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b08ab35eb42175/Documents/Data Analytics Bootcamp-DESKTOP-14N6023/"/>
    </mc:Choice>
  </mc:AlternateContent>
  <xr:revisionPtr revIDLastSave="108" documentId="8_{9DAB03D8-2C9C-4129-B202-CE6268DF0C10}" xr6:coauthVersionLast="47" xr6:coauthVersionMax="47" xr10:uidLastSave="{297F511C-A1A3-4EB4-B192-10170BBF9B80}"/>
  <bookViews>
    <workbookView xWindow="-120" yWindow="-120" windowWidth="29040" windowHeight="15840" xr2:uid="{00000000-000D-0000-FFFF-FFFF00000000}"/>
  </bookViews>
  <sheets>
    <sheet name="Data" sheetId="1" r:id="rId1"/>
    <sheet name="Pivot1" sheetId="2" r:id="rId2"/>
    <sheet name="Pivot Chart1" sheetId="3" r:id="rId3"/>
    <sheet name="Pivot Chart2" sheetId="4" r:id="rId4"/>
    <sheet name="Pivot Chart3" sheetId="5" r:id="rId5"/>
    <sheet name="Bonus" sheetId="7" r:id="rId6"/>
  </sheets>
  <definedNames>
    <definedName name="_xlnm._FilterDatabase" localSheetId="0" hidden="1">Data!$A$1:$P$4115</definedName>
  </definedNames>
  <calcPr calcId="19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13" i="7"/>
  <c r="E12" i="7"/>
  <c r="E11" i="7"/>
  <c r="E10" i="7"/>
  <c r="E9" i="7"/>
  <c r="E8" i="7"/>
  <c r="E7" i="7"/>
  <c r="E6" i="7"/>
  <c r="E5" i="7"/>
  <c r="E4" i="7"/>
  <c r="E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509" i="1"/>
  <c r="Q1492" i="1"/>
  <c r="Q1594" i="1"/>
  <c r="Q789" i="1"/>
  <c r="Q1196" i="1"/>
  <c r="Q1397" i="1"/>
  <c r="Q1893" i="1"/>
  <c r="Q2085" i="1"/>
  <c r="Q724" i="1"/>
  <c r="Q1997" i="1"/>
  <c r="Q829" i="1"/>
  <c r="Q367" i="1"/>
  <c r="Q386" i="1"/>
  <c r="Q1932" i="1"/>
  <c r="Q1387" i="1"/>
  <c r="Q2055" i="1"/>
  <c r="Q1976" i="1"/>
  <c r="Q1403" i="1"/>
  <c r="Q486" i="1"/>
  <c r="Q2056" i="1"/>
  <c r="Q1228" i="1"/>
  <c r="Q926" i="1"/>
  <c r="Q896" i="1"/>
  <c r="Q1243" i="1"/>
  <c r="Q593" i="1"/>
  <c r="Q414" i="1"/>
  <c r="Q1108" i="1"/>
  <c r="Q2028" i="1"/>
  <c r="Q782" i="1"/>
  <c r="Q1878" i="1"/>
  <c r="Q2099" i="1"/>
  <c r="Q2052" i="1"/>
  <c r="Q1774" i="1"/>
  <c r="Q634" i="1"/>
  <c r="Q360" i="1"/>
  <c r="Q511" i="1"/>
  <c r="Q293" i="1"/>
  <c r="Q1183" i="1"/>
  <c r="Q628" i="1"/>
  <c r="Q1866" i="1"/>
  <c r="Q2100" i="1"/>
  <c r="Q512" i="1"/>
  <c r="Q127" i="1"/>
  <c r="Q2101" i="1"/>
  <c r="Q848" i="1"/>
  <c r="Q1563" i="1"/>
  <c r="Q1321" i="1"/>
  <c r="Q1295" i="1"/>
  <c r="Q2102" i="1"/>
  <c r="Q2103" i="1"/>
  <c r="Q670" i="1"/>
  <c r="Q954" i="1"/>
  <c r="Q1205" i="1"/>
  <c r="Q1920" i="1"/>
  <c r="Q657" i="1"/>
  <c r="Q1343" i="1"/>
  <c r="Q1797" i="1"/>
  <c r="Q1678" i="1"/>
  <c r="Q2064" i="1"/>
  <c r="Q1647" i="1"/>
  <c r="Q457" i="1"/>
  <c r="Q421" i="1"/>
  <c r="Q1044" i="1"/>
  <c r="Q325" i="1"/>
  <c r="Q1326" i="1"/>
  <c r="Q895" i="1"/>
  <c r="Q952" i="1"/>
  <c r="Q696" i="1"/>
  <c r="Q1137" i="1"/>
  <c r="Q694" i="1"/>
  <c r="Q771" i="1"/>
  <c r="Q1270" i="1"/>
  <c r="Q2104" i="1"/>
  <c r="Q1065" i="1"/>
  <c r="Q978" i="1"/>
  <c r="Q432" i="1"/>
  <c r="Q91" i="1"/>
  <c r="Q9" i="1"/>
  <c r="Q699" i="1"/>
  <c r="Q1345" i="1"/>
  <c r="Q265" i="1"/>
  <c r="Q2092" i="1"/>
  <c r="Q1724" i="1"/>
  <c r="Q2105" i="1"/>
  <c r="Q736" i="1"/>
  <c r="Q1399" i="1"/>
  <c r="Q1529" i="1"/>
  <c r="Q1685" i="1"/>
  <c r="Q985" i="1"/>
  <c r="Q2018" i="1"/>
  <c r="Q849" i="1"/>
  <c r="Q1479" i="1"/>
  <c r="Q1158" i="1"/>
  <c r="Q1573" i="1"/>
  <c r="Q620" i="1"/>
  <c r="Q1000" i="1"/>
  <c r="Q1409" i="1"/>
  <c r="Q1410" i="1"/>
  <c r="Q1422" i="1"/>
  <c r="Q2106" i="1"/>
  <c r="Q2107" i="1"/>
  <c r="Q682" i="1"/>
  <c r="Q1481" i="1"/>
  <c r="Q850" i="1"/>
  <c r="Q1332" i="1"/>
  <c r="Q1998" i="1"/>
  <c r="Q1731" i="1"/>
  <c r="Q190" i="1"/>
  <c r="Q217" i="1"/>
  <c r="Q630" i="1"/>
  <c r="Q423" i="1"/>
  <c r="Q1574" i="1"/>
  <c r="Q522" i="1"/>
  <c r="Q1642" i="1"/>
  <c r="Q523" i="1"/>
  <c r="Q1037" i="1"/>
  <c r="Q2004" i="1"/>
  <c r="Q1056" i="1"/>
  <c r="Q1533" i="1"/>
  <c r="Q3630" i="1"/>
  <c r="Q3585" i="1"/>
  <c r="Q3706" i="1"/>
  <c r="Q3403" i="1"/>
  <c r="Q3707" i="1"/>
  <c r="Q2615" i="1"/>
  <c r="Q2832" i="1"/>
  <c r="Q3028" i="1"/>
  <c r="Q3074" i="1"/>
  <c r="Q3708" i="1"/>
  <c r="Q3709" i="1"/>
  <c r="Q3710" i="1"/>
  <c r="Q2723" i="1"/>
  <c r="Q3711" i="1"/>
  <c r="Q3712" i="1"/>
  <c r="Q2625" i="1"/>
  <c r="Q3713" i="1"/>
  <c r="Q3714" i="1"/>
  <c r="Q2959" i="1"/>
  <c r="Q2108" i="1"/>
  <c r="Q3715" i="1"/>
  <c r="Q2686" i="1"/>
  <c r="Q3375" i="1"/>
  <c r="Q3716" i="1"/>
  <c r="Q2424" i="1"/>
  <c r="Q2771" i="1"/>
  <c r="Q3297" i="1"/>
  <c r="Q3717" i="1"/>
  <c r="Q3532" i="1"/>
  <c r="Q3202" i="1"/>
  <c r="Q2469" i="1"/>
  <c r="Q3555" i="1"/>
  <c r="Q3658" i="1"/>
  <c r="Q3260" i="1"/>
  <c r="Q2995" i="1"/>
  <c r="Q3666" i="1"/>
  <c r="Q2847" i="1"/>
  <c r="Q3406" i="1"/>
  <c r="Q3718" i="1"/>
  <c r="Q3687" i="1"/>
  <c r="Q3719" i="1"/>
  <c r="Q3647" i="1"/>
  <c r="Q2582" i="1"/>
  <c r="Q3720" i="1"/>
  <c r="Q3308" i="1"/>
  <c r="Q3721" i="1"/>
  <c r="Q2236" i="1"/>
  <c r="Q3648" i="1"/>
  <c r="Q2906" i="1"/>
  <c r="Q2478" i="1"/>
  <c r="Q2949" i="1"/>
  <c r="Q3688" i="1"/>
  <c r="Q3722" i="1"/>
  <c r="Q3723" i="1"/>
  <c r="Q3724" i="1"/>
  <c r="Q2805" i="1"/>
  <c r="Q3725" i="1"/>
  <c r="Q2318" i="1"/>
  <c r="Q3726" i="1"/>
  <c r="Q2520" i="1"/>
  <c r="Q2375" i="1"/>
  <c r="Q2503" i="1"/>
  <c r="Q3727" i="1"/>
  <c r="Q2354" i="1"/>
  <c r="Q2934" i="1"/>
  <c r="Q2833" i="1"/>
  <c r="Q3728" i="1"/>
  <c r="Q2574" i="1"/>
  <c r="Q3729" i="1"/>
  <c r="Q3542" i="1"/>
  <c r="Q3348" i="1"/>
  <c r="Q2855" i="1"/>
  <c r="Q3693" i="1"/>
  <c r="Q3730" i="1"/>
  <c r="Q3493" i="1"/>
  <c r="Q3731" i="1"/>
  <c r="Q2303" i="1"/>
  <c r="Q2700" i="1"/>
  <c r="Q3161" i="1"/>
  <c r="Q3732" i="1"/>
  <c r="Q2440" i="1"/>
  <c r="Q2245" i="1"/>
  <c r="Q3733" i="1"/>
  <c r="Q2401" i="1"/>
  <c r="Q2264" i="1"/>
  <c r="Q2571" i="1"/>
  <c r="Q3734" i="1"/>
  <c r="Q2593" i="1"/>
  <c r="Q3735" i="1"/>
  <c r="Q3736" i="1"/>
  <c r="Q2452" i="1"/>
  <c r="Q2290" i="1"/>
  <c r="Q3628" i="1"/>
  <c r="Q3571" i="1"/>
  <c r="Q3655" i="1"/>
  <c r="Q3424" i="1"/>
  <c r="Q2252" i="1"/>
  <c r="Q2651" i="1"/>
  <c r="Q3059" i="1"/>
  <c r="Q2551" i="1"/>
  <c r="Q3257" i="1"/>
  <c r="Q3737" i="1"/>
  <c r="Q2633" i="1"/>
  <c r="Q3738" i="1"/>
  <c r="Q3739" i="1"/>
  <c r="Q3740" i="1"/>
  <c r="Q3213" i="1"/>
  <c r="Q3741" i="1"/>
  <c r="Q3742" i="1"/>
  <c r="Q3743" i="1"/>
  <c r="Q3353" i="1"/>
  <c r="Q3744" i="1"/>
  <c r="Q2984" i="1"/>
  <c r="Q3745" i="1"/>
  <c r="Q2316" i="1"/>
  <c r="Q3746" i="1"/>
  <c r="Q3747" i="1"/>
  <c r="Q3376" i="1"/>
  <c r="Q3748" i="1"/>
  <c r="Q2456" i="1"/>
  <c r="Q1320" i="1"/>
  <c r="Q1079" i="1"/>
  <c r="Q1045" i="1"/>
  <c r="Q1718" i="1"/>
  <c r="Q1033" i="1"/>
  <c r="Q1611" i="1"/>
  <c r="Q129" i="1"/>
  <c r="Q582" i="1"/>
  <c r="Q1871" i="1"/>
  <c r="Q1068" i="1"/>
  <c r="Q1452" i="1"/>
  <c r="Q734" i="1"/>
  <c r="Q290" i="1"/>
  <c r="Q1966" i="1"/>
  <c r="Q933" i="1"/>
  <c r="Q1372" i="1"/>
  <c r="Q532" i="1"/>
  <c r="Q1373" i="1"/>
  <c r="Q275" i="1"/>
  <c r="Q613" i="1"/>
  <c r="Q1400" i="1"/>
  <c r="Q1333" i="1"/>
  <c r="Q197" i="1"/>
  <c r="Q912" i="1"/>
  <c r="Q910" i="1"/>
  <c r="Q1129" i="1"/>
  <c r="Q482" i="1"/>
  <c r="Q618" i="1"/>
  <c r="Q1120" i="1"/>
  <c r="Q467" i="1"/>
  <c r="Q439" i="1"/>
  <c r="Q1520" i="1"/>
  <c r="Q311" i="1"/>
  <c r="Q1308" i="1"/>
  <c r="Q406" i="1"/>
  <c r="Q1272" i="1"/>
  <c r="Q465" i="1"/>
  <c r="Q1167" i="1"/>
  <c r="Q448" i="1"/>
  <c r="Q396" i="1"/>
  <c r="Q405" i="1"/>
  <c r="Q826" i="1"/>
  <c r="Q1897" i="1"/>
  <c r="Q1015" i="1"/>
  <c r="Q1528" i="1"/>
  <c r="Q206" i="1"/>
  <c r="Q1227" i="1"/>
  <c r="Q313" i="1"/>
  <c r="Q1650" i="1"/>
  <c r="Q1509" i="1"/>
  <c r="Q1378" i="1"/>
  <c r="Q847" i="1"/>
  <c r="Q1840" i="1"/>
  <c r="Q1861" i="1"/>
  <c r="Q2109" i="1"/>
  <c r="Q599" i="1"/>
  <c r="Q891" i="1"/>
  <c r="Q1983" i="1"/>
  <c r="Q1238" i="1"/>
  <c r="Q309" i="1"/>
  <c r="Q1817" i="1"/>
  <c r="Q890" i="1"/>
  <c r="Q2008" i="1"/>
  <c r="Q549" i="1"/>
  <c r="Q205" i="1"/>
  <c r="Q638" i="1"/>
  <c r="Q143" i="1"/>
  <c r="Q1122" i="1"/>
  <c r="Q1453" i="1"/>
  <c r="Q885" i="1"/>
  <c r="Q1565" i="1"/>
  <c r="Q1569" i="1"/>
  <c r="Q1103" i="1"/>
  <c r="Q1515" i="1"/>
  <c r="Q93" i="1"/>
  <c r="Q1889" i="1"/>
  <c r="Q1032" i="1"/>
  <c r="Q1953" i="1"/>
  <c r="Q153" i="1"/>
  <c r="Q1078" i="1"/>
  <c r="Q1390" i="1"/>
  <c r="Q1703" i="1"/>
  <c r="Q1297" i="1"/>
  <c r="Q787" i="1"/>
  <c r="Q1827" i="1"/>
  <c r="Q1548" i="1"/>
  <c r="Q1066" i="1"/>
  <c r="Q561" i="1"/>
  <c r="Q1615" i="1"/>
  <c r="Q1459" i="1"/>
  <c r="Q1804" i="1"/>
  <c r="Q1386" i="1"/>
  <c r="Q1058" i="1"/>
  <c r="Q744" i="1"/>
  <c r="Q1896" i="1"/>
  <c r="Q1693" i="1"/>
  <c r="Q938" i="1"/>
  <c r="Q1899" i="1"/>
  <c r="Q1178" i="1"/>
  <c r="Q1285" i="1"/>
  <c r="Q752" i="1"/>
  <c r="Q1374" i="1"/>
  <c r="Q2025" i="1"/>
  <c r="Q1783" i="1"/>
  <c r="Q1775" i="1"/>
  <c r="Q783" i="1"/>
  <c r="Q347" i="1"/>
  <c r="Q1115" i="1"/>
  <c r="Q1665" i="1"/>
  <c r="Q1385" i="1"/>
  <c r="Q996" i="1"/>
  <c r="Q690" i="1"/>
  <c r="Q945" i="1"/>
  <c r="Q1255" i="1"/>
  <c r="Q1592" i="1"/>
  <c r="Q951" i="1"/>
  <c r="Q1700" i="1"/>
  <c r="Q324" i="1"/>
  <c r="Q1661" i="1"/>
  <c r="Q1508" i="1"/>
  <c r="Q1863" i="1"/>
  <c r="Q1132" i="1"/>
  <c r="Q764" i="1"/>
  <c r="Q1869" i="1"/>
  <c r="Q1176" i="1"/>
  <c r="Q1590" i="1"/>
  <c r="Q1876" i="1"/>
  <c r="Q1640" i="1"/>
  <c r="Q1567" i="1"/>
  <c r="Q1177" i="1"/>
  <c r="Q802" i="1"/>
  <c r="Q1018" i="1"/>
  <c r="Q738" i="1"/>
  <c r="Q1381" i="1"/>
  <c r="Q631" i="1"/>
  <c r="Q851" i="1"/>
  <c r="Q1433" i="1"/>
  <c r="Q1010" i="1"/>
  <c r="Q1106" i="1"/>
  <c r="Q958" i="1"/>
  <c r="Q516" i="1"/>
  <c r="Q1516" i="1"/>
  <c r="Q178" i="1"/>
  <c r="Q240" i="1"/>
  <c r="Q1093" i="1"/>
  <c r="Q1432" i="1"/>
  <c r="Q2059" i="1"/>
  <c r="Q225" i="1"/>
  <c r="Q716" i="1"/>
  <c r="Q297" i="1"/>
  <c r="Q2110" i="1"/>
  <c r="Q1986" i="1"/>
  <c r="Q1937" i="1"/>
  <c r="Q1163" i="1"/>
  <c r="Q1101" i="1"/>
  <c r="Q1286" i="1"/>
  <c r="Q1382" i="1"/>
  <c r="Q1593" i="1"/>
  <c r="Q745" i="1"/>
  <c r="Q1365" i="1"/>
  <c r="Q1086" i="1"/>
  <c r="Q1598" i="1"/>
  <c r="Q513" i="1"/>
  <c r="Q1475" i="1"/>
  <c r="Q1660" i="1"/>
  <c r="Q1316" i="1"/>
  <c r="Q1314" i="1"/>
  <c r="Q1833" i="1"/>
  <c r="Q1850" i="1"/>
  <c r="Q556" i="1"/>
  <c r="Q665" i="1"/>
  <c r="Q1912" i="1"/>
  <c r="Q706" i="1"/>
  <c r="Q1485" i="1"/>
  <c r="Q1687" i="1"/>
  <c r="Q1765" i="1"/>
  <c r="Q844" i="1"/>
  <c r="Q2051" i="1"/>
  <c r="Q1984" i="1"/>
  <c r="Q2014" i="1"/>
  <c r="Q3336" i="1"/>
  <c r="Q3058" i="1"/>
  <c r="Q3165" i="1"/>
  <c r="Q3248" i="1"/>
  <c r="Q2791" i="1"/>
  <c r="Q3640" i="1"/>
  <c r="Q3133" i="1"/>
  <c r="Q3749" i="1"/>
  <c r="Q2829" i="1"/>
  <c r="Q3750" i="1"/>
  <c r="Q3024" i="1"/>
  <c r="Q2620" i="1"/>
  <c r="Q2726" i="1"/>
  <c r="Q3751" i="1"/>
  <c r="Q2856" i="1"/>
  <c r="Q3686" i="1"/>
  <c r="Q3752" i="1"/>
  <c r="Q3753" i="1"/>
  <c r="Q2729" i="1"/>
  <c r="Q3754" i="1"/>
  <c r="Q3504" i="1"/>
  <c r="Q3755" i="1"/>
  <c r="Q2327" i="1"/>
  <c r="Q3505" i="1"/>
  <c r="Q2857" i="1"/>
  <c r="Q3680" i="1"/>
  <c r="Q2777" i="1"/>
  <c r="Q3621" i="1"/>
  <c r="Q2946" i="1"/>
  <c r="Q3036" i="1"/>
  <c r="Q3244" i="1"/>
  <c r="Q3756" i="1"/>
  <c r="Q2229" i="1"/>
  <c r="Q3597" i="1"/>
  <c r="Q3228" i="1"/>
  <c r="Q3541" i="1"/>
  <c r="Q3273" i="1"/>
  <c r="Q3757" i="1"/>
  <c r="Q2756" i="1"/>
  <c r="Q3547" i="1"/>
  <c r="Q3394" i="1"/>
  <c r="Q3758" i="1"/>
  <c r="Q3759" i="1"/>
  <c r="Q3034" i="1"/>
  <c r="Q3521" i="1"/>
  <c r="Q2430" i="1"/>
  <c r="Q3250" i="1"/>
  <c r="Q2491" i="1"/>
  <c r="Q3760" i="1"/>
  <c r="Q3761" i="1"/>
  <c r="Q3177" i="1"/>
  <c r="Q2652" i="1"/>
  <c r="Q2552" i="1"/>
  <c r="Q2979" i="1"/>
  <c r="Q3592" i="1"/>
  <c r="Q3762" i="1"/>
  <c r="Q3040" i="1"/>
  <c r="Q3763" i="1"/>
  <c r="Q3764" i="1"/>
  <c r="Q2377" i="1"/>
  <c r="Q2530" i="1"/>
  <c r="Q2813" i="1"/>
  <c r="Q3506" i="1"/>
  <c r="Q2266" i="1"/>
  <c r="Q3459" i="1"/>
  <c r="Q2485" i="1"/>
  <c r="Q3652" i="1"/>
  <c r="Q3765" i="1"/>
  <c r="Q3766" i="1"/>
  <c r="Q3396" i="1"/>
  <c r="Q3767" i="1"/>
  <c r="Q3768" i="1"/>
  <c r="Q3769" i="1"/>
  <c r="Q3770" i="1"/>
  <c r="Q3474" i="1"/>
  <c r="Q3771" i="1"/>
  <c r="Q3694" i="1"/>
  <c r="Q3278" i="1"/>
  <c r="Q2882" i="1"/>
  <c r="Q2725" i="1"/>
  <c r="Q2944" i="1"/>
  <c r="Q3772" i="1"/>
  <c r="Q3154" i="1"/>
  <c r="Q3081" i="1"/>
  <c r="Q3125" i="1"/>
  <c r="Q3338" i="1"/>
  <c r="Q3487" i="1"/>
  <c r="Q2954" i="1"/>
  <c r="Q3233" i="1"/>
  <c r="Q3437" i="1"/>
  <c r="Q3773" i="1"/>
  <c r="Q2968" i="1"/>
  <c r="Q3483" i="1"/>
  <c r="Q2617" i="1"/>
  <c r="Q2939" i="1"/>
  <c r="Q2449" i="1"/>
  <c r="Q3774" i="1"/>
  <c r="Q3127" i="1"/>
  <c r="Q3775" i="1"/>
  <c r="Q2472" i="1"/>
  <c r="Q1769" i="1"/>
  <c r="Q1527" i="1"/>
  <c r="Q1001" i="1"/>
  <c r="Q825" i="1"/>
  <c r="Q1251" i="1"/>
  <c r="Q2111" i="1"/>
  <c r="Q1023" i="1"/>
  <c r="Q1947" i="1"/>
  <c r="Q970" i="1"/>
  <c r="Q636" i="1"/>
  <c r="Q1305" i="1"/>
  <c r="Q2112" i="1"/>
  <c r="Q785" i="1"/>
  <c r="Q2057" i="1"/>
  <c r="Q1523" i="1"/>
  <c r="Q1725" i="1"/>
  <c r="Q907" i="1"/>
  <c r="Q830" i="1"/>
  <c r="Q133" i="1"/>
  <c r="Q1982" i="1"/>
  <c r="Q3660" i="1"/>
  <c r="Q3304" i="1"/>
  <c r="Q3702" i="1"/>
  <c r="Q3386" i="1"/>
  <c r="Q3149" i="1"/>
  <c r="Q2427" i="1"/>
  <c r="Q3528" i="1"/>
  <c r="Q3776" i="1"/>
  <c r="Q3526" i="1"/>
  <c r="Q2989" i="1"/>
  <c r="Q3266" i="1"/>
  <c r="Q2852" i="1"/>
  <c r="Q3777" i="1"/>
  <c r="Q3325" i="1"/>
  <c r="Q2346" i="1"/>
  <c r="Q3778" i="1"/>
  <c r="Q3008" i="1"/>
  <c r="Q3203" i="1"/>
  <c r="Q3779" i="1"/>
  <c r="Q3607" i="1"/>
  <c r="Q3641" i="1"/>
  <c r="Q3366" i="1"/>
  <c r="Q3780" i="1"/>
  <c r="Q3525" i="1"/>
  <c r="Q3670" i="1"/>
  <c r="Q3781" i="1"/>
  <c r="Q3608" i="1"/>
  <c r="Q3782" i="1"/>
  <c r="Q3180" i="1"/>
  <c r="Q3234" i="1"/>
  <c r="Q3463" i="1"/>
  <c r="Q3343" i="1"/>
  <c r="Q3783" i="1"/>
  <c r="Q3362" i="1"/>
  <c r="Q3262" i="1"/>
  <c r="Q3341" i="1"/>
  <c r="Q3696" i="1"/>
  <c r="Q3438" i="1"/>
  <c r="Q3643" i="1"/>
  <c r="Q3112" i="1"/>
  <c r="Q3586" i="1"/>
  <c r="Q3784" i="1"/>
  <c r="Q3785" i="1"/>
  <c r="Q3644" i="1"/>
  <c r="Q3181" i="1"/>
  <c r="Q3786" i="1"/>
  <c r="Q3300" i="1"/>
  <c r="Q2735" i="1"/>
  <c r="Q2937" i="1"/>
  <c r="Q3635" i="1"/>
  <c r="Q2889" i="1"/>
  <c r="Q3550" i="1"/>
  <c r="Q2940" i="1"/>
  <c r="Q2470" i="1"/>
  <c r="Q3501" i="1"/>
  <c r="Q3342" i="1"/>
  <c r="Q3593" i="1"/>
  <c r="Q3407" i="1"/>
  <c r="Q2367" i="1"/>
  <c r="Q3549" i="1"/>
  <c r="Q3060" i="1"/>
  <c r="Q3122" i="1"/>
  <c r="Q3787" i="1"/>
  <c r="Q2914" i="1"/>
  <c r="Q3788" i="1"/>
  <c r="Q3003" i="1"/>
  <c r="Q3439" i="1"/>
  <c r="Q3789" i="1"/>
  <c r="Q3198" i="1"/>
  <c r="Q3285" i="1"/>
  <c r="Q3790" i="1"/>
  <c r="Q3791" i="1"/>
  <c r="Q3792" i="1"/>
  <c r="Q2496" i="1"/>
  <c r="Q3793" i="1"/>
  <c r="Q3794" i="1"/>
  <c r="Q3795" i="1"/>
  <c r="Q2969" i="1"/>
  <c r="Q3796" i="1"/>
  <c r="Q3705" i="1"/>
  <c r="Q3182" i="1"/>
  <c r="Q3175" i="1"/>
  <c r="Q2824" i="1"/>
  <c r="Q3797" i="1"/>
  <c r="Q3798" i="1"/>
  <c r="Q3799" i="1"/>
  <c r="Q2556" i="1"/>
  <c r="Q3609" i="1"/>
  <c r="Q3800" i="1"/>
  <c r="Q3460" i="1"/>
  <c r="Q3530" i="1"/>
  <c r="Q3124" i="1"/>
  <c r="Q3801" i="1"/>
  <c r="Q2641" i="1"/>
  <c r="Q3610" i="1"/>
  <c r="Q3656" i="1"/>
  <c r="Q3440" i="1"/>
  <c r="Q3802" i="1"/>
  <c r="Q3653" i="1"/>
  <c r="Q3704" i="1"/>
  <c r="Q495" i="1"/>
  <c r="Q879" i="1"/>
  <c r="Q17" i="1"/>
  <c r="Q1443" i="1"/>
  <c r="Q136" i="1"/>
  <c r="Q159" i="1"/>
  <c r="Q614" i="1"/>
  <c r="Q1356" i="1"/>
  <c r="Q707" i="1"/>
  <c r="Q529" i="1"/>
  <c r="Q1083" i="1"/>
  <c r="Q1996" i="1"/>
  <c r="Q2007" i="1"/>
  <c r="Q517" i="1"/>
  <c r="Q166" i="1"/>
  <c r="Q469" i="1"/>
  <c r="Q226" i="1"/>
  <c r="Q731" i="1"/>
  <c r="Q1539" i="1"/>
  <c r="Q1993" i="1"/>
  <c r="Q2964" i="1"/>
  <c r="Q3201" i="1"/>
  <c r="Q3354" i="1"/>
  <c r="Q3372" i="1"/>
  <c r="Q2770" i="1"/>
  <c r="Q2536" i="1"/>
  <c r="Q3674" i="1"/>
  <c r="Q2709" i="1"/>
  <c r="Q2885" i="1"/>
  <c r="Q2493" i="1"/>
  <c r="Q2407" i="1"/>
  <c r="Q2325" i="1"/>
  <c r="Q2490" i="1"/>
  <c r="Q3435" i="1"/>
  <c r="Q3594" i="1"/>
  <c r="Q2600" i="1"/>
  <c r="Q3110" i="1"/>
  <c r="Q2447" i="1"/>
  <c r="Q2920" i="1"/>
  <c r="Q2585" i="1"/>
  <c r="Q2444" i="1"/>
  <c r="Q3572" i="1"/>
  <c r="Q3499" i="1"/>
  <c r="Q3216" i="1"/>
  <c r="Q2774" i="1"/>
  <c r="Q2423" i="1"/>
  <c r="Q3803" i="1"/>
  <c r="Q2928" i="1"/>
  <c r="Q2213" i="1"/>
  <c r="Q2247" i="1"/>
  <c r="Q2642" i="1"/>
  <c r="Q3309" i="1"/>
  <c r="Q2802" i="1"/>
  <c r="Q2357" i="1"/>
  <c r="Q3361" i="1"/>
  <c r="Q3166" i="1"/>
  <c r="Q3700" i="1"/>
  <c r="Q2282" i="1"/>
  <c r="Q2587" i="1"/>
  <c r="Q2205" i="1"/>
  <c r="Q2994" i="1"/>
  <c r="Q2437" i="1"/>
  <c r="Q2394" i="1"/>
  <c r="Q2831" i="1"/>
  <c r="Q3211" i="1"/>
  <c r="Q3197" i="1"/>
  <c r="Q3804" i="1"/>
  <c r="Q2208" i="1"/>
  <c r="Q2481" i="1"/>
  <c r="Q3352" i="1"/>
  <c r="Q3805" i="1"/>
  <c r="Q2369" i="1"/>
  <c r="Q3431" i="1"/>
  <c r="Q3243" i="1"/>
  <c r="Q2598" i="1"/>
  <c r="Q2851" i="1"/>
  <c r="Q2705" i="1"/>
  <c r="Q3389" i="1"/>
  <c r="Q3252" i="1"/>
  <c r="Q3140" i="1"/>
  <c r="Q499" i="1"/>
  <c r="Q799" i="1"/>
  <c r="Q611" i="1"/>
  <c r="Q1217" i="1"/>
  <c r="Q1463" i="1"/>
  <c r="Q2029" i="1"/>
  <c r="Q1855" i="1"/>
  <c r="Q411" i="1"/>
  <c r="Q1454" i="1"/>
  <c r="Q632" i="1"/>
  <c r="Q610" i="1"/>
  <c r="Q721" i="1"/>
  <c r="Q383" i="1"/>
  <c r="Q832" i="1"/>
  <c r="Q735" i="1"/>
  <c r="Q1009" i="1"/>
  <c r="Q124" i="1"/>
  <c r="Q795" i="1"/>
  <c r="Q1370" i="1"/>
  <c r="Q391" i="1"/>
  <c r="Q1334" i="1"/>
  <c r="Q1754" i="1"/>
  <c r="Q1148" i="1"/>
  <c r="Q461" i="1"/>
  <c r="Q1749" i="1"/>
  <c r="Q308" i="1"/>
  <c r="Q1131" i="1"/>
  <c r="Q2086" i="1"/>
  <c r="Q2047" i="1"/>
  <c r="Q1455" i="1"/>
  <c r="Q1719" i="1"/>
  <c r="Q897" i="1"/>
  <c r="Q1111" i="1"/>
  <c r="Q671" i="1"/>
  <c r="Q1607" i="1"/>
  <c r="Q1795" i="1"/>
  <c r="Q920" i="1"/>
  <c r="Q199" i="1"/>
  <c r="Q1785" i="1"/>
  <c r="Q1793" i="1"/>
  <c r="Q3806" i="1"/>
  <c r="Q2877" i="1"/>
  <c r="Q3807" i="1"/>
  <c r="Q3496" i="1"/>
  <c r="Q3808" i="1"/>
  <c r="Q2353" i="1"/>
  <c r="Q3809" i="1"/>
  <c r="Q2929" i="1"/>
  <c r="Q3810" i="1"/>
  <c r="Q2308" i="1"/>
  <c r="Q3811" i="1"/>
  <c r="Q3598" i="1"/>
  <c r="Q2941" i="1"/>
  <c r="Q3217" i="1"/>
  <c r="Q2217" i="1"/>
  <c r="Q3091" i="1"/>
  <c r="Q2261" i="1"/>
  <c r="Q3267" i="1"/>
  <c r="Q3355" i="1"/>
  <c r="Q2996" i="1"/>
  <c r="Q1575" i="1"/>
  <c r="Q598" i="1"/>
  <c r="Q2113" i="1"/>
  <c r="Q458" i="1"/>
  <c r="Q1726" i="1"/>
  <c r="Q300" i="1"/>
  <c r="Q507" i="1"/>
  <c r="Q1019" i="1"/>
  <c r="Q245" i="1"/>
  <c r="Q1216" i="1"/>
  <c r="Q493" i="1"/>
  <c r="Q1596" i="1"/>
  <c r="Q2013" i="1"/>
  <c r="Q1692" i="1"/>
  <c r="Q1472" i="1"/>
  <c r="Q1105" i="1"/>
  <c r="Q1867" i="1"/>
  <c r="Q1325" i="1"/>
  <c r="Q994" i="1"/>
  <c r="Q2090" i="1"/>
  <c r="Q441" i="1"/>
  <c r="Q1116" i="1"/>
  <c r="Q1870" i="1"/>
  <c r="Q784" i="1"/>
  <c r="Q2114" i="1"/>
  <c r="Q1493" i="1"/>
  <c r="Q1543" i="1"/>
  <c r="Q1482" i="1"/>
  <c r="Q2115" i="1"/>
  <c r="Q1603" i="1"/>
  <c r="Q1494" i="1"/>
  <c r="Q1576" i="1"/>
  <c r="Q444" i="1"/>
  <c r="Q385" i="1"/>
  <c r="Q692" i="1"/>
  <c r="Q1359" i="1"/>
  <c r="Q983" i="1"/>
  <c r="Q553" i="1"/>
  <c r="Q409" i="1"/>
  <c r="Q1246" i="1"/>
  <c r="Q583" i="1"/>
  <c r="Q2116" i="1"/>
  <c r="Q877" i="1"/>
  <c r="Q307" i="1"/>
  <c r="Q581" i="1"/>
  <c r="Q2015" i="1"/>
  <c r="Q1847" i="1"/>
  <c r="Q1643" i="1"/>
  <c r="Q1360" i="1"/>
  <c r="Q1577" i="1"/>
  <c r="Q1303" i="1"/>
  <c r="Q203" i="1"/>
  <c r="Q1987" i="1"/>
  <c r="Q1819" i="1"/>
  <c r="Q627" i="1"/>
  <c r="Q925" i="1"/>
  <c r="Q1933" i="1"/>
  <c r="Q806" i="1"/>
  <c r="Q483" i="1"/>
  <c r="Q944" i="1"/>
  <c r="Q834" i="1"/>
  <c r="Q1874" i="1"/>
  <c r="Q1553" i="1"/>
  <c r="Q167" i="1"/>
  <c r="Q270" i="1"/>
  <c r="Q836" i="1"/>
  <c r="Q803" i="1"/>
  <c r="Q2117" i="1"/>
  <c r="Q2118" i="1"/>
  <c r="Q862" i="1"/>
  <c r="Q416" i="1"/>
  <c r="Q635" i="1"/>
  <c r="Q1500" i="1"/>
  <c r="Q2119" i="1"/>
  <c r="Q909" i="1"/>
  <c r="Q1632" i="1"/>
  <c r="Q220" i="1"/>
  <c r="Q2120" i="1"/>
  <c r="Q497" i="1"/>
  <c r="Q1522" i="1"/>
  <c r="Q2541" i="1"/>
  <c r="Q3037" i="1"/>
  <c r="Q3373" i="1"/>
  <c r="Q2886" i="1"/>
  <c r="Q2305" i="1"/>
  <c r="Q3056" i="1"/>
  <c r="Q2539" i="1"/>
  <c r="Q2463" i="1"/>
  <c r="Q3498" i="1"/>
  <c r="Q2653" i="1"/>
  <c r="Q3387" i="1"/>
  <c r="Q2838" i="1"/>
  <c r="Q3231" i="1"/>
  <c r="Q3141" i="1"/>
  <c r="Q2458" i="1"/>
  <c r="Q3812" i="1"/>
  <c r="Q2313" i="1"/>
  <c r="Q2221" i="1"/>
  <c r="Q3137" i="1"/>
  <c r="Q2396" i="1"/>
  <c r="Q2974" i="1"/>
  <c r="Q3235" i="1"/>
  <c r="Q2517" i="1"/>
  <c r="Q2317" i="1"/>
  <c r="Q3183" i="1"/>
  <c r="Q2212" i="1"/>
  <c r="Q2312" i="1"/>
  <c r="Q3813" i="1"/>
  <c r="Q2781" i="1"/>
  <c r="Q2727" i="1"/>
  <c r="Q2901" i="1"/>
  <c r="Q2950" i="1"/>
  <c r="Q2314" i="1"/>
  <c r="Q2710" i="1"/>
  <c r="Q2328" i="1"/>
  <c r="Q3020" i="1"/>
  <c r="Q2319" i="1"/>
  <c r="Q3814" i="1"/>
  <c r="Q2982" i="1"/>
  <c r="Q2344" i="1"/>
  <c r="Q3344" i="1"/>
  <c r="Q3815" i="1"/>
  <c r="Q3392" i="1"/>
  <c r="Q2955" i="1"/>
  <c r="Q3391" i="1"/>
  <c r="Q2965" i="1"/>
  <c r="Q3816" i="1"/>
  <c r="Q3817" i="1"/>
  <c r="Q3818" i="1"/>
  <c r="Q2951" i="1"/>
  <c r="Q2479" i="1"/>
  <c r="Q3819" i="1"/>
  <c r="Q3214" i="1"/>
  <c r="Q2796" i="1"/>
  <c r="Q3820" i="1"/>
  <c r="Q2820" i="1"/>
  <c r="Q3821" i="1"/>
  <c r="Q3291" i="1"/>
  <c r="Q2854" i="1"/>
  <c r="Q3314" i="1"/>
  <c r="Q3822" i="1"/>
  <c r="Q2391" i="1"/>
  <c r="Q2504" i="1"/>
  <c r="Q3042" i="1"/>
  <c r="Q2679" i="1"/>
  <c r="Q2997" i="1"/>
  <c r="Q3823" i="1"/>
  <c r="Q3824" i="1"/>
  <c r="Q2681" i="1"/>
  <c r="Q3825" i="1"/>
  <c r="Q2336" i="1"/>
  <c r="Q2800" i="1"/>
  <c r="Q2604" i="1"/>
  <c r="Q2815" i="1"/>
  <c r="Q2399" i="1"/>
  <c r="Q3117" i="1"/>
  <c r="Q3826" i="1"/>
  <c r="Q3155" i="1"/>
  <c r="Q3370" i="1"/>
  <c r="Q3113" i="1"/>
  <c r="Q2557" i="1"/>
  <c r="Q3031" i="1"/>
  <c r="Q2738" i="1"/>
  <c r="Q2722" i="1"/>
  <c r="Q2627" i="1"/>
  <c r="Q3016" i="1"/>
  <c r="Q3070" i="1"/>
  <c r="Q3827" i="1"/>
  <c r="Q2648" i="1"/>
  <c r="Q3128" i="1"/>
  <c r="Q2421" i="1"/>
  <c r="Q2335" i="1"/>
  <c r="Q2320" i="1"/>
  <c r="Q3223" i="1"/>
  <c r="Q2294" i="1"/>
  <c r="Q2827" i="1"/>
  <c r="Q3089" i="1"/>
  <c r="Q3068" i="1"/>
  <c r="Q2671" i="1"/>
  <c r="Q2332" i="1"/>
  <c r="Q2285" i="1"/>
  <c r="Q2301" i="1"/>
  <c r="Q2415" i="1"/>
  <c r="Q3164" i="1"/>
  <c r="Q3242" i="1"/>
  <c r="Q3152" i="1"/>
  <c r="Q2602" i="1"/>
  <c r="Q2546" i="1"/>
  <c r="Q3135" i="1"/>
  <c r="Q2280" i="1"/>
  <c r="Q2286" i="1"/>
  <c r="Q3425" i="1"/>
  <c r="Q2362" i="1"/>
  <c r="Q3053" i="1"/>
  <c r="Q3301" i="1"/>
  <c r="Q3005" i="1"/>
  <c r="Q3069" i="1"/>
  <c r="Q2371" i="1"/>
  <c r="Q2251" i="1"/>
  <c r="Q2204" i="1"/>
  <c r="Q2599" i="1"/>
  <c r="Q3639" i="1"/>
  <c r="Q3620" i="1"/>
  <c r="Q2404" i="1"/>
  <c r="Q3167" i="1"/>
  <c r="Q2811" i="1"/>
  <c r="Q2636" i="1"/>
  <c r="Q2629" i="1"/>
  <c r="Q3828" i="1"/>
  <c r="Q2562" i="1"/>
  <c r="Q3502" i="1"/>
  <c r="Q2896" i="1"/>
  <c r="Q3331" i="1"/>
  <c r="Q2453" i="1"/>
  <c r="Q3029" i="1"/>
  <c r="Q2778" i="1"/>
  <c r="Q3099" i="1"/>
  <c r="Q3138" i="1"/>
  <c r="Q2244" i="1"/>
  <c r="Q2767" i="1"/>
  <c r="Q3041" i="1"/>
  <c r="Q1578" i="1"/>
  <c r="Q2403" i="1"/>
  <c r="Q2573" i="1"/>
  <c r="Q2206" i="1"/>
  <c r="Q2211" i="1"/>
  <c r="Q2819" i="1"/>
  <c r="Q2291" i="1"/>
  <c r="Q3405" i="1"/>
  <c r="Q2630" i="1"/>
  <c r="Q3456" i="1"/>
  <c r="Q3365" i="1"/>
  <c r="Q5" i="1"/>
  <c r="Q2363" i="1"/>
  <c r="Q2397" i="1"/>
  <c r="Q2998" i="1"/>
  <c r="Q2981" i="1"/>
  <c r="Q2473" i="1"/>
  <c r="Q2961" i="1"/>
  <c r="Q2278" i="1"/>
  <c r="Q241" i="1"/>
  <c r="Q107" i="1"/>
  <c r="Q993" i="1"/>
  <c r="Q200" i="1"/>
  <c r="Q894" i="1"/>
  <c r="Q1193" i="1"/>
  <c r="Q2095" i="1"/>
  <c r="Q1659" i="1"/>
  <c r="Q924" i="1"/>
  <c r="Q1107" i="1"/>
  <c r="Q112" i="1"/>
  <c r="Q1335" i="1"/>
  <c r="Q1266" i="1"/>
  <c r="Q1683" i="1"/>
  <c r="Q642" i="1"/>
  <c r="Q1318" i="1"/>
  <c r="Q1084" i="1"/>
  <c r="Q1770" i="1"/>
  <c r="Q485" i="1"/>
  <c r="Q666" i="1"/>
  <c r="Q3395" i="1"/>
  <c r="Q3829" i="1"/>
  <c r="Q3104" i="1"/>
  <c r="Q2748" i="1"/>
  <c r="Q3529" i="1"/>
  <c r="Q3002" i="1"/>
  <c r="Q3830" i="1"/>
  <c r="Q3560" i="1"/>
  <c r="Q3121" i="1"/>
  <c r="Q3831" i="1"/>
  <c r="Q3832" i="1"/>
  <c r="Q3833" i="1"/>
  <c r="Q3834" i="1"/>
  <c r="Q3184" i="1"/>
  <c r="Q3835" i="1"/>
  <c r="Q3836" i="1"/>
  <c r="Q3837" i="1"/>
  <c r="Q3838" i="1"/>
  <c r="Q3839" i="1"/>
  <c r="Q3840" i="1"/>
  <c r="Q3185" i="1"/>
  <c r="Q3841" i="1"/>
  <c r="Q2200" i="1"/>
  <c r="Q3842" i="1"/>
  <c r="Q2737" i="1"/>
  <c r="Q2991" i="1"/>
  <c r="Q2935" i="1"/>
  <c r="Q2442" i="1"/>
  <c r="Q3477" i="1"/>
  <c r="Q2334" i="1"/>
  <c r="Q3268" i="1"/>
  <c r="Q3843" i="1"/>
  <c r="Q3543" i="1"/>
  <c r="Q3130" i="1"/>
  <c r="Q2809" i="1"/>
  <c r="Q2887" i="1"/>
  <c r="Q2231" i="1"/>
  <c r="Q2405" i="1"/>
  <c r="Q2772" i="1"/>
  <c r="Q3004" i="1"/>
  <c r="Q2733" i="1"/>
  <c r="Q3619" i="1"/>
  <c r="Q3302" i="1"/>
  <c r="Q3229" i="1"/>
  <c r="Q3844" i="1"/>
  <c r="Q2932" i="1"/>
  <c r="Q3531" i="1"/>
  <c r="Q3845" i="1"/>
  <c r="Q2609" i="1"/>
  <c r="Q2765" i="1"/>
  <c r="Q3580" i="1"/>
  <c r="Q2639" i="1"/>
  <c r="Q3172" i="1"/>
  <c r="Q2613" i="1"/>
  <c r="Q2538" i="1"/>
  <c r="Q2853" i="1"/>
  <c r="Q2544" i="1"/>
  <c r="Q3567" i="1"/>
  <c r="Q2780" i="1"/>
  <c r="Q3315" i="1"/>
  <c r="Q3009" i="1"/>
  <c r="Q3570" i="1"/>
  <c r="Q2844" i="1"/>
  <c r="Q3100" i="1"/>
  <c r="Q2870" i="1"/>
  <c r="Q3473" i="1"/>
  <c r="Q2311" i="1"/>
  <c r="Q3846" i="1"/>
  <c r="Q2976" i="1"/>
  <c r="Q3333" i="1"/>
  <c r="Q3310" i="1"/>
  <c r="Q3573" i="1"/>
  <c r="Q2356" i="1"/>
  <c r="Q3316" i="1"/>
  <c r="Q3464" i="1"/>
  <c r="Q3485" i="1"/>
  <c r="Q3582" i="1"/>
  <c r="Q2754" i="1"/>
  <c r="Q3023" i="1"/>
  <c r="Q3421" i="1"/>
  <c r="Q3847" i="1"/>
  <c r="Q3642" i="1"/>
  <c r="Q3848" i="1"/>
  <c r="Q3427" i="1"/>
  <c r="Q3330" i="1"/>
  <c r="Q3849" i="1"/>
  <c r="Q3317" i="1"/>
  <c r="Q3093" i="1"/>
  <c r="Q3507" i="1"/>
  <c r="Q3500" i="1"/>
  <c r="Q3428" i="1"/>
  <c r="Q3850" i="1"/>
  <c r="Q2605" i="1"/>
  <c r="Q3279" i="1"/>
  <c r="Q3675" i="1"/>
  <c r="Q2858" i="1"/>
  <c r="Q2806" i="1"/>
  <c r="Q2324" i="1"/>
  <c r="Q3371" i="1"/>
  <c r="Q3548" i="1"/>
  <c r="Q3851" i="1"/>
  <c r="Q3852" i="1"/>
  <c r="Q3853" i="1"/>
  <c r="Q3350" i="1"/>
  <c r="Q3854" i="1"/>
  <c r="Q3488" i="1"/>
  <c r="Q2742" i="1"/>
  <c r="Q3855" i="1"/>
  <c r="Q3327" i="1"/>
  <c r="Q3478" i="1"/>
  <c r="Q2707" i="1"/>
  <c r="Q3856" i="1"/>
  <c r="Q2823" i="1"/>
  <c r="Q3286" i="1"/>
  <c r="Q2803" i="1"/>
  <c r="Q3251" i="1"/>
  <c r="Q3857" i="1"/>
  <c r="Q3105" i="1"/>
  <c r="Q3332" i="1"/>
  <c r="Q3858" i="1"/>
  <c r="Q2919" i="1"/>
  <c r="Q3859" i="1"/>
  <c r="Q3554" i="1"/>
  <c r="Q3860" i="1"/>
  <c r="Q3861" i="1"/>
  <c r="Q2509" i="1"/>
  <c r="Q2532" i="1"/>
  <c r="Q3098" i="1"/>
  <c r="Q2825" i="1"/>
  <c r="Q3461" i="1"/>
  <c r="Q3356" i="1"/>
  <c r="Q3508" i="1"/>
  <c r="Q3862" i="1"/>
  <c r="Q3603" i="1"/>
  <c r="Q2818" i="1"/>
  <c r="Q2977" i="1"/>
  <c r="Q3669" i="1"/>
  <c r="Q3863" i="1"/>
  <c r="Q3661" i="1"/>
  <c r="Q2843" i="1"/>
  <c r="Q2655" i="1"/>
  <c r="Q3657" i="1"/>
  <c r="Q2899" i="1"/>
  <c r="Q2910" i="1"/>
  <c r="Q1503" i="1"/>
  <c r="Q1465" i="1"/>
  <c r="Q1371" i="1"/>
  <c r="Q1566" i="1"/>
  <c r="Q381" i="1"/>
  <c r="Q1306" i="1"/>
  <c r="Q572" i="1"/>
  <c r="Q1233" i="1"/>
  <c r="Q145" i="1"/>
  <c r="Q1591" i="1"/>
  <c r="Q119" i="1"/>
  <c r="Q573" i="1"/>
  <c r="Q165" i="1"/>
  <c r="Q182" i="1"/>
  <c r="Q174" i="1"/>
  <c r="Q1875" i="1"/>
  <c r="Q732" i="1"/>
  <c r="Q1736" i="1"/>
  <c r="Q261" i="1"/>
  <c r="Q1734" i="1"/>
  <c r="Q1676" i="1"/>
  <c r="Q1944" i="1"/>
  <c r="Q987" i="1"/>
  <c r="Q1562" i="1"/>
  <c r="Q413" i="1"/>
  <c r="Q1424" i="1"/>
  <c r="Q180" i="1"/>
  <c r="Q1909" i="1"/>
  <c r="Q655" i="1"/>
  <c r="Q1761" i="1"/>
  <c r="Q616" i="1"/>
  <c r="Q45" i="1"/>
  <c r="Q480" i="1"/>
  <c r="Q1712" i="1"/>
  <c r="Q331" i="1"/>
  <c r="Q390" i="1"/>
  <c r="Q1605" i="1"/>
  <c r="Q1119" i="1"/>
  <c r="Q158" i="1"/>
  <c r="Q1092" i="1"/>
  <c r="Q2784" i="1"/>
  <c r="Q2890" i="1"/>
  <c r="Q2918" i="1"/>
  <c r="Q3864" i="1"/>
  <c r="Q2406" i="1"/>
  <c r="Q3204" i="1"/>
  <c r="Q3865" i="1"/>
  <c r="Q3866" i="1"/>
  <c r="Q3236" i="1"/>
  <c r="Q2659" i="1"/>
  <c r="Q3867" i="1"/>
  <c r="Q2983" i="1"/>
  <c r="Q3868" i="1"/>
  <c r="Q3869" i="1"/>
  <c r="Q2547" i="1"/>
  <c r="Q3870" i="1"/>
  <c r="Q2966" i="1"/>
  <c r="Q2263" i="1"/>
  <c r="Q3307" i="1"/>
  <c r="Q2612" i="1"/>
  <c r="Q1599" i="1"/>
  <c r="Q840" i="1"/>
  <c r="Q930" i="1"/>
  <c r="Q797" i="1"/>
  <c r="Q445" i="1"/>
  <c r="Q1541" i="1"/>
  <c r="Q259" i="1"/>
  <c r="Q1808" i="1"/>
  <c r="Q547" i="1"/>
  <c r="Q4" i="1"/>
  <c r="Q263" i="1"/>
  <c r="Q249" i="1"/>
  <c r="Q915" i="1"/>
  <c r="Q140" i="1"/>
  <c r="Q228" i="1"/>
  <c r="Q1558" i="1"/>
  <c r="Q1035" i="1"/>
  <c r="Q1882" i="1"/>
  <c r="Q737" i="1"/>
  <c r="Q882" i="1"/>
  <c r="Q361" i="1"/>
  <c r="Q880" i="1"/>
  <c r="Q2006" i="1"/>
  <c r="Q1809" i="1"/>
  <c r="Q941" i="1"/>
  <c r="Q1254" i="1"/>
  <c r="Q997" i="1"/>
  <c r="Q1810" i="1"/>
  <c r="Q1425" i="1"/>
  <c r="Q1624" i="1"/>
  <c r="Q419" i="1"/>
  <c r="Q375" i="1"/>
  <c r="Q1546" i="1"/>
  <c r="Q1416" i="1"/>
  <c r="Q420" i="1"/>
  <c r="Q1142" i="1"/>
  <c r="Q1138" i="1"/>
  <c r="Q1149" i="1"/>
  <c r="Q776" i="1"/>
  <c r="Q232" i="1"/>
  <c r="Q1921" i="1"/>
  <c r="Q1824" i="1"/>
  <c r="Q1273" i="1"/>
  <c r="Q194" i="1"/>
  <c r="Q2011" i="1"/>
  <c r="Q751" i="1"/>
  <c r="Q1259" i="1"/>
  <c r="Q481" i="1"/>
  <c r="Q1186" i="1"/>
  <c r="Q1760" i="1"/>
  <c r="Q804" i="1"/>
  <c r="Q1790" i="1"/>
  <c r="Q519" i="1"/>
  <c r="Q1211" i="1"/>
  <c r="Q1526" i="1"/>
  <c r="Q767" i="1"/>
  <c r="Q574" i="1"/>
  <c r="Q1695" i="1"/>
  <c r="Q2121" i="1"/>
  <c r="Q640" i="1"/>
  <c r="Q2323" i="1"/>
  <c r="Q2443" i="1"/>
  <c r="Q2225" i="1"/>
  <c r="Q2663" i="1"/>
  <c r="Q2669" i="1"/>
  <c r="Q1099" i="1"/>
  <c r="Q2583" i="1"/>
  <c r="Q2383" i="1"/>
  <c r="Q3289" i="1"/>
  <c r="Q2390" i="1"/>
  <c r="Q3158" i="1"/>
  <c r="Q2315" i="1"/>
  <c r="Q3695" i="1"/>
  <c r="Q2821" i="1"/>
  <c r="Q2589" i="1"/>
  <c r="Q2594" i="1"/>
  <c r="Q3313" i="1"/>
  <c r="Q3136" i="1"/>
  <c r="Q3390" i="1"/>
  <c r="Q2741" i="1"/>
  <c r="Q2718" i="1"/>
  <c r="Q3022" i="1"/>
  <c r="Q3157" i="1"/>
  <c r="Q2927" i="1"/>
  <c r="Q3030" i="1"/>
  <c r="Q3230" i="1"/>
  <c r="Q2477" i="1"/>
  <c r="Q3126" i="1"/>
  <c r="Q3871" i="1"/>
  <c r="Q3872" i="1"/>
  <c r="Q2687" i="1"/>
  <c r="Q2525" i="1"/>
  <c r="Q2203" i="1"/>
  <c r="Q2268" i="1"/>
  <c r="Q2945" i="1"/>
  <c r="Q2795" i="1"/>
  <c r="Q3873" i="1"/>
  <c r="Q2216" i="1"/>
  <c r="Q3441" i="1"/>
  <c r="Q1751" i="1"/>
  <c r="Q98" i="1"/>
  <c r="Q753" i="1"/>
  <c r="Q466" i="1"/>
  <c r="Q1762" i="1"/>
  <c r="Q1799" i="1"/>
  <c r="Q244" i="1"/>
  <c r="Q1571" i="1"/>
  <c r="Q1880" i="1"/>
  <c r="Q565" i="1"/>
  <c r="Q586" i="1"/>
  <c r="Q641" i="1"/>
  <c r="Q793" i="1"/>
  <c r="Q294" i="1"/>
  <c r="Q739" i="1"/>
  <c r="Q1112" i="1"/>
  <c r="Q967" i="1"/>
  <c r="Q326" i="1"/>
  <c r="Q725" i="1"/>
  <c r="Q1231" i="1"/>
  <c r="Q2122" i="1"/>
  <c r="Q893" i="1"/>
  <c r="Q2044" i="1"/>
  <c r="Q710" i="1"/>
  <c r="Q1016" i="1"/>
  <c r="Q1151" i="1"/>
  <c r="Q1470" i="1"/>
  <c r="Q1612" i="1"/>
  <c r="Q1355" i="1"/>
  <c r="Q768" i="1"/>
  <c r="Q1491" i="1"/>
  <c r="Q278" i="1"/>
  <c r="Q338" i="1"/>
  <c r="Q184" i="1"/>
  <c r="Q957" i="1"/>
  <c r="Q246" i="1"/>
  <c r="Q1114" i="1"/>
  <c r="Q82" i="1"/>
  <c r="Q1353" i="1"/>
  <c r="Q1549" i="1"/>
  <c r="Q230" i="1"/>
  <c r="Q765" i="1"/>
  <c r="Q1165" i="1"/>
  <c r="Q218" i="1"/>
  <c r="Q559" i="1"/>
  <c r="Q577" i="1"/>
  <c r="Q484" i="1"/>
  <c r="Q1230" i="1"/>
  <c r="Q1171" i="1"/>
  <c r="Q1039" i="1"/>
  <c r="Q1743" i="1"/>
  <c r="Q798" i="1"/>
  <c r="Q1102" i="1"/>
  <c r="Q1342" i="1"/>
  <c r="Q1030" i="1"/>
  <c r="Q1200" i="1"/>
  <c r="Q717" i="1"/>
  <c r="Q357" i="1"/>
  <c r="Q68" i="1"/>
  <c r="Q1226" i="1"/>
  <c r="Q1720" i="1"/>
  <c r="Q3096" i="1"/>
  <c r="Q3345" i="1"/>
  <c r="Q3489" i="1"/>
  <c r="Q3318" i="1"/>
  <c r="Q2782" i="1"/>
  <c r="Q3874" i="1"/>
  <c r="Q3622" i="1"/>
  <c r="Q3422" i="1"/>
  <c r="Q2884" i="1"/>
  <c r="Q2859" i="1"/>
  <c r="Q3442" i="1"/>
  <c r="Q2540" i="1"/>
  <c r="Q3875" i="1"/>
  <c r="Q3147" i="1"/>
  <c r="Q3443" i="1"/>
  <c r="Q2785" i="1"/>
  <c r="Q2987" i="1"/>
  <c r="Q3509" i="1"/>
  <c r="Q3503" i="1"/>
  <c r="Q3377" i="1"/>
  <c r="Q2513" i="1"/>
  <c r="Q3876" i="1"/>
  <c r="Q3877" i="1"/>
  <c r="Q2752" i="1"/>
  <c r="Q2888" i="1"/>
  <c r="Q3878" i="1"/>
  <c r="Q2759" i="1"/>
  <c r="Q2386" i="1"/>
  <c r="Q3879" i="1"/>
  <c r="Q2792" i="1"/>
  <c r="Q2717" i="1"/>
  <c r="Q3510" i="1"/>
  <c r="Q3246" i="1"/>
  <c r="Q2432" i="1"/>
  <c r="Q2970" i="1"/>
  <c r="Q2797" i="1"/>
  <c r="Q3659" i="1"/>
  <c r="Q3160" i="1"/>
  <c r="Q3880" i="1"/>
  <c r="Q3881" i="1"/>
  <c r="Q3882" i="1"/>
  <c r="Q3883" i="1"/>
  <c r="Q3884" i="1"/>
  <c r="Q3629" i="1"/>
  <c r="Q3885" i="1"/>
  <c r="Q3886" i="1"/>
  <c r="Q3699" i="1"/>
  <c r="Q3646" i="1"/>
  <c r="Q3887" i="1"/>
  <c r="Q3888" i="1"/>
  <c r="Q3215" i="1"/>
  <c r="Q2695" i="1"/>
  <c r="Q2978" i="1"/>
  <c r="Q3889" i="1"/>
  <c r="Q3890" i="1"/>
  <c r="Q3891" i="1"/>
  <c r="Q3892" i="1"/>
  <c r="Q1890" i="1"/>
  <c r="Q1261" i="1"/>
  <c r="Q464" i="1"/>
  <c r="Q370" i="1"/>
  <c r="Q78" i="1"/>
  <c r="Q1300" i="1"/>
  <c r="Q984" i="1"/>
  <c r="Q1742" i="1"/>
  <c r="Q1269" i="1"/>
  <c r="Q747" i="1"/>
  <c r="Q1597" i="1"/>
  <c r="Q536" i="1"/>
  <c r="Q828" i="1"/>
  <c r="Q1088" i="1"/>
  <c r="Q279" i="1"/>
  <c r="Q51" i="1"/>
  <c r="Q1123" i="1"/>
  <c r="Q24" i="1"/>
  <c r="Q552" i="1"/>
  <c r="Q929" i="1"/>
  <c r="Q3050" i="1"/>
  <c r="Q3511" i="1"/>
  <c r="Q3263" i="1"/>
  <c r="Q3893" i="1"/>
  <c r="Q3038" i="1"/>
  <c r="Q3419" i="1"/>
  <c r="Q3894" i="1"/>
  <c r="Q3025" i="1"/>
  <c r="Q3895" i="1"/>
  <c r="Q2393" i="1"/>
  <c r="Q2753" i="1"/>
  <c r="Q3253" i="1"/>
  <c r="Q3896" i="1"/>
  <c r="Q2739" i="1"/>
  <c r="Q3897" i="1"/>
  <c r="Q3898" i="1"/>
  <c r="Q3662" i="1"/>
  <c r="Q3071" i="1"/>
  <c r="Q3411" i="1"/>
  <c r="Q2454" i="1"/>
  <c r="Q363" i="1"/>
  <c r="Q1848" i="1"/>
  <c r="Q1298" i="1"/>
  <c r="Q160" i="1"/>
  <c r="Q1618" i="1"/>
  <c r="Q1121" i="1"/>
  <c r="Q223" i="1"/>
  <c r="Q1143" i="1"/>
  <c r="Q774" i="1"/>
  <c r="Q1914" i="1"/>
  <c r="Q1104" i="1"/>
  <c r="Q57" i="1"/>
  <c r="Q449" i="1"/>
  <c r="Q1398" i="1"/>
  <c r="Q397" i="1"/>
  <c r="Q1253" i="1"/>
  <c r="Q376" i="1"/>
  <c r="Q242" i="1"/>
  <c r="Q1639" i="1"/>
  <c r="Q1630" i="1"/>
  <c r="Q1364" i="1"/>
  <c r="Q535" i="1"/>
  <c r="Q757" i="1"/>
  <c r="Q238" i="1"/>
  <c r="Q323" i="1"/>
  <c r="Q838" i="1"/>
  <c r="Q1164" i="1"/>
  <c r="Q155" i="1"/>
  <c r="Q1974" i="1"/>
  <c r="Q576" i="1"/>
  <c r="Q314" i="1"/>
  <c r="Q74" i="1"/>
  <c r="Q487" i="1"/>
  <c r="Q84" i="1"/>
  <c r="Q606" i="1"/>
  <c r="Q186" i="1"/>
  <c r="Q306" i="1"/>
  <c r="Q1710" i="1"/>
  <c r="Q569" i="1"/>
  <c r="Q917" i="1"/>
  <c r="Q3587" i="1"/>
  <c r="Q2911" i="1"/>
  <c r="Q3335" i="1"/>
  <c r="Q3899" i="1"/>
  <c r="Q3588" i="1"/>
  <c r="Q2410" i="1"/>
  <c r="Q3900" i="1"/>
  <c r="Q2747" i="1"/>
  <c r="Q2368" i="1"/>
  <c r="Q2624" i="1"/>
  <c r="Q3901" i="1"/>
  <c r="Q2269" i="1"/>
  <c r="Q3902" i="1"/>
  <c r="Q3903" i="1"/>
  <c r="Q3904" i="1"/>
  <c r="Q2289" i="1"/>
  <c r="Q2912" i="1"/>
  <c r="Q2880" i="1"/>
  <c r="Q3378" i="1"/>
  <c r="Q2922" i="1"/>
  <c r="Q3277" i="1"/>
  <c r="Q3905" i="1"/>
  <c r="Q3120" i="1"/>
  <c r="Q3512" i="1"/>
  <c r="Q3010" i="1"/>
  <c r="Q2499" i="1"/>
  <c r="Q2903" i="1"/>
  <c r="Q2621" i="1"/>
  <c r="Q3906" i="1"/>
  <c r="Q2309" i="1"/>
  <c r="Q3284" i="1"/>
  <c r="Q2860" i="1"/>
  <c r="Q3017" i="1"/>
  <c r="Q2850" i="1"/>
  <c r="Q2471" i="1"/>
  <c r="Q2634" i="1"/>
  <c r="Q3305" i="1"/>
  <c r="Q2684" i="1"/>
  <c r="Q3222" i="1"/>
  <c r="Q3907" i="1"/>
  <c r="Q3319" i="1"/>
  <c r="Q2732" i="1"/>
  <c r="Q3536" i="1"/>
  <c r="Q3908" i="1"/>
  <c r="Q2207" i="1"/>
  <c r="Q3909" i="1"/>
  <c r="Q3636" i="1"/>
  <c r="Q3910" i="1"/>
  <c r="Q3911" i="1"/>
  <c r="Q3092" i="1"/>
  <c r="Q2409" i="1"/>
  <c r="Q3912" i="1"/>
  <c r="Q3634" i="1"/>
  <c r="Q2510" i="1"/>
  <c r="Q3400" i="1"/>
  <c r="Q3032" i="1"/>
  <c r="Q3913" i="1"/>
  <c r="Q3490" i="1"/>
  <c r="Q3914" i="1"/>
  <c r="Q2776" i="1"/>
  <c r="Q1277" i="1"/>
  <c r="Q2060" i="1"/>
  <c r="Q2089" i="1"/>
  <c r="Q800" i="1"/>
  <c r="Q1973" i="1"/>
  <c r="Q1919" i="1"/>
  <c r="Q488" i="1"/>
  <c r="Q1883" i="1"/>
  <c r="Q904" i="1"/>
  <c r="Q162" i="1"/>
  <c r="Q748" i="1"/>
  <c r="Q1187" i="1"/>
  <c r="Q1841" i="1"/>
  <c r="Q1699" i="1"/>
  <c r="Q1021" i="1"/>
  <c r="Q1560" i="1"/>
  <c r="Q479" i="1"/>
  <c r="Q1487" i="1"/>
  <c r="Q594" i="1"/>
  <c r="Q1060" i="1"/>
  <c r="Q817" i="1"/>
  <c r="Q1816" i="1"/>
  <c r="Q1911" i="1"/>
  <c r="Q914" i="1"/>
  <c r="Q412" i="1"/>
  <c r="Q1898" i="1"/>
  <c r="Q931" i="1"/>
  <c r="Q1934" i="1"/>
  <c r="Q1613" i="1"/>
  <c r="Q169" i="1"/>
  <c r="Q407" i="1"/>
  <c r="Q1825" i="1"/>
  <c r="Q2123" i="1"/>
  <c r="Q1999" i="1"/>
  <c r="Q740" i="1"/>
  <c r="Q1621" i="1"/>
  <c r="Q1600" i="1"/>
  <c r="Q1495" i="1"/>
  <c r="Q2124" i="1"/>
  <c r="Q349" i="1"/>
  <c r="Q1856" i="1"/>
  <c r="Q2125" i="1"/>
  <c r="Q760" i="1"/>
  <c r="Q1213" i="1"/>
  <c r="Q1141" i="1"/>
  <c r="Q1172" i="1"/>
  <c r="Q1517" i="1"/>
  <c r="Q741" i="1"/>
  <c r="Q1991" i="1"/>
  <c r="Q515" i="1"/>
  <c r="Q1960" i="1"/>
  <c r="Q1977" i="1"/>
  <c r="Q322" i="1"/>
  <c r="Q861" i="1"/>
  <c r="Q505" i="1"/>
  <c r="Q2031" i="1"/>
  <c r="Q1504" i="1"/>
  <c r="Q608" i="1"/>
  <c r="Q1073" i="1"/>
  <c r="Q22" i="1"/>
  <c r="Q1723" i="1"/>
  <c r="Q1707" i="1"/>
  <c r="Q1287" i="1"/>
  <c r="Q794" i="1"/>
  <c r="Q872" i="1"/>
  <c r="Q380" i="1"/>
  <c r="Q705" i="1"/>
  <c r="Q1708" i="1"/>
  <c r="Q530" i="1"/>
  <c r="Q1713" i="1"/>
  <c r="Q1975" i="1"/>
  <c r="Q1064" i="1"/>
  <c r="Q667" i="1"/>
  <c r="Q254" i="1"/>
  <c r="Q550" i="1"/>
  <c r="Q979" i="1"/>
  <c r="Q1113" i="1"/>
  <c r="Q902" i="1"/>
  <c r="Q317" i="1"/>
  <c r="Q922" i="1"/>
  <c r="Q1853" i="1"/>
  <c r="Q3915" i="1"/>
  <c r="Q2488" i="1"/>
  <c r="Q1229" i="1"/>
  <c r="Q1686" i="1"/>
  <c r="Q3369" i="1"/>
  <c r="Q2388" i="1"/>
  <c r="Q2292" i="1"/>
  <c r="Q2126" i="1"/>
  <c r="Q2450" i="1"/>
  <c r="Q2374" i="1"/>
  <c r="Q2274" i="1"/>
  <c r="Q2730" i="1"/>
  <c r="Q3561" i="1"/>
  <c r="Q2657" i="1"/>
  <c r="Q3916" i="1"/>
  <c r="Q2515" i="1"/>
  <c r="Q3917" i="1"/>
  <c r="Q2897" i="1"/>
  <c r="Q2441" i="1"/>
  <c r="Q3454" i="1"/>
  <c r="Q3665" i="1"/>
  <c r="Q3178" i="1"/>
  <c r="Q2227" i="1"/>
  <c r="Q3918" i="1"/>
  <c r="Q3919" i="1"/>
  <c r="Q2721" i="1"/>
  <c r="Q3920" i="1"/>
  <c r="Q2873" i="1"/>
  <c r="Q3275" i="1"/>
  <c r="Q2696" i="1"/>
  <c r="Q3921" i="1"/>
  <c r="Q3094" i="1"/>
  <c r="Q2763" i="1"/>
  <c r="Q3429" i="1"/>
  <c r="Q2773" i="1"/>
  <c r="Q2298" i="1"/>
  <c r="Q3432" i="1"/>
  <c r="Q3210" i="1"/>
  <c r="Q2830" i="1"/>
  <c r="Q3922" i="1"/>
  <c r="Q3584" i="1"/>
  <c r="Q2804" i="1"/>
  <c r="Q3296" i="1"/>
  <c r="Q2706" i="1"/>
  <c r="Q2370" i="1"/>
  <c r="Q3589" i="1"/>
  <c r="Q2219" i="1"/>
  <c r="Q3923" i="1"/>
  <c r="Q3924" i="1"/>
  <c r="Q3925" i="1"/>
  <c r="Q3926" i="1"/>
  <c r="Q3927" i="1"/>
  <c r="Q3606" i="1"/>
  <c r="Q2677" i="1"/>
  <c r="Q3255" i="1"/>
  <c r="Q2500" i="1"/>
  <c r="Q3357" i="1"/>
  <c r="Q3513" i="1"/>
  <c r="Q3928" i="1"/>
  <c r="Q1140" i="1"/>
  <c r="Q1247" i="1"/>
  <c r="Q2016" i="1"/>
  <c r="Q900" i="1"/>
  <c r="Q1022" i="1"/>
  <c r="Q459" i="1"/>
  <c r="Q1502" i="1"/>
  <c r="Q650" i="1"/>
  <c r="Q780" i="1"/>
  <c r="Q255" i="1"/>
  <c r="Q1680" i="1"/>
  <c r="Q175" i="1"/>
  <c r="Q1288" i="1"/>
  <c r="Q1160" i="1"/>
  <c r="Q852" i="1"/>
  <c r="Q1689" i="1"/>
  <c r="Q962" i="1"/>
  <c r="Q999" i="1"/>
  <c r="Q1388" i="1"/>
  <c r="Q366" i="1"/>
  <c r="Q417" i="1"/>
  <c r="Q38" i="1"/>
  <c r="Q1794" i="1"/>
  <c r="Q2528" i="1"/>
  <c r="Q2241" i="1"/>
  <c r="Q3929" i="1"/>
  <c r="Q2288" i="1"/>
  <c r="Q2924" i="1"/>
  <c r="Q2990" i="1"/>
  <c r="Q2250" i="1"/>
  <c r="Q2497" i="1"/>
  <c r="Q2581" i="1"/>
  <c r="Q2812" i="1"/>
  <c r="Q2287" i="1"/>
  <c r="Q2226" i="1"/>
  <c r="Q2793" i="1"/>
  <c r="Q2623" i="1"/>
  <c r="Q3066" i="1"/>
  <c r="Q2352" i="1"/>
  <c r="Q2322" i="1"/>
  <c r="Q2445" i="1"/>
  <c r="Q2584" i="1"/>
  <c r="Q2464" i="1"/>
  <c r="Q2321" i="1"/>
  <c r="Q2514" i="1"/>
  <c r="Q2276" i="1"/>
  <c r="Q2588" i="1"/>
  <c r="Q3123" i="1"/>
  <c r="Q3320" i="1"/>
  <c r="Q2869" i="1"/>
  <c r="Q2926" i="1"/>
  <c r="Q2233" i="1"/>
  <c r="Q3131" i="1"/>
  <c r="Q2675" i="1"/>
  <c r="Q2333" i="1"/>
  <c r="Q2482" i="1"/>
  <c r="Q2222" i="1"/>
  <c r="Q2622" i="1"/>
  <c r="Q3085" i="1"/>
  <c r="Q2511" i="1"/>
  <c r="Q2619" i="1"/>
  <c r="Q2272" i="1"/>
  <c r="Q2395" i="1"/>
  <c r="Q2359" i="1"/>
  <c r="Q2350" i="1"/>
  <c r="Q2975" i="1"/>
  <c r="Q2676" i="1"/>
  <c r="Q2307" i="1"/>
  <c r="Q2682" i="1"/>
  <c r="Q2942" i="1"/>
  <c r="Q3537" i="1"/>
  <c r="Q2628" i="1"/>
  <c r="Q3930" i="1"/>
  <c r="Q2270" i="1"/>
  <c r="Q3931" i="1"/>
  <c r="Q3057" i="1"/>
  <c r="Q2257" i="1"/>
  <c r="Q3932" i="1"/>
  <c r="Q3052" i="1"/>
  <c r="Q2799" i="1"/>
  <c r="Q575" i="1"/>
  <c r="Q2127" i="1"/>
  <c r="Q966" i="1"/>
  <c r="Q2079" i="1"/>
  <c r="Q1488" i="1"/>
  <c r="Q1922" i="1"/>
  <c r="Q1980" i="1"/>
  <c r="Q2061" i="1"/>
  <c r="Q359" i="1"/>
  <c r="Q1835" i="1"/>
  <c r="Q1666" i="1"/>
  <c r="Q506" i="1"/>
  <c r="Q172" i="1"/>
  <c r="Q913" i="1"/>
  <c r="Q1579" i="1"/>
  <c r="Q258" i="1"/>
  <c r="Q128" i="1"/>
  <c r="Q2063" i="1"/>
  <c r="Q243" i="1"/>
  <c r="Q1239" i="1"/>
  <c r="Q1812" i="1"/>
  <c r="Q742" i="1"/>
  <c r="Q766" i="1"/>
  <c r="Q1857" i="1"/>
  <c r="Q2128" i="1"/>
  <c r="Q546" i="1"/>
  <c r="Q823" i="1"/>
  <c r="Q1339" i="1"/>
  <c r="Q2032" i="1"/>
  <c r="Q1838" i="1"/>
  <c r="Q2076" i="1"/>
  <c r="Q932" i="1"/>
  <c r="Q1798" i="1"/>
  <c r="Q1768" i="1"/>
  <c r="Q426" i="1"/>
  <c r="Q1884" i="1"/>
  <c r="Q2129" i="1"/>
  <c r="Q1248" i="1"/>
  <c r="Q615" i="1"/>
  <c r="Q590" i="1"/>
  <c r="Q3933" i="1"/>
  <c r="Q2758" i="1"/>
  <c r="Q3358" i="1"/>
  <c r="Q2296" i="1"/>
  <c r="Q3679" i="1"/>
  <c r="Q3321" i="1"/>
  <c r="Q3562" i="1"/>
  <c r="Q2871" i="1"/>
  <c r="Q3934" i="1"/>
  <c r="Q2704" i="1"/>
  <c r="Q2214" i="1"/>
  <c r="Q3168" i="1"/>
  <c r="Q3334" i="1"/>
  <c r="Q3627" i="1"/>
  <c r="Q3311" i="1"/>
  <c r="Q3935" i="1"/>
  <c r="Q3936" i="1"/>
  <c r="Q3937" i="1"/>
  <c r="Q3494" i="1"/>
  <c r="Q2519" i="1"/>
  <c r="Q329" i="1"/>
  <c r="Q1938" i="1"/>
  <c r="Q1510" i="1"/>
  <c r="Q571" i="1"/>
  <c r="Q948" i="1"/>
  <c r="Q1776" i="1"/>
  <c r="Q1127" i="1"/>
  <c r="Q365" i="1"/>
  <c r="Q1389" i="1"/>
  <c r="Q489" i="1"/>
  <c r="Q1456" i="1"/>
  <c r="Q560" i="1"/>
  <c r="Q1580" i="1"/>
  <c r="Q1005" i="1"/>
  <c r="Q1818" i="1"/>
  <c r="Q770" i="1"/>
  <c r="Q1733" i="1"/>
  <c r="Q491" i="1"/>
  <c r="Q595" i="1"/>
  <c r="Q1219" i="1"/>
  <c r="Q2993" i="1"/>
  <c r="Q3150" i="1"/>
  <c r="Q2281" i="1"/>
  <c r="Q3514" i="1"/>
  <c r="Q3462" i="1"/>
  <c r="Q2297" i="1"/>
  <c r="Q3399" i="1"/>
  <c r="Q3088" i="1"/>
  <c r="Q2610" i="1"/>
  <c r="Q2326" i="1"/>
  <c r="Q3604" i="1"/>
  <c r="Q2242" i="1"/>
  <c r="Q3134" i="1"/>
  <c r="Q2736" i="1"/>
  <c r="Q3101" i="1"/>
  <c r="Q3312" i="1"/>
  <c r="Q2256" i="1"/>
  <c r="Q3176" i="1"/>
  <c r="Q2277" i="1"/>
  <c r="Q2295" i="1"/>
  <c r="Q557" i="1"/>
  <c r="Q971" i="1"/>
  <c r="Q196" i="1"/>
  <c r="Q1011" i="1"/>
  <c r="Q1169" i="1"/>
  <c r="Q268" i="1"/>
  <c r="Q1644" i="1"/>
  <c r="Q1658" i="1"/>
  <c r="Q2037" i="1"/>
  <c r="Q700" i="1"/>
  <c r="Q824" i="1"/>
  <c r="Q1361" i="1"/>
  <c r="Q330" i="1"/>
  <c r="Q775" i="1"/>
  <c r="Q1271" i="1"/>
  <c r="Q946" i="1"/>
  <c r="Q283" i="1"/>
  <c r="Q964" i="1"/>
  <c r="Q1152" i="1"/>
  <c r="Q340" i="1"/>
  <c r="Q719" i="1"/>
  <c r="Q541" i="1"/>
  <c r="Q14" i="1"/>
  <c r="Q44" i="1"/>
  <c r="Q110" i="1"/>
  <c r="Q452" i="1"/>
  <c r="Q1985" i="1"/>
  <c r="Q43" i="1"/>
  <c r="Q1423" i="1"/>
  <c r="Q257" i="1"/>
  <c r="Q229" i="1"/>
  <c r="Q264" i="1"/>
  <c r="Q209" i="1"/>
  <c r="Q49" i="1"/>
  <c r="Q90" i="1"/>
  <c r="Q142" i="1"/>
  <c r="Q356" i="1"/>
  <c r="Q18" i="1"/>
  <c r="Q400" i="1"/>
  <c r="Q916" i="1"/>
  <c r="Q28" i="1"/>
  <c r="Q271" i="1"/>
  <c r="Q703" i="1"/>
  <c r="Q176" i="1"/>
  <c r="Q173" i="1"/>
  <c r="Q239" i="1"/>
  <c r="Q101" i="1"/>
  <c r="Q151" i="1"/>
  <c r="Q56" i="1"/>
  <c r="Q27" i="1"/>
  <c r="Q171" i="1"/>
  <c r="Q50" i="1"/>
  <c r="Q177" i="1"/>
  <c r="Q100" i="1"/>
  <c r="Q237" i="1"/>
  <c r="Q111" i="1"/>
  <c r="Q89" i="1"/>
  <c r="Q30" i="1"/>
  <c r="Q992" i="1"/>
  <c r="Q103" i="1"/>
  <c r="Q2849" i="1"/>
  <c r="Q3938" i="1"/>
  <c r="Q2892" i="1"/>
  <c r="Q2501" i="1"/>
  <c r="Q2957" i="1"/>
  <c r="Q3563" i="1"/>
  <c r="Q2299" i="1"/>
  <c r="Q3349" i="1"/>
  <c r="Q3186" i="1"/>
  <c r="Q2559" i="1"/>
  <c r="Q2787" i="1"/>
  <c r="Q3484" i="1"/>
  <c r="Q3939" i="1"/>
  <c r="Q3940" i="1"/>
  <c r="Q2766" i="1"/>
  <c r="Q3941" i="1"/>
  <c r="Q3942" i="1"/>
  <c r="Q2439" i="1"/>
  <c r="Q3249" i="1"/>
  <c r="Q2640" i="1"/>
  <c r="Q96" i="1"/>
  <c r="Q222" i="1"/>
  <c r="Q126" i="1"/>
  <c r="Q202" i="1"/>
  <c r="Q772" i="1"/>
  <c r="Q189" i="1"/>
  <c r="Q969" i="1"/>
  <c r="Q928" i="1"/>
  <c r="Q130" i="1"/>
  <c r="Q121" i="1"/>
  <c r="Q40" i="1"/>
  <c r="Q201" i="1"/>
  <c r="Q70" i="1"/>
  <c r="Q6" i="1"/>
  <c r="Q1059" i="1"/>
  <c r="Q37" i="1"/>
  <c r="Q750" i="1"/>
  <c r="Q1757" i="1"/>
  <c r="Q73" i="1"/>
  <c r="Q272" i="1"/>
  <c r="Q156" i="1"/>
  <c r="Q746" i="1"/>
  <c r="Q377" i="1"/>
  <c r="Q55" i="1"/>
  <c r="Q256" i="1"/>
  <c r="Q588" i="1"/>
  <c r="Q843" i="1"/>
  <c r="Q715" i="1"/>
  <c r="Q102" i="1"/>
  <c r="Q208" i="1"/>
  <c r="Q837" i="1"/>
  <c r="Q131" i="1"/>
  <c r="Q310" i="1"/>
  <c r="Q92" i="1"/>
  <c r="Q233" i="1"/>
  <c r="Q617" i="1"/>
  <c r="Q135" i="1"/>
  <c r="Q83" i="1"/>
  <c r="Q563" i="1"/>
  <c r="Q188" i="1"/>
  <c r="Q296" i="1"/>
  <c r="Q779" i="1"/>
  <c r="Q66" i="1"/>
  <c r="Q1279" i="1"/>
  <c r="Q41" i="1"/>
  <c r="Q821" i="1"/>
  <c r="Q1672" i="1"/>
  <c r="Q456" i="1"/>
  <c r="Q845" i="1"/>
  <c r="Q75" i="1"/>
  <c r="Q637" i="1"/>
  <c r="Q105" i="1"/>
  <c r="Q1915" i="1"/>
  <c r="Q1042" i="1"/>
  <c r="Q358" i="1"/>
  <c r="Q430" i="1"/>
  <c r="Q250" i="1"/>
  <c r="Q353" i="1"/>
  <c r="Q501" i="1"/>
  <c r="Q266" i="1"/>
  <c r="Q1296" i="1"/>
  <c r="Q991" i="1"/>
  <c r="Q460" i="1"/>
  <c r="Q274" i="1"/>
  <c r="Q262" i="1"/>
  <c r="Q219" i="1"/>
  <c r="Q704" i="1"/>
  <c r="Q1476" i="1"/>
  <c r="Q663" i="1"/>
  <c r="Q123" i="1"/>
  <c r="Q157" i="1"/>
  <c r="Q1147" i="1"/>
  <c r="Q440" i="1"/>
  <c r="Q1727" i="1"/>
  <c r="Q15" i="1"/>
  <c r="Q58" i="1"/>
  <c r="Q974" i="1"/>
  <c r="Q623" i="1"/>
  <c r="Q147" i="1"/>
  <c r="Q65" i="1"/>
  <c r="Q1003" i="1"/>
  <c r="Q1145" i="1"/>
  <c r="Q1050" i="1"/>
  <c r="Q1274" i="1"/>
  <c r="Q778" i="1"/>
  <c r="Q1972" i="1"/>
  <c r="Q1622" i="1"/>
  <c r="Q973" i="1"/>
  <c r="Q835" i="1"/>
  <c r="Q986" i="1"/>
  <c r="Q833" i="1"/>
  <c r="Q1879" i="1"/>
  <c r="Q1732" i="1"/>
  <c r="Q827" i="1"/>
  <c r="Q2130" i="1"/>
  <c r="Q1820" i="1"/>
  <c r="Q2131" i="1"/>
  <c r="Q2033" i="1"/>
  <c r="Q607" i="1"/>
  <c r="Q558" i="1"/>
  <c r="Q1054" i="1"/>
  <c r="Q566" i="1"/>
  <c r="Q475" i="1"/>
  <c r="Q652" i="1"/>
  <c r="Q181" i="1"/>
  <c r="Q1357" i="1"/>
  <c r="Q1312" i="1"/>
  <c r="Q1341" i="1"/>
  <c r="Q1393" i="1"/>
  <c r="Q2030" i="1"/>
  <c r="Q1395" i="1"/>
  <c r="Q2132" i="1"/>
  <c r="Q1507" i="1"/>
  <c r="Q1519" i="1"/>
  <c r="Q210" i="1"/>
  <c r="Q1936" i="1"/>
  <c r="Q463" i="1"/>
  <c r="Q579" i="1"/>
  <c r="Q1961" i="1"/>
  <c r="Q1941" i="1"/>
  <c r="Q3299" i="1"/>
  <c r="Q3363" i="1"/>
  <c r="Q2711" i="1"/>
  <c r="Q2702" i="1"/>
  <c r="Q3119" i="1"/>
  <c r="Q3564" i="1"/>
  <c r="Q2411" i="1"/>
  <c r="Q3465" i="1"/>
  <c r="Q2654" i="1"/>
  <c r="Q3436" i="1"/>
  <c r="Q2861" i="1"/>
  <c r="Q3048" i="1"/>
  <c r="Q3102" i="1"/>
  <c r="Q3086" i="1"/>
  <c r="Q2724" i="1"/>
  <c r="Q3553" i="1"/>
  <c r="Q2417" i="1"/>
  <c r="Q2635" i="1"/>
  <c r="Q2836" i="1"/>
  <c r="Q3497" i="1"/>
  <c r="Q3943" i="1"/>
  <c r="Q2822" i="1"/>
  <c r="Q2674" i="1"/>
  <c r="Q3090" i="1"/>
  <c r="Q2398" i="1"/>
  <c r="Q3611" i="1"/>
  <c r="Q3270" i="1"/>
  <c r="Q3061" i="1"/>
  <c r="Q3944" i="1"/>
  <c r="Q3232" i="1"/>
  <c r="Q3409" i="1"/>
  <c r="Q3466" i="1"/>
  <c r="Q3651" i="1"/>
  <c r="Q3237" i="1"/>
  <c r="Q3033" i="1"/>
  <c r="Q3001" i="1"/>
  <c r="Q2419" i="1"/>
  <c r="Q2798" i="1"/>
  <c r="Q3256" i="1"/>
  <c r="Q3218" i="1"/>
  <c r="Q968" i="1"/>
  <c r="Q1089" i="1"/>
  <c r="Q609" i="1"/>
  <c r="Q1709" i="1"/>
  <c r="Q537" i="1"/>
  <c r="Q470" i="1"/>
  <c r="Q853" i="1"/>
  <c r="Q812" i="1"/>
  <c r="Q2133" i="1"/>
  <c r="Q299" i="1"/>
  <c r="Q1418" i="1"/>
  <c r="Q2134" i="1"/>
  <c r="Q702" i="1"/>
  <c r="Q1674" i="1"/>
  <c r="Q187" i="1"/>
  <c r="Q720" i="1"/>
  <c r="Q2067" i="1"/>
  <c r="Q538" i="1"/>
  <c r="Q378" i="1"/>
  <c r="Q1352" i="1"/>
  <c r="Q437" i="1"/>
  <c r="Q63" i="1"/>
  <c r="Q72" i="1"/>
  <c r="Q152" i="1"/>
  <c r="Q12" i="1"/>
  <c r="Q1202" i="1"/>
  <c r="Q31" i="1"/>
  <c r="Q85" i="1"/>
  <c r="Q67" i="1"/>
  <c r="Q289" i="1"/>
  <c r="Q867" i="1"/>
  <c r="Q29" i="1"/>
  <c r="Q79" i="1"/>
  <c r="Q60" i="1"/>
  <c r="Q839" i="1"/>
  <c r="Q1031" i="1"/>
  <c r="Q35" i="1"/>
  <c r="Q602" i="1"/>
  <c r="Q468" i="1"/>
  <c r="Q59" i="1"/>
  <c r="Q95" i="1"/>
  <c r="Q48" i="1"/>
  <c r="Q1208" i="1"/>
  <c r="Q603" i="1"/>
  <c r="Q442" i="1"/>
  <c r="Q1698" i="1"/>
  <c r="Q2135" i="1"/>
  <c r="Q1828" i="1"/>
  <c r="Q446" i="1"/>
  <c r="Q1118" i="1"/>
  <c r="Q267" i="1"/>
  <c r="Q1012" i="1"/>
  <c r="Q260" i="1"/>
  <c r="Q144" i="1"/>
  <c r="Q403" i="1"/>
  <c r="Q1449" i="1"/>
  <c r="Q1895" i="1"/>
  <c r="Q791" i="1"/>
  <c r="Q1842" i="1"/>
  <c r="Q1906" i="1"/>
  <c r="Q1284" i="1"/>
  <c r="Q372" i="1"/>
  <c r="Q1444" i="1"/>
  <c r="Q193" i="1"/>
  <c r="Q36" i="1"/>
  <c r="Q1267" i="1"/>
  <c r="Q395" i="1"/>
  <c r="Q25" i="1"/>
  <c r="Q339" i="1"/>
  <c r="Q726" i="1"/>
  <c r="Q23" i="1"/>
  <c r="Q69" i="1"/>
  <c r="Q115" i="1"/>
  <c r="Q26" i="1"/>
  <c r="Q435" i="1"/>
  <c r="Q61" i="1"/>
  <c r="Q106" i="1"/>
  <c r="Q551" i="1"/>
  <c r="Q669" i="1"/>
  <c r="Q164" i="1"/>
  <c r="Q42" i="1"/>
  <c r="Q20" i="1"/>
  <c r="Q3" i="1"/>
  <c r="Q99" i="1"/>
  <c r="Q10" i="1"/>
  <c r="Q2068" i="1"/>
  <c r="Q1540" i="1"/>
  <c r="Q1350" i="1"/>
  <c r="Q352" i="1"/>
  <c r="Q33" i="1"/>
  <c r="Q580" i="1"/>
  <c r="Q161" i="1"/>
  <c r="Q1077" i="1"/>
  <c r="Q76" i="1"/>
  <c r="Q149" i="1"/>
  <c r="Q214" i="1"/>
  <c r="Q54" i="1"/>
  <c r="Q473" i="1"/>
  <c r="Q11" i="1"/>
  <c r="Q117" i="1"/>
  <c r="Q46" i="1"/>
  <c r="Q425" i="1"/>
  <c r="Q972" i="1"/>
  <c r="Q303" i="1"/>
  <c r="Q138" i="1"/>
  <c r="Q120" i="1"/>
  <c r="Q97" i="1"/>
  <c r="Q1714" i="1"/>
  <c r="Q13" i="1"/>
  <c r="Q47" i="1"/>
  <c r="Q154" i="1"/>
  <c r="Q21" i="1"/>
  <c r="Q216" i="1"/>
  <c r="Q870" i="1"/>
  <c r="Q86" i="1"/>
  <c r="Q1442" i="1"/>
  <c r="Q521" i="1"/>
  <c r="Q163" i="1"/>
  <c r="Q428" i="1"/>
  <c r="Q88" i="1"/>
  <c r="Q288" i="1"/>
  <c r="Q287" i="1"/>
  <c r="Q1946" i="1"/>
  <c r="Q1413" i="1"/>
  <c r="Q814" i="1"/>
  <c r="Q2080" i="1"/>
  <c r="Q860" i="1"/>
  <c r="Q2071" i="1"/>
  <c r="Q1336" i="1"/>
  <c r="Q1570" i="1"/>
  <c r="Q327" i="1"/>
  <c r="Q1344" i="1"/>
  <c r="Q1278" i="1"/>
  <c r="Q476" i="1"/>
  <c r="Q743" i="1"/>
  <c r="Q453" i="1"/>
  <c r="Q1989" i="1"/>
  <c r="Q1486" i="1"/>
  <c r="Q109" i="1"/>
  <c r="Q1885" i="1"/>
  <c r="Q585" i="1"/>
  <c r="Q343" i="1"/>
  <c r="Q1220" i="1"/>
  <c r="Q1971" i="1"/>
  <c r="Q1892" i="1"/>
  <c r="Q1369" i="1"/>
  <c r="Q1384" i="1"/>
  <c r="Q1877" i="1"/>
  <c r="Q1380" i="1"/>
  <c r="Q80" i="1"/>
  <c r="Q1568" i="1"/>
  <c r="Q1301" i="1"/>
  <c r="Q315" i="1"/>
  <c r="Q398" i="1"/>
  <c r="Q1715" i="1"/>
  <c r="Q1572" i="1"/>
  <c r="Q1581" i="1"/>
  <c r="Q822" i="1"/>
  <c r="Q1315" i="1"/>
  <c r="Q1252" i="1"/>
  <c r="Q2329" i="1"/>
  <c r="Q2958" i="1"/>
  <c r="Q2273" i="1"/>
  <c r="Q2508" i="1"/>
  <c r="Q2761" i="1"/>
  <c r="Q3258" i="1"/>
  <c r="Q62" i="1"/>
  <c r="Q179" i="1"/>
  <c r="Q1436" i="1"/>
  <c r="Q1738" i="1"/>
  <c r="Q494" i="1"/>
  <c r="Q1404" i="1"/>
  <c r="Q231" i="1"/>
  <c r="Q1791" i="1"/>
  <c r="Q1753" i="1"/>
  <c r="Q64" i="1"/>
  <c r="Q1156" i="1"/>
  <c r="Q1905" i="1"/>
  <c r="Q141" i="1"/>
  <c r="Q1446" i="1"/>
  <c r="Q3945" i="1"/>
  <c r="Q3946" i="1"/>
  <c r="Q2971" i="1"/>
  <c r="Q3515" i="1"/>
  <c r="Q3947" i="1"/>
  <c r="Q3546" i="1"/>
  <c r="Q3106" i="1"/>
  <c r="Q3364" i="1"/>
  <c r="Q3948" i="1"/>
  <c r="Q3949" i="1"/>
  <c r="Q3298" i="1"/>
  <c r="Q3950" i="1"/>
  <c r="Q3951" i="1"/>
  <c r="Q3539" i="1"/>
  <c r="Q3271" i="1"/>
  <c r="Q3952" i="1"/>
  <c r="Q3953" i="1"/>
  <c r="Q3954" i="1"/>
  <c r="Q2603" i="1"/>
  <c r="Q3574" i="1"/>
  <c r="Q3955" i="1"/>
  <c r="Q2414" i="1"/>
  <c r="Q3956" i="1"/>
  <c r="Q3957" i="1"/>
  <c r="Q3958" i="1"/>
  <c r="Q2694" i="1"/>
  <c r="Q3129" i="1"/>
  <c r="Q3412" i="1"/>
  <c r="Q3959" i="1"/>
  <c r="Q3384" i="1"/>
  <c r="Q3960" i="1"/>
  <c r="Q2947" i="1"/>
  <c r="Q3668" i="1"/>
  <c r="Q3568" i="1"/>
  <c r="Q3961" i="1"/>
  <c r="Q2680" i="1"/>
  <c r="Q3962" i="1"/>
  <c r="Q3963" i="1"/>
  <c r="Q3964" i="1"/>
  <c r="Q3367" i="1"/>
  <c r="Q3079" i="1"/>
  <c r="Q3011" i="1"/>
  <c r="Q2891" i="1"/>
  <c r="Q3238" i="1"/>
  <c r="Q3148" i="1"/>
  <c r="Q3965" i="1"/>
  <c r="Q3274" i="1"/>
  <c r="Q3142" i="1"/>
  <c r="Q3458" i="1"/>
  <c r="Q3966" i="1"/>
  <c r="Q3491" i="1"/>
  <c r="Q3967" i="1"/>
  <c r="Q3565" i="1"/>
  <c r="Q3551" i="1"/>
  <c r="Q3968" i="1"/>
  <c r="Q3444" i="1"/>
  <c r="Q3969" i="1"/>
  <c r="Q3970" i="1"/>
  <c r="Q3971" i="1"/>
  <c r="Q3972" i="1"/>
  <c r="Q3261" i="1"/>
  <c r="Q3339" i="1"/>
  <c r="Q2560" i="1"/>
  <c r="Q3973" i="1"/>
  <c r="Q2475" i="1"/>
  <c r="Q2310" i="1"/>
  <c r="Q2451" i="1"/>
  <c r="Q3445" i="1"/>
  <c r="Q3076" i="1"/>
  <c r="Q3974" i="1"/>
  <c r="Q3290" i="1"/>
  <c r="Q3975" i="1"/>
  <c r="Q3224" i="1"/>
  <c r="Q2963" i="1"/>
  <c r="Q3303" i="1"/>
  <c r="Q3600" i="1"/>
  <c r="Q3976" i="1"/>
  <c r="Q3612" i="1"/>
  <c r="Q3977" i="1"/>
  <c r="Q2601" i="1"/>
  <c r="Q3623" i="1"/>
  <c r="Q3446" i="1"/>
  <c r="Q3637" i="1"/>
  <c r="Q3146" i="1"/>
  <c r="Q3596" i="1"/>
  <c r="Q3978" i="1"/>
  <c r="Q3689" i="1"/>
  <c r="Q3684" i="1"/>
  <c r="Q3116" i="1"/>
  <c r="Q3269" i="1"/>
  <c r="Q3690" i="1"/>
  <c r="Q3631" i="1"/>
  <c r="Q3979" i="1"/>
  <c r="Q3486" i="1"/>
  <c r="Q3326" i="1"/>
  <c r="Q3581" i="1"/>
  <c r="Q3980" i="1"/>
  <c r="Q3379" i="1"/>
  <c r="Q3981" i="1"/>
  <c r="Q3447" i="1"/>
  <c r="Q1299" i="1"/>
  <c r="Q727" i="1"/>
  <c r="Q248" i="1"/>
  <c r="Q1257" i="1"/>
  <c r="Q328" i="1"/>
  <c r="Q355" i="1"/>
  <c r="Q81" i="1"/>
  <c r="Q1328" i="1"/>
  <c r="Q1289" i="1"/>
  <c r="Q1834" i="1"/>
  <c r="Q977" i="1"/>
  <c r="Q587" i="1"/>
  <c r="Q422" i="1"/>
  <c r="Q1949" i="1"/>
  <c r="Q295" i="1"/>
  <c r="Q298" i="1"/>
  <c r="Q1750" i="1"/>
  <c r="Q1175" i="1"/>
  <c r="Q1755" i="1"/>
  <c r="Q1958" i="1"/>
  <c r="Q1601" i="1"/>
  <c r="Q1150" i="1"/>
  <c r="Q953" i="1"/>
  <c r="Q1130" i="1"/>
  <c r="Q302" i="1"/>
  <c r="Q2136" i="1"/>
  <c r="Q898" i="1"/>
  <c r="Q1349" i="1"/>
  <c r="Q1036" i="1"/>
  <c r="Q1656" i="1"/>
  <c r="Q672" i="1"/>
  <c r="Q570" i="1"/>
  <c r="Q2137" i="1"/>
  <c r="Q2096" i="1"/>
  <c r="Q1518" i="1"/>
  <c r="Q1490" i="1"/>
  <c r="Q337" i="1"/>
  <c r="Q687" i="1"/>
  <c r="Q592" i="1"/>
  <c r="Q2138" i="1"/>
  <c r="Q1069" i="1"/>
  <c r="Q2072" i="1"/>
  <c r="Q1034" i="1"/>
  <c r="Q875" i="1"/>
  <c r="Q1649" i="1"/>
  <c r="Q168" i="1"/>
  <c r="Q2082" i="1"/>
  <c r="Q1376" i="1"/>
  <c r="Q584" i="1"/>
  <c r="Q813" i="1"/>
  <c r="Q1652" i="1"/>
  <c r="Q754" i="1"/>
  <c r="Q661" i="1"/>
  <c r="Q1918" i="1"/>
  <c r="Q686" i="1"/>
  <c r="Q2139" i="1"/>
  <c r="Q1074" i="1"/>
  <c r="Q1451" i="1"/>
  <c r="Q247" i="1"/>
  <c r="Q1051" i="1"/>
  <c r="Q3006" i="1"/>
  <c r="Q3535" i="1"/>
  <c r="Q3982" i="1"/>
  <c r="Q3983" i="1"/>
  <c r="Q3984" i="1"/>
  <c r="Q3292" i="1"/>
  <c r="Q3985" i="1"/>
  <c r="Q3986" i="1"/>
  <c r="Q3171" i="1"/>
  <c r="Q3479" i="1"/>
  <c r="Q3987" i="1"/>
  <c r="Q3988" i="1"/>
  <c r="Q3989" i="1"/>
  <c r="Q3082" i="1"/>
  <c r="Q2537" i="1"/>
  <c r="Q3990" i="1"/>
  <c r="Q2719" i="1"/>
  <c r="Q3991" i="1"/>
  <c r="Q3569" i="1"/>
  <c r="Q3992" i="1"/>
  <c r="Q1214" i="1"/>
  <c r="Q2140" i="1"/>
  <c r="Q401" i="1"/>
  <c r="Q1829" i="1"/>
  <c r="Q2035" i="1"/>
  <c r="Q1063" i="1"/>
  <c r="Q1767" i="1"/>
  <c r="Q1347" i="1"/>
  <c r="Q1557" i="1"/>
  <c r="Q2141" i="1"/>
  <c r="Q2019" i="1"/>
  <c r="Q718" i="1"/>
  <c r="Q1153" i="1"/>
  <c r="Q1496" i="1"/>
  <c r="Q1604" i="1"/>
  <c r="Q963" i="1"/>
  <c r="Q1188" i="1"/>
  <c r="Q1057" i="1"/>
  <c r="Q2048" i="1"/>
  <c r="Q1635" i="1"/>
  <c r="Q1358" i="1"/>
  <c r="Q1619" i="1"/>
  <c r="Q402" i="1"/>
  <c r="Q1952" i="1"/>
  <c r="Q269" i="1"/>
  <c r="Q1109" i="1"/>
  <c r="Q863" i="1"/>
  <c r="Q1801" i="1"/>
  <c r="Q1690" i="1"/>
  <c r="Q1948" i="1"/>
  <c r="Q1697" i="1"/>
  <c r="Q1396" i="1"/>
  <c r="Q410" i="1"/>
  <c r="Q792" i="1"/>
  <c r="Q1340" i="1"/>
  <c r="Q1458" i="1"/>
  <c r="Q901" i="1"/>
  <c r="Q1240" i="1"/>
  <c r="Q1124" i="1"/>
  <c r="Q2073" i="1"/>
  <c r="Q3993" i="1"/>
  <c r="Q3254" i="1"/>
  <c r="Q3994" i="1"/>
  <c r="Q3995" i="1"/>
  <c r="Q3187" i="1"/>
  <c r="Q3996" i="1"/>
  <c r="Q3408" i="1"/>
  <c r="Q3322" i="1"/>
  <c r="Q3039" i="1"/>
  <c r="Q3220" i="1"/>
  <c r="Q3413" i="1"/>
  <c r="Q3997" i="1"/>
  <c r="Q3998" i="1"/>
  <c r="Q3999" i="1"/>
  <c r="Q4000" i="1"/>
  <c r="Q4001" i="1"/>
  <c r="Q4002" i="1"/>
  <c r="Q4003" i="1"/>
  <c r="Q3482" i="1"/>
  <c r="Q3293" i="1"/>
  <c r="Q2691" i="1"/>
  <c r="Q3698" i="1"/>
  <c r="Q3323" i="1"/>
  <c r="Q4004" i="1"/>
  <c r="Q3467" i="1"/>
  <c r="Q3468" i="1"/>
  <c r="Q3021" i="1"/>
  <c r="Q2917" i="1"/>
  <c r="Q3649" i="1"/>
  <c r="Q4005" i="1"/>
  <c r="Q3087" i="1"/>
  <c r="Q3469" i="1"/>
  <c r="Q4006" i="1"/>
  <c r="Q3697" i="1"/>
  <c r="Q2645" i="1"/>
  <c r="Q2466" i="1"/>
  <c r="Q2826" i="1"/>
  <c r="Q2331" i="1"/>
  <c r="Q3196" i="1"/>
  <c r="Q2789" i="1"/>
  <c r="Q52" i="1"/>
  <c r="Q118" i="1"/>
  <c r="Q1846" i="1"/>
  <c r="Q1559" i="1"/>
  <c r="Q1331" i="1"/>
  <c r="Q1181" i="1"/>
  <c r="Q87" i="1"/>
  <c r="Q212" i="1"/>
  <c r="Q132" i="1"/>
  <c r="Q518" i="1"/>
  <c r="Q8" i="1"/>
  <c r="Q333" i="1"/>
  <c r="Q1917" i="1"/>
  <c r="Q1786" i="1"/>
  <c r="Q350" i="1"/>
  <c r="Q1004" i="1"/>
  <c r="Q39" i="1"/>
  <c r="Q1468" i="1"/>
  <c r="Q281" i="1"/>
  <c r="Q500" i="1"/>
  <c r="Q478" i="1"/>
  <c r="Q625" i="1"/>
  <c r="Q1024" i="1"/>
  <c r="Q19" i="1"/>
  <c r="Q34" i="1"/>
  <c r="Q1096" i="1"/>
  <c r="Q53" i="1"/>
  <c r="Q1168" i="1"/>
  <c r="Q684" i="1"/>
  <c r="Q394" i="1"/>
  <c r="Q1002" i="1"/>
  <c r="Q554" i="1"/>
  <c r="Q104" i="1"/>
  <c r="Q1421" i="1"/>
  <c r="Q2142" i="1"/>
  <c r="Q282" i="1"/>
  <c r="Q364" i="1"/>
  <c r="Q1815" i="1"/>
  <c r="Q368" i="1"/>
  <c r="Q1450" i="1"/>
  <c r="Q3188" i="1"/>
  <c r="Q4007" i="1"/>
  <c r="Q2373" i="1"/>
  <c r="Q3054" i="1"/>
  <c r="Q2697" i="1"/>
  <c r="Q2751" i="1"/>
  <c r="Q3115" i="1"/>
  <c r="Q3209" i="1"/>
  <c r="Q3520" i="1"/>
  <c r="Q3295" i="1"/>
  <c r="Q3073" i="1"/>
  <c r="Q3207" i="1"/>
  <c r="Q2662" i="1"/>
  <c r="Q3559" i="1"/>
  <c r="Q2505" i="1"/>
  <c r="Q2666" i="1"/>
  <c r="Q2535" i="1"/>
  <c r="Q3524" i="1"/>
  <c r="Q2988" i="1"/>
  <c r="Q3523" i="1"/>
  <c r="Q1681" i="1"/>
  <c r="Q1366" i="1"/>
  <c r="Q1531" i="1"/>
  <c r="Q1633" i="1"/>
  <c r="Q786" i="1"/>
  <c r="Q389" i="1"/>
  <c r="Q1154" i="1"/>
  <c r="Q341" i="1"/>
  <c r="Q749" i="1"/>
  <c r="Q2807" i="1"/>
  <c r="Q2670" i="1"/>
  <c r="Q2376" i="1"/>
  <c r="Q2425" i="1"/>
  <c r="Q2230" i="1"/>
  <c r="Q2769" i="1"/>
  <c r="Q2265" i="1"/>
  <c r="Q2555" i="1"/>
  <c r="Q3633" i="1"/>
  <c r="Q3383" i="1"/>
  <c r="Q3212" i="1"/>
  <c r="Q3272" i="1"/>
  <c r="Q2418" i="1"/>
  <c r="Q3420" i="1"/>
  <c r="Q3156" i="1"/>
  <c r="Q3613" i="1"/>
  <c r="Q4008" i="1"/>
  <c r="Q4009" i="1"/>
  <c r="Q3481" i="1"/>
  <c r="Q3685" i="1"/>
  <c r="Q2688" i="1"/>
  <c r="Q3557" i="1"/>
  <c r="Q3264" i="1"/>
  <c r="Q3239" i="1"/>
  <c r="Q3681" i="1"/>
  <c r="Q3329" i="1"/>
  <c r="Q2828" i="1"/>
  <c r="Q2438" i="1"/>
  <c r="Q3385" i="1"/>
  <c r="Q4010" i="1"/>
  <c r="Q3265" i="1"/>
  <c r="Q2284" i="1"/>
  <c r="Q2364" i="1"/>
  <c r="Q1608" i="1"/>
  <c r="Q2814" i="1"/>
  <c r="Q2693" i="1"/>
  <c r="Q1087" i="1"/>
  <c r="Q108" i="1"/>
  <c r="Q204" i="1"/>
  <c r="Q1826" i="1"/>
  <c r="Q427" i="1"/>
  <c r="Q1967" i="1"/>
  <c r="Q621" i="1"/>
  <c r="Q1758" i="1"/>
  <c r="Q947" i="1"/>
  <c r="Q170" i="1"/>
  <c r="Q859" i="1"/>
  <c r="Q846" i="1"/>
  <c r="Q1616" i="1"/>
  <c r="Q1241" i="1"/>
  <c r="Q911" i="1"/>
  <c r="Q16" i="1"/>
  <c r="Q183" i="1"/>
  <c r="Q526" i="1"/>
  <c r="Q139" i="1"/>
  <c r="Q490" i="1"/>
  <c r="Q1447" i="1"/>
  <c r="Q71" i="1"/>
  <c r="Q253" i="1"/>
  <c r="Q1542" i="1"/>
  <c r="Q346" i="1"/>
  <c r="Q1555" i="1"/>
  <c r="Q908" i="1"/>
  <c r="Q1324" i="1"/>
  <c r="Q2" i="1"/>
  <c r="Q32" i="1"/>
  <c r="Q790" i="1"/>
  <c r="Q192" i="1"/>
  <c r="Q462" i="1"/>
  <c r="Q94" i="1"/>
  <c r="Q1645" i="1"/>
  <c r="Q3337" i="1"/>
  <c r="Q2408" i="1"/>
  <c r="Q4011" i="1"/>
  <c r="Q2845" i="1"/>
  <c r="Q2486" i="1"/>
  <c r="Q2435" i="1"/>
  <c r="Q2422" i="1"/>
  <c r="Q3169" i="1"/>
  <c r="Q3163" i="1"/>
  <c r="Q4012" i="1"/>
  <c r="Q4013" i="1"/>
  <c r="Q2664" i="1"/>
  <c r="Q2534" i="1"/>
  <c r="Q4014" i="1"/>
  <c r="Q2259" i="1"/>
  <c r="Q2701" i="1"/>
  <c r="Q3280" i="1"/>
  <c r="Q2658" i="1"/>
  <c r="Q2698" i="1"/>
  <c r="Q4015" i="1"/>
  <c r="Q3259" i="1"/>
  <c r="Q3247" i="1"/>
  <c r="Q3423" i="1"/>
  <c r="Q3159" i="1"/>
  <c r="Q4016" i="1"/>
  <c r="Q3062" i="1"/>
  <c r="Q3219" i="1"/>
  <c r="Q2606" i="1"/>
  <c r="Q3414" i="1"/>
  <c r="Q2703" i="1"/>
  <c r="Q4017" i="1"/>
  <c r="Q4018" i="1"/>
  <c r="Q3457" i="1"/>
  <c r="Q2607" i="1"/>
  <c r="Q2972" i="1"/>
  <c r="Q2762" i="1"/>
  <c r="Q3380" i="1"/>
  <c r="Q2448" i="1"/>
  <c r="Q3047" i="1"/>
  <c r="Q4019" i="1"/>
  <c r="Q1473" i="1"/>
  <c r="Q854" i="1"/>
  <c r="Q1006" i="1"/>
  <c r="Q883" i="1"/>
  <c r="Q1521" i="1"/>
  <c r="Q918" i="1"/>
  <c r="Q868" i="1"/>
  <c r="Q1728" i="1"/>
  <c r="Q1900" i="1"/>
  <c r="Q1471" i="1"/>
  <c r="Q1729" i="1"/>
  <c r="Q1322" i="1"/>
  <c r="Q1159" i="1"/>
  <c r="Q450" i="1"/>
  <c r="Q1556" i="1"/>
  <c r="Q975" i="1"/>
  <c r="Q1706" i="1"/>
  <c r="Q1858" i="1"/>
  <c r="Q943" i="1"/>
  <c r="Q601" i="1"/>
  <c r="Q597" i="1"/>
  <c r="Q1802" i="1"/>
  <c r="Q678" i="1"/>
  <c r="Q988" i="1"/>
  <c r="Q1189" i="1"/>
  <c r="Q1095" i="1"/>
  <c r="Q722" i="1"/>
  <c r="Q2054" i="1"/>
  <c r="Q1739" i="1"/>
  <c r="Q1280" i="1"/>
  <c r="Q2043" i="1"/>
  <c r="Q1053" i="1"/>
  <c r="Q685" i="1"/>
  <c r="Q1311" i="1"/>
  <c r="Q195" i="1"/>
  <c r="Q514" i="1"/>
  <c r="Q643" i="1"/>
  <c r="Q1419" i="1"/>
  <c r="Q1511" i="1"/>
  <c r="Q567" i="1"/>
  <c r="Q2143" i="1"/>
  <c r="Q2144" i="1"/>
  <c r="Q769" i="1"/>
  <c r="Q934" i="1"/>
  <c r="Q1646" i="1"/>
  <c r="Q1309" i="1"/>
  <c r="Q841" i="1"/>
  <c r="Q2024" i="1"/>
  <c r="Q1394" i="1"/>
  <c r="Q2145" i="1"/>
  <c r="Q1155" i="1"/>
  <c r="Q998" i="1"/>
  <c r="Q1275" i="1"/>
  <c r="Q348" i="1"/>
  <c r="Q284" i="1"/>
  <c r="Q1307" i="1"/>
  <c r="Q2146" i="1"/>
  <c r="Q842" i="1"/>
  <c r="Q1117" i="1"/>
  <c r="Q1582" i="1"/>
  <c r="Q3189" i="1"/>
  <c r="Q4020" i="1"/>
  <c r="Q4021" i="1"/>
  <c r="Q2835" i="1"/>
  <c r="Q2387" i="1"/>
  <c r="Q4022" i="1"/>
  <c r="Q4023" i="1"/>
  <c r="Q3448" i="1"/>
  <c r="Q3190" i="1"/>
  <c r="Q2915" i="1"/>
  <c r="Q4024" i="1"/>
  <c r="Q3072" i="1"/>
  <c r="Q4025" i="1"/>
  <c r="Q2304" i="1"/>
  <c r="Q2267" i="1"/>
  <c r="Q2872" i="1"/>
  <c r="Q2526" i="1"/>
  <c r="Q4026" i="1"/>
  <c r="Q3083" i="1"/>
  <c r="Q2794" i="1"/>
  <c r="Q2384" i="1"/>
  <c r="Q3340" i="1"/>
  <c r="Q3575" i="1"/>
  <c r="Q3103" i="1"/>
  <c r="Q4027" i="1"/>
  <c r="Q3206" i="1"/>
  <c r="Q2516" i="1"/>
  <c r="Q2302" i="1"/>
  <c r="Q3208" i="1"/>
  <c r="Q2596" i="1"/>
  <c r="Q2879" i="1"/>
  <c r="Q4028" i="1"/>
  <c r="Q2337" i="1"/>
  <c r="Q2837" i="1"/>
  <c r="Q3583" i="1"/>
  <c r="Q4029" i="1"/>
  <c r="Q2683" i="1"/>
  <c r="Q3051" i="1"/>
  <c r="Q3410" i="1"/>
  <c r="Q2468" i="1"/>
  <c r="Q4030" i="1"/>
  <c r="Q2372" i="1"/>
  <c r="Q2533" i="1"/>
  <c r="Q3351" i="1"/>
  <c r="Q2379" i="1"/>
  <c r="Q2862" i="1"/>
  <c r="Q3470" i="1"/>
  <c r="Q4031" i="1"/>
  <c r="Q2338" i="1"/>
  <c r="Q3173" i="1"/>
  <c r="Q2986" i="1"/>
  <c r="Q2734" i="1"/>
  <c r="Q3324" i="1"/>
  <c r="Q4032" i="1"/>
  <c r="Q2881" i="1"/>
  <c r="Q2507" i="1"/>
  <c r="Q2883" i="1"/>
  <c r="Q2898" i="1"/>
  <c r="Q4033" i="1"/>
  <c r="Q2232" i="1"/>
  <c r="Q3240" i="1"/>
  <c r="Q3624" i="1"/>
  <c r="Q3245" i="1"/>
  <c r="Q2863" i="1"/>
  <c r="Q2548" i="1"/>
  <c r="Q2728" i="1"/>
  <c r="Q3533" i="1"/>
  <c r="Q2985" i="1"/>
  <c r="Q3645" i="1"/>
  <c r="Q3682" i="1"/>
  <c r="Q2347" i="1"/>
  <c r="Q2614" i="1"/>
  <c r="Q3614" i="1"/>
  <c r="Q3676" i="1"/>
  <c r="Q2234" i="1"/>
  <c r="Q2764" i="1"/>
  <c r="Q2487" i="1"/>
  <c r="Q2428" i="1"/>
  <c r="Q2750" i="1"/>
  <c r="Q2433" i="1"/>
  <c r="Q656" i="1"/>
  <c r="Q2147" i="1"/>
  <c r="Q2148" i="1"/>
  <c r="Q1653" i="1"/>
  <c r="Q1735" i="1"/>
  <c r="Q755" i="1"/>
  <c r="Q629" i="1"/>
  <c r="Q2149" i="1"/>
  <c r="Q1777" i="1"/>
  <c r="Q1935" i="1"/>
  <c r="Q1426" i="1"/>
  <c r="Q1484" i="1"/>
  <c r="Q1694" i="1"/>
  <c r="Q1290" i="1"/>
  <c r="Q1939" i="1"/>
  <c r="Q673" i="1"/>
  <c r="Q596" i="1"/>
  <c r="Q1864" i="1"/>
  <c r="Q1682" i="1"/>
  <c r="Q1348" i="1"/>
  <c r="Q3677" i="1"/>
  <c r="Q2512" i="1"/>
  <c r="Q4034" i="1"/>
  <c r="Q3191" i="1"/>
  <c r="Q4035" i="1"/>
  <c r="Q3516" i="1"/>
  <c r="Q2893" i="1"/>
  <c r="Q3672" i="1"/>
  <c r="Q3012" i="1"/>
  <c r="Q4036" i="1"/>
  <c r="Q3044" i="1"/>
  <c r="Q2760" i="1"/>
  <c r="Q3476" i="1"/>
  <c r="Q4037" i="1"/>
  <c r="Q2240" i="1"/>
  <c r="Q2563" i="1"/>
  <c r="Q3075" i="1"/>
  <c r="Q4038" i="1"/>
  <c r="Q4039" i="1"/>
  <c r="Q4040" i="1"/>
  <c r="Q1206" i="1"/>
  <c r="Q807" i="1"/>
  <c r="Q1363" i="1"/>
  <c r="Q1970" i="1"/>
  <c r="Q1235" i="1"/>
  <c r="Q1040" i="1"/>
  <c r="Q1028" i="1"/>
  <c r="Q1427" i="1"/>
  <c r="Q373" i="1"/>
  <c r="Q1428" i="1"/>
  <c r="Q2062" i="1"/>
  <c r="Q1469" i="1"/>
  <c r="Q320" i="1"/>
  <c r="Q1787" i="1"/>
  <c r="Q2065" i="1"/>
  <c r="Q335" i="1"/>
  <c r="Q1043" i="1"/>
  <c r="Q653" i="1"/>
  <c r="Q1859" i="1"/>
  <c r="Q1223" i="1"/>
  <c r="Q658" i="1"/>
  <c r="Q1778" i="1"/>
  <c r="Q471" i="1"/>
  <c r="Q2026" i="1"/>
  <c r="Q810" i="1"/>
  <c r="Q1460" i="1"/>
  <c r="Q1166" i="1"/>
  <c r="Q2150" i="1"/>
  <c r="Q312" i="1"/>
  <c r="Q2151" i="1"/>
  <c r="Q1648" i="1"/>
  <c r="Q1538" i="1"/>
  <c r="Q2039" i="1"/>
  <c r="Q77" i="1"/>
  <c r="Q1501" i="1"/>
  <c r="Q332" i="1"/>
  <c r="Q1610" i="1"/>
  <c r="Q1663" i="1"/>
  <c r="Q887" i="1"/>
  <c r="Q2152" i="1"/>
  <c r="Q122" i="1"/>
  <c r="Q1263" i="1"/>
  <c r="Q1901" i="1"/>
  <c r="Q1072" i="1"/>
  <c r="Q831" i="1"/>
  <c r="Q1310" i="1"/>
  <c r="Q304" i="1"/>
  <c r="Q1902" i="1"/>
  <c r="Q864" i="1"/>
  <c r="Q393" i="1"/>
  <c r="Q773" i="1"/>
  <c r="Q927" i="1"/>
  <c r="Q399" i="1"/>
  <c r="Q1055" i="1"/>
  <c r="Q1654" i="1"/>
  <c r="Q1711" i="1"/>
  <c r="Q1440" i="1"/>
  <c r="Q1968" i="1"/>
  <c r="Q816" i="1"/>
  <c r="Q1992" i="1"/>
  <c r="Q960" i="1"/>
  <c r="Q1942" i="1"/>
  <c r="Q1667" i="1"/>
  <c r="Q191" i="1"/>
  <c r="Q134" i="1"/>
  <c r="Q502" i="1"/>
  <c r="Q619" i="1"/>
  <c r="Q354" i="1"/>
  <c r="Q1201" i="1"/>
  <c r="Q1377" i="1"/>
  <c r="Q2153" i="1"/>
  <c r="Q695" i="1"/>
  <c r="Q472" i="1"/>
  <c r="Q1080" i="1"/>
  <c r="Q1245" i="1"/>
  <c r="Q708" i="1"/>
  <c r="Q227" i="1"/>
  <c r="Q2000" i="1"/>
  <c r="Q1249" i="1"/>
  <c r="Q1329" i="1"/>
  <c r="Q1162" i="1"/>
  <c r="Q674" i="1"/>
  <c r="Q1185" i="1"/>
  <c r="Q1221" i="1"/>
  <c r="Q604" i="1"/>
  <c r="Q276" i="1"/>
  <c r="Q454" i="1"/>
  <c r="Q362" i="1"/>
  <c r="Q1383" i="1"/>
  <c r="Q1429" i="1"/>
  <c r="Q2465" i="1"/>
  <c r="Q3480" i="1"/>
  <c r="Q3359" i="1"/>
  <c r="Q4041" i="1"/>
  <c r="Q3671" i="1"/>
  <c r="Q4042" i="1"/>
  <c r="Q4043" i="1"/>
  <c r="Q3625" i="1"/>
  <c r="Q2967" i="1"/>
  <c r="Q3475" i="1"/>
  <c r="Q4044" i="1"/>
  <c r="Q2224" i="1"/>
  <c r="Q2529" i="1"/>
  <c r="Q2672" i="1"/>
  <c r="Q3576" i="1"/>
  <c r="Q2650" i="1"/>
  <c r="Q3013" i="1"/>
  <c r="Q3540" i="1"/>
  <c r="Q2611" i="1"/>
  <c r="Q2938" i="1"/>
  <c r="Q2238" i="1"/>
  <c r="Q3626" i="1"/>
  <c r="Q3605" i="1"/>
  <c r="Q3527" i="1"/>
  <c r="Q2746" i="1"/>
  <c r="Q2595" i="1"/>
  <c r="Q3328" i="1"/>
  <c r="Q3495" i="1"/>
  <c r="Q3221" i="1"/>
  <c r="Q3617" i="1"/>
  <c r="Q3433" i="1"/>
  <c r="Q4045" i="1"/>
  <c r="Q3401" i="1"/>
  <c r="Q2660" i="1"/>
  <c r="Q3019" i="1"/>
  <c r="Q3415" i="1"/>
  <c r="Q3287" i="1"/>
  <c r="Q3455" i="1"/>
  <c r="Q2467" i="1"/>
  <c r="Q2848" i="1"/>
  <c r="Q2576" i="1"/>
  <c r="Q3153" i="1"/>
  <c r="Q2474" i="1"/>
  <c r="Q3601" i="1"/>
  <c r="Q3374" i="1"/>
  <c r="Q2913" i="1"/>
  <c r="Q2558" i="1"/>
  <c r="Q2925" i="1"/>
  <c r="Q2618" i="1"/>
  <c r="Q2592" i="1"/>
  <c r="Q2649" i="1"/>
  <c r="Q2330" i="1"/>
  <c r="Q3404" i="1"/>
  <c r="Q2402" i="1"/>
  <c r="Q2300" i="1"/>
  <c r="Q2904" i="1"/>
  <c r="Q2524" i="1"/>
  <c r="Q3558" i="1"/>
  <c r="Q2455" i="1"/>
  <c r="Q3577" i="1"/>
  <c r="Q2436" i="1"/>
  <c r="Q2876" i="1"/>
  <c r="Q2895" i="1"/>
  <c r="Q4046" i="1"/>
  <c r="Q2973" i="1"/>
  <c r="Q2248" i="1"/>
  <c r="Q3517" i="1"/>
  <c r="Q3388" i="1"/>
  <c r="Q3566" i="1"/>
  <c r="Q3650" i="1"/>
  <c r="Q3281" i="1"/>
  <c r="Q2246" i="1"/>
  <c r="Q2220" i="1"/>
  <c r="Q3683" i="1"/>
  <c r="Q4047" i="1"/>
  <c r="Q2902" i="1"/>
  <c r="Q4048" i="1"/>
  <c r="Q1256" i="1"/>
  <c r="Q3241" i="1"/>
  <c r="Q2923" i="1"/>
  <c r="Q2580" i="1"/>
  <c r="Q3590" i="1"/>
  <c r="Q1291" i="1"/>
  <c r="Q2476" i="1"/>
  <c r="Q2506" i="1"/>
  <c r="Q681" i="1"/>
  <c r="Q2943" i="1"/>
  <c r="Q4049" i="1"/>
  <c r="Q2840" i="1"/>
  <c r="Q3200" i="1"/>
  <c r="Q2260" i="1"/>
  <c r="Q3097" i="1"/>
  <c r="Q4050" i="1"/>
  <c r="Q2210" i="1"/>
  <c r="Q4051" i="1"/>
  <c r="Q2699" i="1"/>
  <c r="Q921" i="1"/>
  <c r="Q626" i="1"/>
  <c r="Q1583" i="1"/>
  <c r="Q1923" i="1"/>
  <c r="Q2020" i="1"/>
  <c r="Q1434" i="1"/>
  <c r="Q114" i="1"/>
  <c r="Q1067" i="1"/>
  <c r="Q280" i="1"/>
  <c r="Q1807" i="1"/>
  <c r="Q1924" i="1"/>
  <c r="Q1025" i="1"/>
  <c r="Q589" i="1"/>
  <c r="Q1836" i="1"/>
  <c r="Q1483" i="1"/>
  <c r="Q697" i="1"/>
  <c r="Q1128" i="1"/>
  <c r="Q1368" i="1"/>
  <c r="Q371" i="1"/>
  <c r="Q382" i="1"/>
  <c r="Q956" i="1"/>
  <c r="Q763" i="1"/>
  <c r="Q1664" i="1"/>
  <c r="Q1090" i="1"/>
  <c r="Q1242" i="1"/>
  <c r="Q989" i="1"/>
  <c r="Q1668" i="1"/>
  <c r="Q1907" i="1"/>
  <c r="Q1207" i="1"/>
  <c r="Q995" i="1"/>
  <c r="Q923" i="1"/>
  <c r="Q334" i="1"/>
  <c r="Q1020" i="1"/>
  <c r="Q865" i="1"/>
  <c r="Q1236" i="1"/>
  <c r="Q1940" i="1"/>
  <c r="Q1237" i="1"/>
  <c r="Q1351" i="1"/>
  <c r="Q2154" i="1"/>
  <c r="Q1763" i="1"/>
  <c r="Q949" i="1"/>
  <c r="Q2228" i="1"/>
  <c r="Q2643" i="1"/>
  <c r="Q4052" i="1"/>
  <c r="Q2907" i="1"/>
  <c r="Q3179" i="1"/>
  <c r="Q2656" i="1"/>
  <c r="Q4053" i="1"/>
  <c r="Q2243" i="1"/>
  <c r="Q3552" i="1"/>
  <c r="Q2665" i="1"/>
  <c r="Q3368" i="1"/>
  <c r="Q2258" i="1"/>
  <c r="Q3691" i="1"/>
  <c r="Q3143" i="1"/>
  <c r="Q2253" i="1"/>
  <c r="Q2457" i="1"/>
  <c r="Q4054" i="1"/>
  <c r="Q2933" i="1"/>
  <c r="Q4055" i="1"/>
  <c r="Q2283" i="1"/>
  <c r="Q1625" i="1"/>
  <c r="Q874" i="1"/>
  <c r="Q730" i="1"/>
  <c r="Q866" i="1"/>
  <c r="Q712" i="1"/>
  <c r="Q2069" i="1"/>
  <c r="Q1766" i="1"/>
  <c r="Q2027" i="1"/>
  <c r="Q2083" i="1"/>
  <c r="Q961" i="1"/>
  <c r="Q1771" i="1"/>
  <c r="Q2070" i="1"/>
  <c r="Q1950" i="1"/>
  <c r="Q1634" i="1"/>
  <c r="Q758" i="1"/>
  <c r="Q1212" i="1"/>
  <c r="Q1781" i="1"/>
  <c r="Q1744" i="1"/>
  <c r="Q1564" i="1"/>
  <c r="Q756" i="1"/>
  <c r="Q1746" i="1"/>
  <c r="Q1302" i="1"/>
  <c r="Q1194" i="1"/>
  <c r="Q379" i="1"/>
  <c r="Q624" i="1"/>
  <c r="Q888" i="1"/>
  <c r="Q2022" i="1"/>
  <c r="Q1651" i="1"/>
  <c r="Q1990" i="1"/>
  <c r="Q1959" i="1"/>
  <c r="Q1085" i="1"/>
  <c r="Q1437" i="1"/>
  <c r="Q1994" i="1"/>
  <c r="Q981" i="1"/>
  <c r="Q691" i="1"/>
  <c r="Q1688" i="1"/>
  <c r="Q1677" i="1"/>
  <c r="Q1554" i="1"/>
  <c r="Q1125" i="1"/>
  <c r="Q1439" i="1"/>
  <c r="Q1957" i="1"/>
  <c r="Q1506" i="1"/>
  <c r="Q1832" i="1"/>
  <c r="Q1146" i="1"/>
  <c r="Q680" i="1"/>
  <c r="Q1805" i="1"/>
  <c r="Q1881" i="1"/>
  <c r="Q318" i="1"/>
  <c r="Q668" i="1"/>
  <c r="Q1406" i="1"/>
  <c r="Q1478" i="1"/>
  <c r="Q1415" i="1"/>
  <c r="Q1222" i="1"/>
  <c r="Q2009" i="1"/>
  <c r="Q1662" i="1"/>
  <c r="Q1091" i="1"/>
  <c r="Q1669" i="1"/>
  <c r="Q369" i="1"/>
  <c r="Q622" i="1"/>
  <c r="Q1772" i="1"/>
  <c r="Q675" i="1"/>
  <c r="Q1843" i="1"/>
  <c r="Q1821" i="1"/>
  <c r="Q644" i="1"/>
  <c r="Q424" i="1"/>
  <c r="Q1337" i="1"/>
  <c r="Q1873" i="1"/>
  <c r="Q2042" i="1"/>
  <c r="Q937" i="1"/>
  <c r="Q1258" i="1"/>
  <c r="Q1636" i="1"/>
  <c r="Q1014" i="1"/>
  <c r="Q1670" i="1"/>
  <c r="Q811" i="1"/>
  <c r="Q1705" i="1"/>
  <c r="Q1513" i="1"/>
  <c r="Q1830" i="1"/>
  <c r="Q1094" i="1"/>
  <c r="Q1811" i="1"/>
  <c r="Q2155" i="1"/>
  <c r="Q2045" i="1"/>
  <c r="Q600" i="1"/>
  <c r="Q818" i="1"/>
  <c r="Q1026" i="1"/>
  <c r="Q150" i="1"/>
  <c r="Q345" i="1"/>
  <c r="Q905" i="1"/>
  <c r="Q1684" i="1"/>
  <c r="Q496" i="1"/>
  <c r="Q2078" i="1"/>
  <c r="Q1814" i="1"/>
  <c r="Q955" i="1"/>
  <c r="Q564" i="1"/>
  <c r="Q591" i="1"/>
  <c r="Q1637" i="1"/>
  <c r="Q965" i="1"/>
  <c r="Q1536" i="1"/>
  <c r="Q1784" i="1"/>
  <c r="Q316" i="1"/>
  <c r="Q1379" i="1"/>
  <c r="Q796" i="1"/>
  <c r="Q388" i="1"/>
  <c r="Q2077" i="1"/>
  <c r="Q1195" i="1"/>
  <c r="Q2087" i="1"/>
  <c r="Q959" i="1"/>
  <c r="Q235" i="1"/>
  <c r="Q1190" i="1"/>
  <c r="Q2075" i="1"/>
  <c r="Q1414" i="1"/>
  <c r="Q733" i="1"/>
  <c r="Q1292" i="1"/>
  <c r="Q1925" i="1"/>
  <c r="Q1338" i="1"/>
  <c r="Q1839" i="1"/>
  <c r="Q729" i="1"/>
  <c r="Q1822" i="1"/>
  <c r="Q1081" i="1"/>
  <c r="Q1865" i="1"/>
  <c r="Q1886" i="1"/>
  <c r="Q474" i="1"/>
  <c r="Q939" i="1"/>
  <c r="Q1408" i="1"/>
  <c r="Q1535" i="1"/>
  <c r="Q2156" i="1"/>
  <c r="Q1532" i="1"/>
  <c r="Q539" i="1"/>
  <c r="Q2036" i="1"/>
  <c r="Q2157" i="1"/>
  <c r="Q1173" i="1"/>
  <c r="Q1764" i="1"/>
  <c r="Q1550" i="1"/>
  <c r="Q544" i="1"/>
  <c r="Q2158" i="1"/>
  <c r="Q1823" i="1"/>
  <c r="Q336" i="1"/>
  <c r="Q1849" i="1"/>
  <c r="Q645" i="1"/>
  <c r="Q1191" i="1"/>
  <c r="Q873" i="1"/>
  <c r="Q2040" i="1"/>
  <c r="Q431" i="1"/>
  <c r="Q1545" i="1"/>
  <c r="Q1910" i="1"/>
  <c r="Q1327" i="1"/>
  <c r="Q125" i="1"/>
  <c r="Q1792" i="1"/>
  <c r="Q711" i="1"/>
  <c r="Q1860" i="1"/>
  <c r="Q1926" i="1"/>
  <c r="Q1673" i="1"/>
  <c r="Q1411" i="1"/>
  <c r="Q1862" i="1"/>
  <c r="Q1046" i="1"/>
  <c r="Q221" i="1"/>
  <c r="Q1854" i="1"/>
  <c r="Q1435" i="1"/>
  <c r="Q1584" i="1"/>
  <c r="Q215" i="1"/>
  <c r="Q892" i="1"/>
  <c r="Q1530" i="1"/>
  <c r="Q1595" i="1"/>
  <c r="Q919" i="1"/>
  <c r="Q540" i="1"/>
  <c r="Q1626" i="1"/>
  <c r="Q2049" i="1"/>
  <c r="Q1391" i="1"/>
  <c r="Q2159" i="1"/>
  <c r="Q2093" i="1"/>
  <c r="Q1913" i="1"/>
  <c r="Q1319" i="1"/>
  <c r="Q1614" i="1"/>
  <c r="Q1544" i="1"/>
  <c r="Q1756" i="1"/>
  <c r="Q1965" i="1"/>
  <c r="Q1110" i="1"/>
  <c r="Q2094" i="1"/>
  <c r="Q2160" i="1"/>
  <c r="Q1497" i="1"/>
  <c r="Q936" i="1"/>
  <c r="Q1602" i="1"/>
  <c r="Q1007" i="1"/>
  <c r="Q1740" i="1"/>
  <c r="Q213" i="1"/>
  <c r="Q2161" i="1"/>
  <c r="Q1445" i="1"/>
  <c r="Q510" i="1"/>
  <c r="Q291" i="1"/>
  <c r="Q1552" i="1"/>
  <c r="Q1097" i="1"/>
  <c r="Q1133" i="1"/>
  <c r="Q1609" i="1"/>
  <c r="Q2017" i="1"/>
  <c r="Q1800" i="1"/>
  <c r="Q1197" i="1"/>
  <c r="Q2162" i="1"/>
  <c r="Q805" i="1"/>
  <c r="Q548" i="1"/>
  <c r="Q2038" i="1"/>
  <c r="Q1354" i="1"/>
  <c r="Q234" i="1"/>
  <c r="Q777" i="1"/>
  <c r="Q1264" i="1"/>
  <c r="Q1620" i="1"/>
  <c r="Q2163" i="1"/>
  <c r="Q646" i="1"/>
  <c r="Q1627" i="1"/>
  <c r="Q2164" i="1"/>
  <c r="Q871" i="1"/>
  <c r="Q2098" i="1"/>
  <c r="Q1943" i="1"/>
  <c r="Q1392" i="1"/>
  <c r="Q545" i="1"/>
  <c r="Q1904" i="1"/>
  <c r="Q1232" i="1"/>
  <c r="Q527" i="1"/>
  <c r="Q1617" i="1"/>
  <c r="Q1675" i="1"/>
  <c r="Q1283" i="1"/>
  <c r="Q2165" i="1"/>
  <c r="Q1696" i="1"/>
  <c r="Q647" i="1"/>
  <c r="Q1260" i="1"/>
  <c r="Q2166" i="1"/>
  <c r="Q1204" i="1"/>
  <c r="Q2046" i="1"/>
  <c r="Q1457" i="1"/>
  <c r="Q1098" i="1"/>
  <c r="Q1438" i="1"/>
  <c r="Q1927" i="1"/>
  <c r="Q1561" i="1"/>
  <c r="Q578" i="1"/>
  <c r="Q1477" i="1"/>
  <c r="Q1716" i="1"/>
  <c r="Q2167" i="1"/>
  <c r="Q286" i="1"/>
  <c r="Q146" i="1"/>
  <c r="Q2168" i="1"/>
  <c r="Q1281" i="1"/>
  <c r="Q1304" i="1"/>
  <c r="Q1198" i="1"/>
  <c r="Q344" i="1"/>
  <c r="Q443" i="1"/>
  <c r="Q1891" i="1"/>
  <c r="Q436" i="1"/>
  <c r="Q664" i="1"/>
  <c r="Q1969" i="1"/>
  <c r="Q1981" i="1"/>
  <c r="Q273" i="1"/>
  <c r="Q524" i="1"/>
  <c r="Q762" i="1"/>
  <c r="Q713" i="1"/>
  <c r="Q277" i="1"/>
  <c r="Q534" i="1"/>
  <c r="Q251" i="1"/>
  <c r="Q1638" i="1"/>
  <c r="Q1748" i="1"/>
  <c r="Q1671" i="1"/>
  <c r="Q698" i="1"/>
  <c r="Q1928" i="1"/>
  <c r="Q808" i="1"/>
  <c r="Q1049" i="1"/>
  <c r="Q451" i="1"/>
  <c r="Q224" i="1"/>
  <c r="Q1779" i="1"/>
  <c r="Q2169" i="1"/>
  <c r="Q1929" i="1"/>
  <c r="Q1052" i="1"/>
  <c r="Q1585" i="1"/>
  <c r="Q980" i="1"/>
  <c r="Q1070" i="1"/>
  <c r="Q679" i="1"/>
  <c r="Q508" i="1"/>
  <c r="Q889" i="1"/>
  <c r="Q542" i="1"/>
  <c r="Q387" i="1"/>
  <c r="Q1017" i="1"/>
  <c r="Q1988" i="1"/>
  <c r="Q415" i="1"/>
  <c r="Q683" i="1"/>
  <c r="Q819" i="1"/>
  <c r="Q1076" i="1"/>
  <c r="Q688" i="1"/>
  <c r="Q392" i="1"/>
  <c r="Q1474" i="1"/>
  <c r="Q2170" i="1"/>
  <c r="Q2171" i="1"/>
  <c r="Q1362" i="1"/>
  <c r="Q761" i="1"/>
  <c r="Q1250" i="1"/>
  <c r="Q1737" i="1"/>
  <c r="Q1461" i="1"/>
  <c r="Q1405" i="1"/>
  <c r="Q1978" i="1"/>
  <c r="Q1467" i="1"/>
  <c r="Q1323" i="1"/>
  <c r="Q2172" i="1"/>
  <c r="Q1606" i="1"/>
  <c r="Q1844" i="1"/>
  <c r="Q1547" i="1"/>
  <c r="Q305" i="1"/>
  <c r="Q1402" i="1"/>
  <c r="Q1995" i="1"/>
  <c r="Q1894" i="1"/>
  <c r="Q2173" i="1"/>
  <c r="Q903" i="1"/>
  <c r="Q1192" i="1"/>
  <c r="Q1701" i="1"/>
  <c r="Q2174" i="1"/>
  <c r="Q2175" i="1"/>
  <c r="Q1182" i="1"/>
  <c r="Q1868" i="1"/>
  <c r="Q1962" i="1"/>
  <c r="Q351" i="1"/>
  <c r="Q2176" i="1"/>
  <c r="Q1038" i="1"/>
  <c r="Q1831" i="1"/>
  <c r="Q1430" i="1"/>
  <c r="Q1788" i="1"/>
  <c r="Q935" i="1"/>
  <c r="Q1903" i="1"/>
  <c r="Q612" i="1"/>
  <c r="Q2177" i="1"/>
  <c r="Q676" i="1"/>
  <c r="Q884" i="1"/>
  <c r="Q714" i="1"/>
  <c r="Q404" i="1"/>
  <c r="Q1657" i="1"/>
  <c r="Q433" i="1"/>
  <c r="Q301" i="1"/>
  <c r="Q662" i="1"/>
  <c r="Q869" i="1"/>
  <c r="Q788" i="1"/>
  <c r="Q1498" i="1"/>
  <c r="Q1759" i="1"/>
  <c r="Q1524" i="1"/>
  <c r="Q2178" i="1"/>
  <c r="Q2021" i="1"/>
  <c r="Q1752" i="1"/>
  <c r="Q1008" i="1"/>
  <c r="Q1796" i="1"/>
  <c r="Q1789" i="1"/>
  <c r="Q1512" i="1"/>
  <c r="Q1803" i="1"/>
  <c r="Q2179" i="1"/>
  <c r="Q1407" i="1"/>
  <c r="Q1048" i="1"/>
  <c r="Q2180" i="1"/>
  <c r="Q2010" i="1"/>
  <c r="Q2088" i="1"/>
  <c r="Q498" i="1"/>
  <c r="Q1628" i="1"/>
  <c r="Q1268" i="1"/>
  <c r="Q1741" i="1"/>
  <c r="Q455" i="1"/>
  <c r="Q1462" i="1"/>
  <c r="Q2001" i="1"/>
  <c r="Q633" i="1"/>
  <c r="Q1514" i="1"/>
  <c r="Q1244" i="1"/>
  <c r="Q1134" i="1"/>
  <c r="Q2005" i="1"/>
  <c r="Q1013" i="1"/>
  <c r="Q801" i="1"/>
  <c r="Q2181" i="1"/>
  <c r="Q1691" i="1"/>
  <c r="Q1417" i="1"/>
  <c r="Q1872" i="1"/>
  <c r="Q2182" i="1"/>
  <c r="Q648" i="1"/>
  <c r="Q2091" i="1"/>
  <c r="Q2183" i="1"/>
  <c r="Q1029" i="1"/>
  <c r="Q2184" i="1"/>
  <c r="Q148" i="1"/>
  <c r="Q1265" i="1"/>
  <c r="Q976" i="1"/>
  <c r="Q881" i="1"/>
  <c r="Q1215" i="1"/>
  <c r="Q709" i="1"/>
  <c r="Q2002" i="1"/>
  <c r="Q689" i="1"/>
  <c r="Q2081" i="1"/>
  <c r="Q319" i="1"/>
  <c r="Q693" i="1"/>
  <c r="Q1157" i="1"/>
  <c r="Q728" i="1"/>
  <c r="Q899" i="1"/>
  <c r="Q1313" i="1"/>
  <c r="Q1717" i="1"/>
  <c r="Q1179" i="1"/>
  <c r="Q252" i="1"/>
  <c r="Q649" i="1"/>
  <c r="Q1551" i="1"/>
  <c r="Q2084" i="1"/>
  <c r="Q342" i="1"/>
  <c r="Q1071" i="1"/>
  <c r="Q292" i="1"/>
  <c r="Q639" i="1"/>
  <c r="Q1464" i="1"/>
  <c r="Q2185" i="1"/>
  <c r="Q434" i="1"/>
  <c r="Q374" i="1"/>
  <c r="Q568" i="1"/>
  <c r="Q492" i="1"/>
  <c r="Q2186" i="1"/>
  <c r="Q1954" i="1"/>
  <c r="Q1367" i="1"/>
  <c r="Q759" i="1"/>
  <c r="Q886" i="1"/>
  <c r="Q1930" i="1"/>
  <c r="Q1061" i="1"/>
  <c r="Q1480" i="1"/>
  <c r="Q1199" i="1"/>
  <c r="Q2074" i="1"/>
  <c r="Q855" i="1"/>
  <c r="Q1505" i="1"/>
  <c r="Q1702" i="1"/>
  <c r="Q1806" i="1"/>
  <c r="Q2187" i="1"/>
  <c r="Q4056" i="1"/>
  <c r="Q3703" i="1"/>
  <c r="Q3591" i="1"/>
  <c r="Q2262" i="1"/>
  <c r="Q2521" i="1"/>
  <c r="Q2358" i="1"/>
  <c r="Q2894" i="1"/>
  <c r="Q2349" i="1"/>
  <c r="Q4057" i="1"/>
  <c r="Q2392" i="1"/>
  <c r="Q2801" i="1"/>
  <c r="Q3678" i="1"/>
  <c r="Q2834" i="1"/>
  <c r="Q4058" i="1"/>
  <c r="Q3045" i="1"/>
  <c r="Q4059" i="1"/>
  <c r="Q2568" i="1"/>
  <c r="Q3518" i="1"/>
  <c r="Q2874" i="1"/>
  <c r="Q2816" i="1"/>
  <c r="Q2023" i="1"/>
  <c r="Q1586" i="1"/>
  <c r="Q2188" i="1"/>
  <c r="Q1587" i="1"/>
  <c r="Q185" i="1"/>
  <c r="Q2003" i="1"/>
  <c r="Q321" i="1"/>
  <c r="Q950" i="1"/>
  <c r="Q1441" i="1"/>
  <c r="Q1144" i="1"/>
  <c r="Q1979" i="1"/>
  <c r="Q1782" i="1"/>
  <c r="Q2189" i="1"/>
  <c r="Q1135" i="1"/>
  <c r="Q1852" i="1"/>
  <c r="Q1588" i="1"/>
  <c r="Q1218" i="1"/>
  <c r="Q982" i="1"/>
  <c r="Q2190" i="1"/>
  <c r="Q1655" i="1"/>
  <c r="Q1629" i="1"/>
  <c r="Q543" i="1"/>
  <c r="Q1210" i="1"/>
  <c r="Q1945" i="1"/>
  <c r="Q1837" i="1"/>
  <c r="Q1041" i="1"/>
  <c r="Q2191" i="1"/>
  <c r="Q528" i="1"/>
  <c r="Q660" i="1"/>
  <c r="Q1679" i="1"/>
  <c r="Q1730" i="1"/>
  <c r="Q1180" i="1"/>
  <c r="Q1075" i="1"/>
  <c r="Q1100" i="1"/>
  <c r="Q531" i="1"/>
  <c r="Q1139" i="1"/>
  <c r="Q533" i="1"/>
  <c r="Q1448" i="1"/>
  <c r="Q1851" i="1"/>
  <c r="Q2053" i="1"/>
  <c r="Q1224" i="1"/>
  <c r="Q906" i="1"/>
  <c r="Q856" i="1"/>
  <c r="Q677" i="1"/>
  <c r="Q723" i="1"/>
  <c r="Q654" i="1"/>
  <c r="Q1330" i="1"/>
  <c r="Q2066" i="1"/>
  <c r="Q418" i="1"/>
  <c r="Q1293" i="1"/>
  <c r="Q1161" i="1"/>
  <c r="Q1955" i="1"/>
  <c r="Q820" i="1"/>
  <c r="Q2034" i="1"/>
  <c r="Q1225" i="1"/>
  <c r="Q781" i="1"/>
  <c r="Q562" i="1"/>
  <c r="Q1631" i="1"/>
  <c r="Q815" i="1"/>
  <c r="Q285" i="1"/>
  <c r="Q137" i="1"/>
  <c r="Q1276" i="1"/>
  <c r="Q520" i="1"/>
  <c r="Q1027" i="1"/>
  <c r="Q429" i="1"/>
  <c r="Q1845" i="1"/>
  <c r="Q1745" i="1"/>
  <c r="Q1721" i="1"/>
  <c r="Q408" i="1"/>
  <c r="Q1963" i="1"/>
  <c r="Q198" i="1"/>
  <c r="Q236" i="1"/>
  <c r="Q1537" i="1"/>
  <c r="Q1956" i="1"/>
  <c r="Q1126" i="1"/>
  <c r="Q1780" i="1"/>
  <c r="Q1722" i="1"/>
  <c r="Q701" i="1"/>
  <c r="Q113" i="1"/>
  <c r="Q1964" i="1"/>
  <c r="Q2731" i="1"/>
  <c r="Q2779" i="1"/>
  <c r="Q2712" i="1"/>
  <c r="Q2673" i="1"/>
  <c r="Q2586" i="1"/>
  <c r="Q4060" i="1"/>
  <c r="Q2416" i="1"/>
  <c r="Q2626" i="1"/>
  <c r="Q3282" i="1"/>
  <c r="Q2494" i="1"/>
  <c r="Q2542" i="1"/>
  <c r="Q2518" i="1"/>
  <c r="Q2545" i="1"/>
  <c r="Q4061" i="1"/>
  <c r="Q3063" i="1"/>
  <c r="Q4062" i="1"/>
  <c r="Q4063" i="1"/>
  <c r="Q2713" i="1"/>
  <c r="Q3027" i="1"/>
  <c r="Q3192" i="1"/>
  <c r="Q1623" i="1"/>
  <c r="Q1499" i="1"/>
  <c r="Q2012" i="1"/>
  <c r="Q605" i="1"/>
  <c r="Q1062" i="1"/>
  <c r="Q1641" i="1"/>
  <c r="Q857" i="1"/>
  <c r="Q651" i="1"/>
  <c r="Q1908" i="1"/>
  <c r="Q1262" i="1"/>
  <c r="Q1747" i="1"/>
  <c r="Q1170" i="1"/>
  <c r="Q1916" i="1"/>
  <c r="Q2192" i="1"/>
  <c r="Q1412" i="1"/>
  <c r="Q2193" i="1"/>
  <c r="Q2194" i="1"/>
  <c r="Q1047" i="1"/>
  <c r="Q1704" i="1"/>
  <c r="Q940" i="1"/>
  <c r="Q1317" i="1"/>
  <c r="Q2195" i="1"/>
  <c r="Q2196" i="1"/>
  <c r="Q477" i="1"/>
  <c r="Q1174" i="1"/>
  <c r="Q1282" i="1"/>
  <c r="Q2197" i="1"/>
  <c r="Q2050" i="1"/>
  <c r="Q1375" i="1"/>
  <c r="Q504" i="1"/>
  <c r="Q1489" i="1"/>
  <c r="Q1589" i="1"/>
  <c r="Q858" i="1"/>
  <c r="Q1203" i="1"/>
  <c r="Q1813" i="1"/>
  <c r="Q659" i="1"/>
  <c r="Q990" i="1"/>
  <c r="Q447" i="1"/>
  <c r="Q1136" i="1"/>
  <c r="Q2041" i="1"/>
  <c r="Q3283" i="1"/>
  <c r="Q2948" i="1"/>
  <c r="Q4064" i="1"/>
  <c r="Q4065" i="1"/>
  <c r="Q3402" i="1"/>
  <c r="Q2239" i="1"/>
  <c r="Q3193" i="1"/>
  <c r="Q3095" i="1"/>
  <c r="Q3673" i="1"/>
  <c r="Q2201" i="1"/>
  <c r="Q3111" i="1"/>
  <c r="Q2908" i="1"/>
  <c r="Q2909" i="1"/>
  <c r="Q2749" i="1"/>
  <c r="Q4066" i="1"/>
  <c r="Q2527" i="1"/>
  <c r="Q4067" i="1"/>
  <c r="Q3692" i="1"/>
  <c r="Q3544" i="1"/>
  <c r="Q2400" i="1"/>
  <c r="Q2198" i="1"/>
  <c r="Q1887" i="1"/>
  <c r="Q809" i="1"/>
  <c r="Q116" i="1"/>
  <c r="Q1209" i="1"/>
  <c r="Q1931" i="1"/>
  <c r="Q525" i="1"/>
  <c r="Q2097" i="1"/>
  <c r="Q876" i="1"/>
  <c r="Q1346" i="1"/>
  <c r="Q207" i="1"/>
  <c r="Q1401" i="1"/>
  <c r="Q503" i="1"/>
  <c r="Q1534" i="1"/>
  <c r="Q1184" i="1"/>
  <c r="Q1431" i="1"/>
  <c r="Q1294" i="1"/>
  <c r="Q1466" i="1"/>
  <c r="Q878" i="1"/>
  <c r="Q438" i="1"/>
  <c r="Q2199" i="1"/>
  <c r="Q2058" i="1"/>
  <c r="Q211" i="1"/>
  <c r="Q1420" i="1"/>
  <c r="Q1525" i="1"/>
  <c r="Q942" i="1"/>
  <c r="Q1234" i="1"/>
  <c r="Q384" i="1"/>
  <c r="Q1082" i="1"/>
  <c r="Q1773" i="1"/>
  <c r="Q1951" i="1"/>
  <c r="Q1888" i="1"/>
  <c r="Q7" i="1"/>
  <c r="Q2743" i="1"/>
  <c r="Q2484" i="1"/>
  <c r="Q2498" i="1"/>
  <c r="Q2306" i="1"/>
  <c r="Q3049" i="1"/>
  <c r="Q2992" i="1"/>
  <c r="Q2572" i="1"/>
  <c r="Q2569" i="1"/>
  <c r="Q2786" i="1"/>
  <c r="Q2921" i="1"/>
  <c r="Q2366" i="1"/>
  <c r="Q3449" i="1"/>
  <c r="Q3599" i="1"/>
  <c r="Q2570" i="1"/>
  <c r="Q3014" i="1"/>
  <c r="Q3615" i="1"/>
  <c r="Q2846" i="1"/>
  <c r="Q3064" i="1"/>
  <c r="Q3578" i="1"/>
  <c r="Q2549" i="1"/>
  <c r="Q2864" i="1"/>
  <c r="Q3638" i="1"/>
  <c r="Q4068" i="1"/>
  <c r="Q3151" i="1"/>
  <c r="Q2431" i="1"/>
  <c r="Q3306" i="1"/>
  <c r="Q2638" i="1"/>
  <c r="Q3450" i="1"/>
  <c r="Q2931" i="1"/>
  <c r="Q2597" i="1"/>
  <c r="Q2999" i="1"/>
  <c r="Q4069" i="1"/>
  <c r="Q4070" i="1"/>
  <c r="Q4071" i="1"/>
  <c r="Q4072" i="1"/>
  <c r="Q2255" i="1"/>
  <c r="Q2868" i="1"/>
  <c r="Q3556" i="1"/>
  <c r="Q4073" i="1"/>
  <c r="Q2631" i="1"/>
  <c r="Q2865" i="1"/>
  <c r="Q4074" i="1"/>
  <c r="Q4075" i="1"/>
  <c r="Q4076" i="1"/>
  <c r="Q4077" i="1"/>
  <c r="Q4078" i="1"/>
  <c r="Q3084" i="1"/>
  <c r="Q2429" i="1"/>
  <c r="Q3109" i="1"/>
  <c r="Q2561" i="1"/>
  <c r="Q2380" i="1"/>
  <c r="Q4079" i="1"/>
  <c r="Q2492" i="1"/>
  <c r="Q2930" i="1"/>
  <c r="Q2866" i="1"/>
  <c r="Q2690" i="1"/>
  <c r="Q2554" i="1"/>
  <c r="Q2378" i="1"/>
  <c r="Q3144" i="1"/>
  <c r="Q2841" i="1"/>
  <c r="Q3225" i="1"/>
  <c r="Q2271" i="1"/>
  <c r="Q4080" i="1"/>
  <c r="Q3595" i="1"/>
  <c r="Q2661" i="1"/>
  <c r="Q2223" i="1"/>
  <c r="Q2590" i="1"/>
  <c r="Q2744" i="1"/>
  <c r="Q3426" i="1"/>
  <c r="Q2962" i="1"/>
  <c r="Q2343" i="1"/>
  <c r="Q3663" i="1"/>
  <c r="Q2714" i="1"/>
  <c r="Q2351" i="1"/>
  <c r="Q3381" i="1"/>
  <c r="Q4081" i="1"/>
  <c r="Q3397" i="1"/>
  <c r="Q3451" i="1"/>
  <c r="Q3080" i="1"/>
  <c r="Q2842" i="1"/>
  <c r="Q4082" i="1"/>
  <c r="Q2757" i="1"/>
  <c r="Q2647" i="1"/>
  <c r="Q2591" i="1"/>
  <c r="Q2715" i="1"/>
  <c r="Q3393" i="1"/>
  <c r="Q3194" i="1"/>
  <c r="Q2632" i="1"/>
  <c r="Q3035" i="1"/>
  <c r="Q4083" i="1"/>
  <c r="Q4084" i="1"/>
  <c r="Q3654" i="1"/>
  <c r="Q2578" i="1"/>
  <c r="Q2678" i="1"/>
  <c r="Q2293" i="1"/>
  <c r="Q4085" i="1"/>
  <c r="Q2202" i="1"/>
  <c r="Q2644" i="1"/>
  <c r="Q3519" i="1"/>
  <c r="Q3430" i="1"/>
  <c r="Q3205" i="1"/>
  <c r="Q4086" i="1"/>
  <c r="Q2355" i="1"/>
  <c r="Q4087" i="1"/>
  <c r="Q3416" i="1"/>
  <c r="Q2952" i="1"/>
  <c r="Q2936" i="1"/>
  <c r="Q4088" i="1"/>
  <c r="Q2577" i="1"/>
  <c r="Q3288" i="1"/>
  <c r="Q3701" i="1"/>
  <c r="Q3522" i="1"/>
  <c r="Q4089" i="1"/>
  <c r="Q4090" i="1"/>
  <c r="Q2460" i="1"/>
  <c r="Q4091" i="1"/>
  <c r="Q3602" i="1"/>
  <c r="Q2381" i="1"/>
  <c r="Q2459" i="1"/>
  <c r="Q3107" i="1"/>
  <c r="Q3346" i="1"/>
  <c r="Q2953" i="1"/>
  <c r="Q4092" i="1"/>
  <c r="Q2810" i="1"/>
  <c r="Q2608" i="1"/>
  <c r="Q3294" i="1"/>
  <c r="Q2462" i="1"/>
  <c r="Q2692" i="1"/>
  <c r="Q2775" i="1"/>
  <c r="Q3538" i="1"/>
  <c r="Q3199" i="1"/>
  <c r="Q2502" i="1"/>
  <c r="Q2209" i="1"/>
  <c r="Q2385" i="1"/>
  <c r="Q4093" i="1"/>
  <c r="Q2275" i="1"/>
  <c r="Q3114" i="1"/>
  <c r="Q2689" i="1"/>
  <c r="Q3078" i="1"/>
  <c r="Q2543" i="1"/>
  <c r="Q2905" i="1"/>
  <c r="Q2522" i="1"/>
  <c r="Q2361" i="1"/>
  <c r="Q2808" i="1"/>
  <c r="Q2382" i="1"/>
  <c r="Q2720" i="1"/>
  <c r="Q2339" i="1"/>
  <c r="Q3046" i="1"/>
  <c r="Q4094" i="1"/>
  <c r="Q2900" i="1"/>
  <c r="Q2523" i="1"/>
  <c r="Q2839" i="1"/>
  <c r="Q3667" i="1"/>
  <c r="Q3417" i="1"/>
  <c r="Q2360" i="1"/>
  <c r="Q2565" i="1"/>
  <c r="Q4095" i="1"/>
  <c r="Q2249" i="1"/>
  <c r="Q2566" i="1"/>
  <c r="Q3492" i="1"/>
  <c r="Q2340" i="1"/>
  <c r="Q3077" i="1"/>
  <c r="Q2708" i="1"/>
  <c r="Q3452" i="1"/>
  <c r="Q3132" i="1"/>
  <c r="Q3664" i="1"/>
  <c r="Q3418" i="1"/>
  <c r="Q2817" i="1"/>
  <c r="Q2916" i="1"/>
  <c r="Q2461" i="1"/>
  <c r="Q2768" i="1"/>
  <c r="Q4096" i="1"/>
  <c r="Q3139" i="1"/>
  <c r="Q4097" i="1"/>
  <c r="Q3632" i="1"/>
  <c r="Q2616" i="1"/>
  <c r="Q3174" i="1"/>
  <c r="Q2745" i="1"/>
  <c r="Q3227" i="1"/>
  <c r="Q2564" i="1"/>
  <c r="Q3226" i="1"/>
  <c r="Q2218" i="1"/>
  <c r="Q4098" i="1"/>
  <c r="Q3145" i="1"/>
  <c r="Q2867" i="1"/>
  <c r="Q4099" i="1"/>
  <c r="Q2783" i="1"/>
  <c r="Q2420" i="1"/>
  <c r="Q4100" i="1"/>
  <c r="Q2575" i="1"/>
  <c r="Q4101" i="1"/>
  <c r="Q2790" i="1"/>
  <c r="Q2446" i="1"/>
  <c r="Q3108" i="1"/>
  <c r="Q2345" i="1"/>
  <c r="Q2279" i="1"/>
  <c r="Q2667" i="1"/>
  <c r="Q2646" i="1"/>
  <c r="Q2237" i="1"/>
  <c r="Q2389" i="1"/>
  <c r="Q3347" i="1"/>
  <c r="Q3434" i="1"/>
  <c r="Q4102" i="1"/>
  <c r="Q2342" i="1"/>
  <c r="Q3616" i="1"/>
  <c r="Q2755" i="1"/>
  <c r="Q3043" i="1"/>
  <c r="Q2550" i="1"/>
  <c r="Q3534" i="1"/>
  <c r="Q3545" i="1"/>
  <c r="Q4103" i="1"/>
  <c r="Q2341" i="1"/>
  <c r="Q2483" i="1"/>
  <c r="Q4104" i="1"/>
  <c r="Q2553" i="1"/>
  <c r="Q2254" i="1"/>
  <c r="Q2480" i="1"/>
  <c r="Q3007" i="1"/>
  <c r="Q3015" i="1"/>
  <c r="Q2980" i="1"/>
  <c r="Q4105" i="1"/>
  <c r="Q3018" i="1"/>
  <c r="Q3118" i="1"/>
  <c r="Q2531" i="1"/>
  <c r="Q3276" i="1"/>
  <c r="Q3471" i="1"/>
  <c r="Q2235" i="1"/>
  <c r="Q3195" i="1"/>
  <c r="Q2365" i="1"/>
  <c r="Q2567" i="1"/>
  <c r="Q4106" i="1"/>
  <c r="Q3360" i="1"/>
  <c r="Q3170" i="1"/>
  <c r="Q2434" i="1"/>
  <c r="Q2412" i="1"/>
  <c r="Q4107" i="1"/>
  <c r="Q2740" i="1"/>
  <c r="Q4108" i="1"/>
  <c r="Q3472" i="1"/>
  <c r="Q4109" i="1"/>
  <c r="Q2579" i="1"/>
  <c r="Q3065" i="1"/>
  <c r="Q2489" i="1"/>
  <c r="Q3382" i="1"/>
  <c r="Q3398" i="1"/>
  <c r="Q2878" i="1"/>
  <c r="Q4110" i="1"/>
  <c r="Q2685" i="1"/>
  <c r="Q2875" i="1"/>
  <c r="Q2956" i="1"/>
  <c r="Q2637" i="1"/>
  <c r="Q3618" i="1"/>
  <c r="Q3026" i="1"/>
  <c r="Q2348" i="1"/>
  <c r="Q3000" i="1"/>
  <c r="Q2668" i="1"/>
  <c r="Q4111" i="1"/>
  <c r="Q4112" i="1"/>
  <c r="Q3162" i="1"/>
  <c r="Q4113" i="1"/>
  <c r="Q4114" i="1"/>
  <c r="Q2426" i="1"/>
  <c r="Q2716" i="1"/>
  <c r="Q2495" i="1"/>
  <c r="Q2788" i="1"/>
  <c r="Q2215" i="1"/>
  <c r="Q3055" i="1"/>
  <c r="Q3067" i="1"/>
  <c r="Q4115" i="1"/>
  <c r="Q2413" i="1"/>
  <c r="Q2960" i="1"/>
  <c r="Q3579" i="1"/>
  <c r="Q3453" i="1"/>
  <c r="Q555" i="1"/>
</calcChain>
</file>

<file path=xl/sharedStrings.xml><?xml version="1.0" encoding="utf-8"?>
<sst xmlns="http://schemas.openxmlformats.org/spreadsheetml/2006/main" count="33067" uniqueCount="8400">
  <si>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</si>
  <si>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</si>
  <si>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</si>
  <si>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</si>
  <si>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</si>
  <si>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</si>
  <si>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</si>
  <si>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</si>
  <si>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</si>
  <si>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</si>
  <si>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</si>
  <si>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</si>
  <si>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</si>
  <si>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</si>
  <si>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</si>
  <si>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</si>
  <si>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</si>
  <si>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</si>
  <si>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</si>
  <si>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</si>
  <si>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</si>
  <si>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</si>
  <si>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</si>
  <si>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</si>
  <si>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</si>
  <si>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</si>
  <si>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</si>
  <si>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</si>
  <si>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</si>
  <si>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</si>
  <si>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</si>
  <si>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</si>
  <si>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</si>
  <si>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</si>
  <si>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</si>
  <si>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</si>
  <si>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</si>
  <si>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</si>
  <si>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</si>
  <si>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</si>
  <si>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</si>
  <si>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</si>
  <si>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</si>
  <si>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</si>
  <si>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</si>
  <si>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</si>
  <si>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</si>
  <si>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</si>
  <si>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</si>
  <si>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</si>
  <si>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</si>
  <si>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</si>
  <si>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</si>
  <si>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</si>
  <si>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</si>
  <si>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</si>
  <si>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</si>
  <si>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</si>
  <si>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</si>
  <si>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</si>
  <si>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</si>
  <si>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</si>
  <si>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</si>
  <si>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</si>
  <si>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</si>
  <si>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</si>
  <si>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</si>
  <si>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</si>
  <si>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</si>
  <si>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</si>
  <si>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</si>
  <si>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</si>
  <si>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</si>
  <si>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</si>
  <si>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</si>
  <si>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</si>
  <si>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</si>
  <si>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</si>
  <si>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</si>
  <si>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</si>
  <si>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</si>
  <si>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</si>
  <si>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</si>
  <si>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</si>
  <si>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</si>
  <si>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</si>
  <si>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</si>
  <si>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</si>
  <si>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</si>
  <si>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</si>
  <si>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</si>
  <si>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</si>
  <si>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</si>
  <si>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</si>
  <si>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</si>
  <si>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</si>
  <si>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</si>
  <si>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</si>
  <si>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</si>
  <si>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</si>
  <si>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</si>
  <si>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</si>
  <si>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</si>
  <si>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</si>
  <si>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</si>
  <si>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</si>
  <si>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</si>
  <si>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</si>
  <si>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</si>
  <si>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</si>
  <si>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</si>
  <si>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</si>
  <si>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</si>
  <si>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</si>
  <si>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</si>
  <si>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</si>
  <si>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</si>
  <si>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</si>
  <si>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</si>
  <si>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</si>
  <si>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</si>
  <si>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</si>
  <si>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</si>
  <si>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</si>
  <si>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</si>
  <si>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</si>
  <si>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</si>
  <si>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</si>
  <si>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</si>
  <si>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</si>
  <si>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</si>
  <si>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</si>
  <si>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</si>
  <si>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</si>
  <si>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</si>
  <si>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</si>
  <si>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</si>
  <si>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</si>
  <si>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</si>
  <si>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</si>
  <si>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</si>
  <si>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</si>
  <si>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</si>
  <si>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</si>
  <si>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</si>
  <si>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</si>
  <si>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</si>
  <si>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</si>
  <si>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</si>
  <si>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</si>
  <si>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</si>
  <si>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</si>
  <si>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</si>
  <si>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</si>
  <si>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</si>
  <si>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</si>
  <si>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</si>
  <si>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</si>
  <si>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</si>
  <si>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</si>
  <si>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</si>
  <si>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</si>
  <si>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</si>
  <si>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</si>
  <si>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</si>
  <si>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</si>
  <si>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</si>
  <si>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</si>
  <si>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</si>
  <si>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</si>
  <si>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</si>
  <si>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</si>
  <si>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</si>
  <si>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</si>
  <si>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</si>
  <si>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</si>
  <si>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</si>
  <si>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</si>
  <si>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</si>
  <si>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</si>
  <si>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</si>
  <si>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</si>
  <si>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</si>
  <si>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</si>
  <si>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</si>
  <si>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</si>
  <si>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</si>
  <si>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</si>
  <si>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</si>
  <si>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</si>
  <si>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</si>
  <si>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</si>
  <si>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</si>
  <si>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</si>
  <si>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</si>
  <si>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</si>
  <si>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</si>
  <si>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</si>
  <si>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</si>
  <si>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</si>
  <si>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</si>
  <si>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</si>
  <si>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</si>
  <si>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</si>
  <si>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</si>
  <si>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</si>
  <si>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</si>
  <si>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</si>
  <si>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</si>
  <si>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</si>
  <si>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</si>
  <si>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</si>
  <si>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</si>
  <si>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</si>
  <si>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</si>
  <si>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</si>
  <si>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</si>
  <si>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</si>
  <si>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</si>
  <si>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</si>
  <si>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</si>
  <si>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</si>
  <si>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</si>
  <si>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</si>
  <si>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</si>
  <si>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</si>
  <si>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</si>
  <si>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</si>
  <si>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</si>
  <si>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</si>
  <si>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</si>
  <si>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</si>
  <si>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</si>
  <si>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</si>
  <si>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</si>
  <si>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</si>
  <si>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</si>
  <si>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</si>
  <si>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</si>
  <si>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</si>
  <si>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</si>
  <si>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</si>
  <si>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</si>
  <si>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</si>
  <si>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</si>
  <si>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</si>
  <si>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</si>
  <si>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</si>
  <si>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</si>
  <si>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</si>
  <si>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</si>
  <si>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</si>
  <si>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</si>
  <si>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</si>
  <si>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</si>
  <si>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</si>
  <si>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</si>
  <si>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</si>
  <si>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</si>
  <si>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</si>
  <si>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</si>
  <si>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</si>
  <si>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</si>
  <si>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</si>
  <si>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</si>
  <si>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</si>
  <si>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</si>
  <si>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</si>
  <si>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</si>
  <si>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</si>
  <si>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</si>
  <si>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</si>
  <si>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</si>
  <si>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</si>
  <si>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</si>
  <si>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</si>
  <si>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</si>
  <si>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</si>
  <si>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</si>
  <si>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</si>
  <si>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</si>
  <si>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</si>
  <si>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</si>
  <si>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</si>
  <si>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</si>
  <si>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</si>
  <si>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</si>
  <si>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</si>
  <si>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</si>
  <si>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</si>
  <si>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</si>
  <si>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</si>
  <si>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</si>
  <si>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</si>
  <si>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</si>
  <si>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</si>
  <si>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</si>
  <si>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</si>
  <si>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</si>
  <si>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</si>
  <si>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</si>
  <si>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</si>
  <si>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</si>
  <si>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</si>
  <si>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</si>
  <si>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</si>
  <si>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</si>
  <si>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</si>
  <si>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</si>
  <si>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</si>
  <si>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</si>
  <si>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</si>
  <si>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</si>
  <si>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</si>
  <si>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</si>
  <si>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</si>
  <si>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</si>
  <si>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</si>
  <si>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</si>
  <si>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</si>
  <si>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</si>
  <si>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</si>
  <si>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</si>
  <si>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</si>
  <si>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</si>
  <si>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</si>
  <si>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</si>
  <si>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</si>
  <si>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</si>
  <si>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</si>
  <si>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</si>
  <si>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</si>
  <si>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</si>
  <si>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</si>
  <si>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</si>
  <si>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</si>
  <si>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</si>
  <si>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</si>
  <si>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</si>
  <si>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</si>
  <si>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</si>
  <si>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</si>
  <si>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</si>
  <si>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</si>
  <si>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</si>
  <si>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</si>
  <si>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</si>
  <si>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</si>
  <si>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</si>
  <si>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</si>
  <si>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</si>
  <si>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</si>
  <si>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</si>
  <si>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</si>
  <si>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</si>
  <si>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</si>
  <si>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</si>
  <si>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</si>
  <si>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</si>
  <si>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</si>
  <si>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</si>
  <si>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</si>
  <si>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</si>
  <si>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</si>
  <si>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</si>
  <si>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</si>
  <si>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</si>
  <si>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</si>
  <si>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</si>
  <si>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</si>
  <si>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</si>
  <si>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</si>
  <si>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</si>
  <si>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</si>
  <si>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</si>
  <si>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</si>
  <si>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</si>
  <si>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</si>
  <si>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</si>
  <si>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</si>
  <si>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</si>
  <si>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</si>
  <si>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</si>
  <si>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</si>
  <si>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</si>
  <si>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</si>
  <si>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</si>
  <si>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</si>
  <si>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</si>
  <si>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</si>
  <si>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</si>
  <si>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</si>
  <si>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</si>
  <si>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</si>
  <si>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</si>
  <si>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</si>
  <si>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</si>
  <si>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</si>
  <si>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</si>
  <si>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</si>
  <si>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</si>
  <si>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</si>
  <si>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</si>
  <si>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</si>
  <si>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</si>
  <si>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</si>
  <si>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</si>
  <si>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</si>
  <si>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</si>
  <si>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</si>
  <si>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</si>
  <si>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</si>
  <si>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</si>
  <si>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</si>
  <si>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</si>
  <si>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</si>
  <si>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</si>
  <si>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</si>
  <si>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</si>
  <si>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</si>
  <si>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</si>
  <si>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</si>
  <si>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</si>
  <si>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</si>
  <si>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</si>
  <si>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</si>
  <si>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</si>
  <si>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</si>
  <si>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</si>
  <si>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</si>
  <si>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</si>
  <si>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</si>
  <si>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</si>
  <si>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</si>
  <si>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</si>
  <si>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</si>
  <si>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</si>
  <si>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</si>
  <si>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</si>
  <si>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</si>
  <si>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</si>
  <si>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</si>
  <si>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</si>
  <si>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</si>
  <si>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</si>
  <si>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</si>
  <si>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</si>
  <si>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</si>
  <si>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</si>
  <si>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</si>
  <si>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</si>
  <si>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</si>
  <si>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</si>
  <si>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</si>
  <si>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</si>
  <si>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</si>
  <si>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</si>
  <si>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</si>
  <si>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</si>
  <si>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</si>
  <si>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</si>
  <si>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</si>
  <si>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</si>
  <si>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</si>
  <si>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</si>
  <si>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</si>
  <si>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</si>
  <si>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</si>
  <si>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</si>
  <si>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</si>
  <si>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</si>
  <si>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</si>
  <si>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</si>
  <si>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</si>
  <si>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</si>
  <si>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</si>
  <si>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</si>
  <si>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</si>
  <si>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</si>
  <si>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</si>
  <si>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</si>
  <si>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</si>
  <si>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</si>
  <si>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</si>
  <si>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</si>
  <si>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</si>
  <si>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</si>
  <si>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</si>
  <si>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</si>
  <si>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</si>
  <si>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</si>
  <si>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</si>
  <si>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</si>
  <si>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</si>
  <si>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</si>
  <si>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</si>
  <si>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</si>
  <si>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</si>
  <si>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</si>
  <si>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</si>
  <si>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</si>
  <si>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</si>
  <si>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</si>
  <si>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</si>
  <si>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</si>
  <si>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</si>
  <si>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</si>
  <si>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</si>
  <si>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</si>
  <si>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</si>
  <si>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</si>
  <si>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</si>
  <si>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</si>
  <si>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</si>
  <si>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</si>
  <si>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</si>
  <si>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</si>
  <si>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</si>
  <si>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</si>
  <si>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</si>
  <si>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</si>
  <si>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</si>
  <si>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</si>
  <si>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</si>
  <si>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</si>
  <si>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</si>
  <si>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</si>
  <si>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</si>
  <si>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</si>
  <si>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</si>
  <si>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</si>
  <si>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</si>
  <si>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</si>
  <si>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</si>
  <si>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</si>
  <si>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</si>
  <si>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</si>
  <si>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</si>
  <si>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</si>
  <si>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</si>
  <si>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</si>
  <si>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</si>
  <si>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</si>
  <si>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</si>
  <si>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</si>
  <si>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</si>
  <si>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</si>
  <si>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</si>
  <si>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</si>
  <si>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</si>
  <si>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</si>
  <si>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</si>
  <si>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</si>
  <si>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</si>
  <si>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</si>
  <si>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</si>
  <si>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</si>
  <si>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</si>
  <si>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</si>
  <si>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</si>
  <si>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</si>
  <si>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</si>
  <si>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</si>
  <si>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</si>
  <si>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</si>
  <si>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</si>
  <si>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</si>
  <si>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</si>
  <si>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</si>
  <si>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</si>
  <si>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</si>
  <si>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</si>
  <si>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</si>
  <si>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</si>
  <si>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</si>
  <si>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</si>
  <si>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</si>
  <si>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</si>
  <si>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</si>
  <si>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</si>
  <si>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</si>
  <si>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</si>
  <si>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</si>
  <si>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</si>
  <si>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</si>
  <si>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</si>
  <si>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</si>
  <si>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</si>
  <si>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</si>
  <si>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</si>
  <si>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</si>
  <si>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</si>
  <si>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</si>
  <si>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</si>
  <si>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</si>
  <si>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</si>
  <si>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</si>
  <si>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</si>
  <si>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</si>
  <si>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</si>
  <si>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</si>
  <si>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</si>
  <si>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</si>
  <si>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</si>
  <si>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</si>
  <si>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</si>
  <si>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</si>
  <si>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</si>
  <si>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</si>
  <si>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</si>
  <si>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</si>
  <si>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</si>
  <si>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</si>
  <si>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</si>
  <si>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</si>
  <si>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</si>
  <si>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</si>
  <si>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</si>
  <si>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</si>
  <si>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</si>
  <si>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</si>
  <si>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</si>
  <si>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</si>
  <si>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</si>
  <si>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</si>
  <si>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</si>
  <si>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</si>
  <si>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</si>
  <si>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</si>
  <si>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</si>
  <si>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</si>
  <si>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</si>
  <si>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</si>
  <si>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</si>
  <si>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</si>
  <si>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</si>
  <si>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</si>
  <si>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</si>
  <si>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</si>
  <si>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</si>
  <si>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</si>
  <si>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</si>
  <si>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</si>
  <si>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</si>
  <si>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</si>
  <si>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</si>
  <si>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</si>
  <si>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</si>
  <si>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</si>
  <si>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</si>
  <si>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</si>
  <si>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</si>
  <si>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</si>
  <si>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</si>
  <si>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</si>
  <si>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</si>
  <si>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</si>
  <si>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</si>
  <si>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</si>
  <si>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</si>
  <si>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</si>
  <si>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</si>
  <si>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</si>
  <si>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</si>
  <si>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</si>
  <si>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</si>
  <si>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</si>
  <si>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</si>
  <si>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</si>
  <si>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</si>
  <si>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</si>
  <si>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</si>
  <si>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</si>
  <si>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</si>
  <si>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</si>
  <si>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</si>
  <si>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</si>
  <si>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</si>
  <si>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</si>
  <si>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</si>
  <si>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</si>
  <si>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</si>
  <si>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</si>
  <si>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</si>
  <si>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</si>
  <si>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</si>
  <si>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</si>
  <si>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</si>
  <si>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</si>
  <si>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</si>
  <si>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</si>
  <si>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</si>
  <si>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</si>
  <si>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</si>
  <si>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</si>
  <si>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</si>
  <si>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</si>
  <si>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</si>
  <si>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</si>
  <si>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</si>
  <si>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</si>
  <si>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</si>
  <si>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</si>
  <si>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</si>
  <si>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</si>
  <si>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</si>
  <si>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</si>
  <si>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</si>
  <si>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</si>
  <si>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</si>
  <si>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</si>
  <si>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</si>
  <si>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</si>
  <si>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</si>
  <si>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</si>
  <si>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</si>
  <si>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</si>
  <si>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</si>
  <si>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</si>
  <si>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</si>
  <si>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</si>
  <si>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</si>
  <si>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</si>
  <si>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</si>
  <si>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</si>
  <si>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</si>
  <si>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</si>
  <si>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</si>
  <si>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</si>
  <si>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</si>
  <si>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</si>
  <si>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</si>
  <si>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</si>
  <si>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</si>
  <si>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</si>
  <si>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</si>
  <si>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</si>
  <si>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</si>
  <si>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</si>
  <si>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</si>
  <si>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</si>
  <si>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</si>
  <si>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</si>
  <si>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</si>
  <si>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</si>
  <si>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</si>
  <si>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</si>
  <si>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</si>
  <si>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</si>
  <si>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</si>
  <si>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</si>
  <si>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</si>
  <si>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</si>
  <si>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</si>
  <si>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</si>
  <si>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</si>
  <si>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</si>
  <si>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</si>
  <si>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</si>
  <si>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</si>
  <si>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</si>
  <si>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</si>
  <si>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</si>
  <si>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</si>
  <si>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</si>
  <si>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</si>
  <si>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</si>
  <si>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</si>
  <si>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</si>
  <si>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</si>
  <si>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</si>
  <si>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</si>
  <si>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</si>
  <si>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</si>
  <si>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</si>
  <si>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</si>
  <si>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</si>
  <si>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</si>
  <si>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</si>
  <si>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</si>
  <si>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</si>
  <si>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</si>
  <si>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</si>
  <si>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</si>
  <si>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</si>
  <si>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</si>
  <si>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</si>
  <si>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</si>
  <si>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</si>
  <si>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</si>
  <si>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</si>
  <si>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</si>
  <si>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</si>
  <si>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</si>
  <si>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</si>
  <si>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</si>
  <si>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</si>
  <si>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</si>
  <si>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</si>
  <si>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</si>
  <si>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</si>
  <si>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</si>
  <si>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</si>
  <si>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</si>
  <si>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</si>
  <si>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</si>
  <si>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</si>
  <si>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</si>
  <si>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</si>
  <si>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</si>
  <si>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</si>
  <si>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</si>
  <si>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</si>
  <si>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</si>
  <si>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</si>
  <si>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</si>
  <si>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</si>
  <si>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</si>
  <si>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</si>
  <si>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</si>
  <si>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</si>
  <si>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</si>
  <si>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</si>
  <si>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</si>
  <si>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</si>
  <si>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</si>
  <si>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</si>
  <si>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</si>
  <si>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</si>
  <si>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</si>
  <si>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</si>
  <si>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</si>
  <si>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</si>
  <si>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</si>
  <si>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</si>
  <si>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</si>
  <si>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</si>
  <si>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</si>
  <si>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</si>
  <si>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</si>
  <si>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</si>
  <si>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</si>
  <si>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</si>
  <si>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</si>
  <si>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</si>
  <si>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</si>
  <si>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</si>
  <si>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</si>
  <si>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</si>
  <si>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</si>
  <si>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</si>
  <si>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</si>
  <si>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</si>
  <si>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</si>
  <si>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</si>
  <si>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</si>
  <si>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</si>
  <si>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</si>
  <si>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</si>
  <si>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</si>
  <si>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</si>
  <si>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</si>
  <si>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</si>
  <si>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</si>
  <si>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</si>
  <si>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</si>
  <si>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</si>
  <si>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</si>
  <si>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</si>
  <si>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</si>
  <si>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</si>
  <si>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</si>
  <si>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</si>
  <si>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</si>
  <si>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</si>
  <si>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</si>
  <si>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</si>
  <si>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</si>
  <si>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</si>
  <si>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</si>
  <si>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</si>
  <si>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</si>
  <si>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</si>
  <si>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</si>
  <si>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</si>
  <si>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</si>
  <si>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</si>
  <si>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</si>
  <si>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</si>
  <si>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</si>
  <si>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</si>
  <si>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</si>
  <si>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</si>
  <si>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</si>
  <si>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</si>
  <si>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</si>
  <si>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</si>
  <si>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</si>
  <si>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</si>
  <si>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</si>
  <si>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</si>
  <si>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</si>
  <si>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</si>
  <si>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</si>
  <si>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</si>
  <si>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</si>
  <si>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</si>
  <si>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</si>
  <si>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</si>
  <si>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</si>
  <si>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</si>
  <si>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</si>
  <si>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</si>
  <si>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</si>
  <si>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</si>
  <si>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</si>
  <si>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</si>
  <si>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</si>
  <si>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</si>
  <si>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</si>
  <si>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</si>
  <si>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</si>
  <si>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</si>
  <si>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</si>
  <si>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</si>
  <si>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</si>
  <si>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</si>
  <si>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</si>
  <si>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</si>
  <si>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</si>
  <si>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</si>
  <si>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</si>
  <si>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</si>
  <si>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</si>
  <si>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</si>
  <si>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</si>
  <si>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</si>
  <si>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</si>
  <si>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</si>
  <si>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</si>
  <si>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</si>
  <si>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</si>
  <si>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</si>
  <si>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</si>
  <si>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</si>
  <si>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</si>
  <si>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</si>
  <si>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</si>
  <si>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</si>
  <si>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</si>
  <si>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</si>
  <si>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</si>
  <si>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</si>
  <si>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</si>
  <si>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</si>
  <si>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</si>
  <si>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</si>
  <si>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</si>
  <si>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</si>
  <si>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</si>
  <si>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</si>
  <si>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</si>
  <si>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</si>
  <si>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</si>
  <si>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</si>
  <si>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</si>
  <si>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</si>
  <si>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</si>
  <si>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</si>
  <si>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</si>
  <si>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</si>
  <si>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</si>
  <si>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</si>
  <si>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</si>
  <si>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</si>
  <si>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</si>
  <si>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</si>
  <si>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</si>
  <si>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</si>
  <si>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</si>
  <si>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</si>
  <si>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</si>
  <si>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</si>
  <si>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</si>
  <si>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</si>
  <si>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</si>
  <si>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</si>
  <si>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</si>
  <si>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</si>
  <si>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</si>
  <si>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</si>
  <si>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</si>
  <si>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</si>
  <si>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</si>
  <si>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</si>
  <si>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</si>
  <si>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</si>
  <si>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</si>
  <si>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</si>
  <si>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</si>
  <si>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</si>
  <si>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</si>
  <si>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</si>
  <si>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</si>
  <si>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</si>
  <si>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</si>
  <si>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</si>
  <si>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</si>
  <si>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</si>
  <si>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</si>
  <si>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</si>
  <si>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</si>
  <si>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</si>
  <si>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</si>
  <si>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</si>
  <si>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</si>
  <si>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</si>
  <si>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</si>
  <si>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</si>
  <si>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</si>
  <si>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</si>
  <si>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</si>
  <si>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</si>
  <si>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</si>
  <si>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</si>
  <si>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</si>
  <si>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</si>
  <si>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</si>
  <si>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</si>
  <si>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</si>
  <si>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</si>
  <si>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</si>
  <si>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</si>
  <si>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</si>
  <si>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</si>
  <si>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</si>
  <si>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</si>
  <si>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</si>
  <si>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</si>
  <si>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</si>
  <si>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</si>
  <si>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</si>
  <si>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</si>
  <si>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</si>
  <si>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</si>
  <si>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</si>
  <si>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</si>
  <si>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</si>
  <si>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</si>
  <si>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</si>
  <si>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</si>
  <si>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</si>
  <si>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</si>
  <si>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</si>
  <si>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</si>
  <si>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</si>
  <si>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</si>
  <si>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</si>
  <si>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</si>
  <si>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</si>
  <si>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</si>
  <si>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</si>
  <si>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</si>
  <si>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</si>
  <si>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</si>
  <si>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</si>
  <si>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</si>
  <si>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</si>
  <si>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</si>
  <si>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</si>
  <si>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</si>
  <si>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</si>
  <si>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</si>
  <si>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</si>
  <si>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</si>
  <si>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</si>
  <si>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</si>
  <si>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</si>
  <si>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</si>
  <si>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</si>
  <si>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</si>
  <si>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</si>
  <si>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</si>
  <si>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</si>
  <si>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</si>
  <si>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</si>
  <si>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</si>
  <si>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</si>
  <si>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</si>
  <si>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</si>
  <si>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</si>
  <si>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</si>
  <si>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</si>
  <si>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</si>
  <si>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</si>
  <si>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</si>
  <si>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</si>
  <si>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</si>
  <si>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</si>
  <si>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</si>
  <si>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</si>
  <si>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</si>
  <si>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</si>
  <si>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</si>
  <si>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</si>
  <si>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</si>
  <si>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</si>
  <si>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</si>
  <si>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</si>
  <si>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</si>
  <si>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</si>
  <si>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</si>
  <si>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</si>
  <si>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</si>
  <si>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</si>
  <si>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</si>
  <si>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</si>
  <si>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</si>
  <si>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</si>
  <si>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</si>
  <si>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</si>
  <si>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</si>
  <si>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</si>
  <si>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</si>
  <si>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</si>
  <si>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</si>
  <si>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</si>
  <si>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</si>
  <si>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</si>
  <si>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</si>
  <si>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</si>
  <si>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</si>
  <si>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</si>
  <si>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</si>
  <si>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</si>
  <si>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</si>
  <si>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</si>
  <si>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</si>
  <si>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</si>
  <si>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</si>
  <si>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</si>
  <si>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</si>
  <si>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</si>
  <si>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</si>
  <si>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</si>
  <si>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</si>
  <si>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</si>
  <si>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</si>
  <si>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</si>
  <si>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</si>
  <si>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</si>
  <si>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</si>
  <si>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</si>
  <si>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</si>
  <si>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</si>
  <si>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</si>
  <si>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</si>
  <si>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</si>
  <si>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</si>
  <si>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</si>
  <si>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</si>
  <si>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</si>
  <si>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</si>
  <si>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</si>
  <si>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</si>
  <si>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</si>
  <si>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</si>
  <si>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</si>
  <si>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</si>
  <si>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</si>
  <si>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</si>
  <si>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</si>
  <si>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</si>
  <si>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</si>
  <si>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</si>
  <si>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</si>
  <si>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</si>
  <si>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</si>
  <si>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</si>
  <si>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</si>
  <si>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</si>
  <si>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</si>
  <si>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</si>
  <si>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</si>
  <si>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</si>
  <si>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</si>
  <si>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</si>
  <si>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</si>
  <si>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</si>
  <si>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</si>
  <si>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</si>
  <si>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</si>
  <si>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</si>
  <si>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</si>
  <si>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</si>
  <si>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</si>
  <si>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</si>
  <si>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</si>
  <si>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</si>
  <si>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</si>
  <si>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</si>
  <si>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</si>
  <si>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</si>
  <si>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</si>
  <si>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</si>
  <si>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</si>
  <si>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</si>
  <si>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</si>
  <si>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</si>
  <si>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</si>
  <si>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</si>
  <si>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</si>
  <si>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</si>
  <si>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</si>
  <si>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</si>
  <si>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</si>
  <si>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</si>
  <si>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</si>
  <si>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</si>
  <si>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</si>
  <si>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</si>
  <si>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</si>
  <si>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</si>
  <si>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</si>
  <si>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</si>
  <si>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</si>
  <si>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</si>
  <si>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</si>
  <si>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</si>
  <si>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</si>
  <si>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</si>
  <si>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</si>
  <si>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</si>
  <si>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</si>
  <si>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</si>
  <si>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</si>
  <si>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</si>
  <si>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</si>
  <si>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</si>
  <si>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</si>
  <si>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</si>
  <si>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</si>
  <si>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</si>
  <si>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</si>
  <si>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</si>
  <si>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</si>
  <si>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</si>
  <si>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</si>
  <si>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</si>
  <si>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</si>
  <si>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</si>
  <si>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</si>
  <si>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</si>
  <si>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</si>
  <si>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</si>
  <si>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</si>
  <si>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</si>
  <si>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</si>
  <si>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</si>
  <si>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</si>
  <si>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</si>
  <si>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</si>
  <si>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</si>
  <si>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</si>
  <si>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</si>
  <si>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</si>
  <si>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</si>
  <si>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</si>
  <si>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</si>
  <si>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</si>
  <si>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</si>
  <si>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</si>
  <si>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</si>
  <si>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</si>
  <si>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</si>
  <si>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</si>
  <si>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</si>
  <si>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</si>
  <si>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</si>
  <si>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</si>
  <si>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</si>
  <si>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</si>
  <si>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</si>
  <si>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</si>
  <si>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</si>
  <si>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</si>
  <si>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</si>
  <si>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</si>
  <si>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</si>
  <si>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</si>
  <si>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</si>
  <si>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</si>
  <si>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</si>
  <si>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</si>
  <si>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</si>
  <si>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</si>
  <si>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</si>
  <si>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</si>
  <si>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</si>
  <si>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</si>
  <si>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</si>
  <si>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</si>
  <si>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</si>
  <si>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</si>
  <si>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</si>
  <si>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</si>
  <si>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</si>
  <si>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</si>
  <si>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</si>
  <si>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</si>
  <si>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</si>
  <si>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</si>
  <si>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</si>
  <si>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</si>
  <si>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</si>
  <si>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</si>
  <si>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</si>
  <si>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</si>
  <si>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</si>
  <si>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</si>
  <si>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</si>
  <si>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</si>
  <si>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</si>
  <si>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</si>
  <si>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</si>
  <si>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</si>
  <si>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</si>
  <si>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</si>
  <si>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</si>
  <si>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</si>
  <si>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</si>
  <si>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</si>
  <si>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</si>
  <si>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</si>
  <si>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</si>
  <si>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</si>
  <si>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</si>
  <si>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</si>
  <si>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</si>
  <si>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</si>
  <si>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</si>
  <si>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</si>
  <si>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</si>
  <si>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</si>
  <si>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</si>
  <si>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</si>
  <si>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</si>
  <si>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</si>
  <si>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</si>
  <si>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</si>
  <si>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</si>
  <si>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</si>
  <si>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</si>
  <si>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</si>
  <si>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</si>
  <si>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</si>
  <si>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</si>
  <si>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</si>
  <si>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</si>
  <si>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</si>
  <si>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</si>
  <si>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</si>
  <si>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</si>
  <si>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</si>
  <si>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</si>
  <si>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</si>
  <si>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</si>
  <si>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</si>
  <si>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</si>
  <si>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</si>
  <si>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</si>
  <si>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</si>
  <si>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</si>
  <si>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</si>
  <si>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</si>
  <si>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</si>
  <si>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</si>
  <si>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</si>
  <si>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</si>
  <si>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</si>
  <si>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</si>
  <si>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</si>
  <si>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</si>
  <si>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</si>
  <si>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</si>
  <si>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</si>
  <si>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</si>
  <si>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</si>
  <si>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</si>
  <si>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</si>
  <si>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</si>
  <si>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</si>
  <si>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</si>
  <si>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</si>
  <si>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</si>
  <si>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</si>
  <si>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</si>
  <si>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</si>
  <si>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</si>
  <si>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</si>
  <si>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</si>
  <si>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</si>
  <si>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</si>
  <si>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</si>
  <si>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</si>
  <si>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</si>
  <si>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</si>
  <si>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</si>
  <si>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</si>
  <si>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</si>
  <si>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</si>
  <si>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</si>
  <si>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</si>
  <si>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</si>
  <si>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</si>
  <si>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</si>
  <si>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</si>
  <si>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</si>
  <si>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</si>
  <si>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</si>
  <si>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</si>
  <si>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</si>
  <si>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</si>
  <si>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</si>
  <si>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</si>
  <si>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</si>
  <si>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</si>
  <si>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</si>
  <si>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</si>
  <si>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</si>
  <si>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</si>
  <si>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</si>
  <si>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</si>
  <si>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</si>
  <si>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</si>
  <si>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</si>
  <si>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</si>
  <si>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</si>
  <si>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</si>
  <si>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</si>
  <si>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</si>
  <si>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</si>
  <si>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</si>
  <si>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</si>
  <si>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</si>
  <si>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</si>
  <si>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</si>
  <si>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</si>
  <si>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</si>
  <si>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</si>
  <si>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</si>
  <si>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</si>
  <si>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</si>
  <si>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</si>
  <si>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</si>
  <si>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</si>
  <si>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</si>
  <si>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</si>
  <si>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</si>
  <si>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</si>
  <si>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</si>
  <si>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</si>
  <si>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</si>
  <si>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</si>
  <si>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</si>
  <si>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</si>
  <si>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</si>
  <si>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</si>
  <si>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</si>
  <si>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</si>
  <si>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</si>
  <si>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</si>
  <si>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</si>
  <si>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</si>
  <si>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</si>
  <si>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</si>
  <si>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</si>
  <si>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</si>
  <si>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</si>
  <si>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</si>
  <si>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</si>
  <si>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</si>
  <si>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</si>
  <si>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</si>
  <si>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</si>
  <si>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</si>
  <si>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</si>
  <si>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</si>
  <si>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</si>
  <si>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</si>
  <si>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</si>
  <si>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</si>
  <si>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</si>
  <si>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</si>
  <si>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</si>
  <si>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</si>
  <si>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</si>
  <si>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</si>
  <si>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</si>
  <si>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</si>
  <si>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</si>
  <si>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</si>
  <si>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</si>
  <si>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</si>
  <si>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</si>
  <si>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</si>
  <si>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</si>
  <si>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</si>
  <si>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</si>
  <si>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</si>
  <si>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</si>
  <si>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</si>
  <si>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</si>
  <si>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</si>
  <si>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</si>
  <si>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</si>
  <si>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</si>
  <si>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</si>
  <si>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</si>
  <si>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</si>
  <si>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</si>
  <si>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</si>
  <si>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</si>
  <si>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</si>
  <si>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</si>
  <si>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</si>
  <si>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</si>
  <si>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</si>
  <si>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</si>
  <si>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</si>
  <si>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</si>
  <si>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</si>
  <si>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</si>
  <si>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</si>
  <si>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</si>
  <si>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</si>
  <si>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</si>
  <si>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</si>
  <si>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</si>
  <si>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</si>
  <si>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</si>
  <si>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</si>
  <si>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</si>
  <si>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</si>
  <si>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</si>
  <si>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</si>
  <si>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</si>
  <si>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</si>
  <si>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</si>
  <si>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</si>
  <si>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</si>
  <si>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</si>
  <si>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</si>
  <si>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</si>
  <si>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</si>
  <si>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</si>
  <si>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</si>
  <si>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</si>
  <si>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</si>
  <si>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</si>
  <si>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</si>
  <si>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</si>
  <si>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</si>
  <si>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</si>
  <si>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</si>
  <si>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</si>
  <si>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</si>
  <si>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</si>
  <si>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</si>
  <si>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</si>
  <si>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</si>
  <si>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</si>
  <si>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</si>
  <si>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</si>
  <si>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</si>
  <si>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</si>
  <si>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</si>
  <si>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</si>
  <si>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</si>
  <si>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</si>
  <si>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</si>
  <si>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</si>
  <si>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</si>
  <si>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</si>
  <si>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</si>
  <si>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</si>
  <si>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</si>
  <si>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</si>
  <si>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</si>
  <si>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</si>
  <si>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</si>
  <si>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</si>
  <si>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</si>
  <si>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</si>
  <si>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</si>
  <si>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</si>
  <si>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</si>
  <si>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</si>
  <si>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</si>
  <si>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</si>
  <si>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</si>
  <si>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</si>
  <si>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</si>
  <si>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</si>
  <si>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</si>
  <si>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</si>
  <si>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</si>
  <si>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</si>
  <si>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</si>
  <si>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</si>
  <si>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</si>
  <si>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</si>
  <si>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</si>
  <si>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</si>
  <si>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</si>
  <si>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</si>
  <si>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</si>
  <si>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</si>
  <si>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</si>
  <si>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</si>
  <si>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</si>
  <si>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</si>
  <si>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</si>
  <si>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</si>
  <si>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</si>
  <si>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</si>
  <si>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</si>
  <si>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</si>
  <si>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</si>
  <si>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</si>
  <si>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</si>
  <si>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</si>
  <si>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</si>
  <si>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</si>
  <si>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</si>
  <si>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</si>
  <si>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</si>
  <si>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</si>
  <si>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</si>
  <si>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</si>
  <si>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</si>
  <si>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</si>
  <si>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</si>
  <si>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</si>
  <si>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</si>
  <si>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</si>
  <si>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</si>
  <si>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</si>
  <si>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</si>
  <si>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</si>
  <si>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</si>
  <si>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</si>
  <si>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</si>
  <si>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</si>
  <si>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</si>
  <si>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</si>
  <si>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</si>
  <si>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</si>
  <si>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</si>
  <si>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</si>
  <si>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</si>
  <si>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</si>
  <si>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</si>
  <si>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</si>
  <si>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</si>
  <si>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</si>
  <si>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</si>
  <si>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</si>
  <si>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</si>
  <si>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</si>
  <si>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</si>
  <si>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</si>
  <si>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</si>
  <si>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</si>
  <si>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</si>
  <si>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</si>
  <si>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</si>
  <si>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</si>
  <si>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</si>
  <si>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</si>
  <si>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</si>
  <si>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</si>
  <si>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</si>
  <si>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</si>
  <si>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</si>
  <si>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</si>
  <si>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</si>
  <si>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</si>
  <si>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</si>
  <si>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</si>
  <si>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</si>
  <si>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</si>
  <si>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</si>
  <si>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</si>
  <si>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</si>
  <si>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</si>
  <si>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</si>
  <si>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</si>
  <si>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</si>
  <si>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</si>
  <si>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</si>
  <si>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</si>
  <si>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</si>
  <si>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</si>
  <si>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</si>
  <si>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</si>
  <si>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</si>
  <si>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</si>
  <si>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</si>
  <si>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</si>
  <si>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</si>
  <si>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</si>
  <si>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</si>
  <si>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</si>
  <si>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</si>
  <si>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</si>
  <si>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</si>
  <si>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</si>
  <si>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</si>
  <si>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</si>
  <si>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</si>
  <si>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</si>
  <si>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</si>
  <si>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</si>
  <si>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</si>
  <si>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</si>
  <si>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</si>
  <si>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</si>
  <si>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</si>
  <si>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</si>
  <si>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</si>
  <si>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</si>
  <si>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</si>
  <si>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</si>
  <si>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</si>
  <si>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</si>
  <si>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</si>
  <si>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</si>
  <si>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</si>
  <si>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</si>
  <si>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</si>
  <si>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</si>
  <si>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</si>
  <si>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</si>
  <si>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</si>
  <si>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</si>
  <si>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</si>
  <si>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</si>
  <si>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</si>
  <si>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</si>
  <si>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</si>
  <si>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</si>
  <si>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</si>
  <si>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</si>
  <si>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</si>
  <si>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</si>
  <si>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</si>
  <si>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</si>
  <si>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</si>
  <si>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</si>
  <si>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</si>
  <si>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</si>
  <si>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</si>
  <si>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</si>
  <si>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</si>
  <si>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</si>
  <si>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</si>
  <si>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</si>
  <si>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</si>
  <si>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</si>
  <si>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</si>
  <si>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</si>
  <si>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</si>
  <si>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</si>
  <si>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</si>
  <si>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</si>
  <si>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</si>
  <si>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</si>
  <si>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</si>
  <si>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</si>
  <si>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</si>
  <si>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</si>
  <si>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</si>
  <si>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</si>
  <si>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</si>
  <si>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</si>
  <si>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</si>
  <si>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</si>
  <si>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</si>
  <si>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</si>
  <si>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</si>
  <si>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</si>
  <si>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</si>
  <si>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</si>
  <si>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</si>
  <si>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</si>
  <si>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</si>
  <si>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</si>
  <si>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</si>
  <si>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</si>
  <si>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</si>
  <si>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</si>
  <si>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</si>
  <si>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</si>
  <si>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</si>
  <si>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</si>
  <si>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</si>
  <si>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</si>
  <si>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</si>
  <si>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</si>
  <si>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</si>
  <si>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</si>
  <si>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</si>
  <si>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</si>
  <si>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</si>
  <si>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</si>
  <si>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</si>
  <si>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</si>
  <si>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</si>
  <si>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</si>
  <si>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</si>
  <si>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</si>
  <si>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</si>
  <si>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</si>
  <si>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</si>
  <si>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</si>
  <si>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</si>
  <si>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</si>
  <si>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</si>
  <si>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</si>
  <si>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</si>
  <si>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</si>
  <si>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</si>
  <si>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</si>
  <si>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</si>
  <si>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</si>
  <si>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</si>
  <si>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</si>
  <si>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</si>
  <si>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</si>
  <si>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</si>
  <si>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</si>
  <si>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</si>
  <si>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</si>
  <si>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</si>
  <si>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</si>
  <si>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</si>
  <si>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</si>
  <si>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</si>
  <si>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</si>
  <si>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</si>
  <si>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</si>
  <si>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</si>
  <si>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</si>
  <si>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</si>
  <si>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</si>
  <si>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</si>
  <si>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</si>
  <si>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</si>
  <si>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</si>
  <si>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</si>
  <si>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</si>
  <si>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</si>
  <si>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</si>
  <si>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</si>
  <si>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</si>
  <si>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</si>
  <si>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</si>
  <si>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</si>
  <si>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</si>
  <si>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</si>
  <si>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</si>
  <si>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</si>
  <si>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</si>
  <si>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</si>
  <si>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</si>
  <si>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</si>
  <si>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</si>
  <si>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</si>
  <si>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</si>
  <si>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</si>
  <si>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</si>
  <si>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</si>
  <si>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</si>
  <si>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</si>
  <si>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</si>
  <si>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</si>
  <si>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</si>
  <si>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</si>
  <si>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</si>
  <si>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</si>
  <si>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</si>
  <si>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</si>
  <si>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</si>
  <si>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</si>
  <si>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</si>
  <si>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</si>
  <si>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</si>
  <si>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</si>
  <si>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</si>
  <si>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</si>
  <si>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</si>
  <si>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</si>
  <si>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</si>
  <si>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</si>
  <si>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</si>
  <si>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</si>
  <si>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</si>
  <si>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</si>
  <si>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</si>
  <si>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</si>
  <si>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</si>
  <si>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</si>
  <si>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</si>
  <si>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</si>
  <si>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</si>
  <si>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</si>
  <si>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</si>
  <si>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</si>
  <si>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</si>
  <si>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</si>
  <si>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</si>
  <si>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</si>
  <si>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</si>
  <si>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</si>
  <si>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</si>
  <si>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</si>
  <si>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</si>
  <si>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</si>
  <si>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</si>
  <si>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</si>
  <si>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</si>
  <si>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</si>
  <si>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</si>
  <si>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</si>
  <si>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</si>
  <si>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</si>
  <si>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</si>
  <si>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</si>
  <si>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</si>
  <si>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</si>
  <si>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</si>
  <si>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</si>
  <si>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</si>
  <si>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</si>
  <si>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</si>
  <si>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</si>
  <si>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</si>
  <si>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</si>
  <si>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</si>
  <si>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</si>
  <si>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</si>
  <si>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</si>
  <si>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</si>
  <si>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</si>
  <si>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</si>
  <si>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</si>
  <si>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</si>
  <si>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</si>
  <si>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</si>
  <si>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</si>
  <si>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</si>
  <si>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</si>
  <si>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</si>
  <si>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</si>
  <si>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</si>
  <si>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</si>
  <si>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</si>
  <si>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</si>
  <si>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</si>
  <si>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</si>
  <si>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</si>
  <si>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</si>
  <si>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</si>
  <si>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</si>
  <si>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</si>
  <si>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</si>
  <si>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</si>
  <si>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</si>
  <si>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</si>
  <si>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</si>
  <si>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</si>
  <si>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</si>
  <si>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</si>
  <si>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</si>
  <si>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</si>
  <si>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</si>
  <si>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</si>
  <si>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</si>
  <si>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</si>
  <si>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</si>
  <si>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</si>
  <si>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</si>
  <si>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</si>
  <si>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</si>
  <si>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</si>
  <si>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</si>
  <si>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</si>
  <si>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</si>
  <si>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</si>
  <si>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</si>
  <si>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</si>
  <si>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</si>
  <si>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</si>
  <si>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</si>
  <si>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</si>
  <si>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</si>
  <si>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</si>
  <si>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</si>
  <si>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</si>
  <si>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</si>
  <si>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</si>
  <si>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</si>
  <si>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</si>
  <si>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</si>
  <si>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</si>
  <si>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</si>
  <si>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</si>
  <si>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</si>
  <si>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</si>
  <si>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</si>
  <si>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</si>
  <si>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</si>
  <si>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</si>
  <si>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</si>
  <si>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</si>
  <si>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</si>
  <si>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</si>
  <si>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</si>
  <si>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</si>
  <si>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</si>
  <si>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</si>
  <si>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</si>
  <si>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</si>
  <si>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</si>
  <si>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</si>
  <si>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</si>
  <si>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</si>
  <si>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</si>
  <si>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</si>
  <si>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</si>
  <si>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</si>
  <si>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</si>
  <si>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</si>
  <si>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</si>
  <si>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</si>
  <si>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</si>
  <si>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</si>
  <si>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</si>
  <si>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</si>
  <si>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</si>
  <si>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</si>
  <si>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</si>
  <si>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</si>
  <si>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</si>
  <si>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</si>
  <si>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</si>
  <si>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</si>
  <si>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</si>
  <si>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</si>
  <si>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</si>
  <si>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</si>
  <si>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</si>
  <si>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</si>
  <si>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</si>
  <si>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</si>
  <si>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</si>
  <si>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</si>
  <si>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</si>
  <si>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</si>
  <si>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</si>
  <si>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</si>
  <si>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</si>
  <si>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</si>
  <si>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</si>
  <si>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</si>
  <si>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</si>
  <si>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</si>
  <si>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</si>
  <si>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</si>
  <si>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</si>
  <si>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</si>
  <si>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</si>
  <si>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</si>
  <si>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</si>
  <si>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</si>
  <si>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</si>
  <si>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</si>
  <si>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</si>
  <si>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</si>
  <si>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</si>
  <si>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</si>
  <si>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</si>
  <si>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</si>
  <si>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</si>
  <si>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</si>
  <si>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</si>
  <si>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</si>
  <si>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</si>
  <si>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</si>
  <si>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</si>
  <si>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</si>
  <si>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</si>
  <si>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</si>
  <si>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</si>
  <si>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</si>
  <si>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</si>
  <si>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</si>
  <si>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</si>
  <si>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</si>
  <si>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</si>
  <si>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</si>
  <si>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</si>
  <si>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</si>
  <si>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</si>
  <si>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</si>
  <si>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</si>
  <si>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</si>
  <si>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</si>
  <si>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</si>
  <si>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</si>
  <si>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</si>
  <si>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</si>
  <si>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</si>
  <si>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</si>
  <si>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</si>
  <si>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</si>
  <si>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</si>
  <si>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</si>
  <si>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</si>
  <si>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</si>
  <si>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</si>
  <si>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</si>
  <si>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</si>
  <si>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</si>
  <si>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</si>
  <si>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</si>
  <si>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</si>
  <si>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</si>
  <si>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</si>
  <si>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</si>
  <si>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</si>
  <si>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</si>
  <si>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</si>
  <si>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</si>
  <si>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</si>
  <si>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</si>
  <si>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</si>
  <si>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</si>
  <si>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</si>
  <si>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</si>
  <si>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</si>
  <si>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</si>
  <si>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</si>
  <si>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</si>
  <si>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</si>
  <si>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</si>
  <si>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</si>
  <si>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</si>
  <si>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</si>
  <si>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</si>
  <si>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</si>
  <si>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</si>
  <si>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</si>
  <si>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</si>
  <si>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</si>
  <si>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</si>
  <si>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</si>
  <si>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</si>
  <si>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</si>
  <si>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</si>
  <si>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</si>
  <si>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</si>
  <si>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</si>
  <si>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</si>
  <si>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</si>
  <si>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</si>
  <si>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</si>
  <si>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</si>
  <si>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</si>
  <si>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</si>
  <si>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</si>
  <si>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</si>
  <si>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</si>
  <si>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</si>
  <si>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</si>
  <si>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</si>
  <si>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</si>
  <si>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</si>
  <si>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</si>
  <si>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</si>
  <si>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</si>
  <si>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</si>
  <si>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</si>
  <si>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</si>
  <si>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</si>
  <si>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</si>
  <si>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</si>
  <si>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</si>
  <si>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</si>
  <si>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</si>
  <si>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</si>
  <si>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</si>
  <si>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</si>
  <si>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</si>
  <si>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</si>
  <si>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</si>
  <si>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</si>
  <si>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</si>
  <si>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</si>
  <si>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</si>
  <si>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</si>
  <si>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</si>
  <si>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</si>
  <si>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</si>
  <si>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</si>
  <si>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</si>
  <si>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</si>
  <si>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</si>
  <si>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</si>
  <si>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</si>
  <si>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</si>
  <si>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</si>
  <si>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</si>
  <si>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</si>
  <si>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</si>
  <si>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</si>
  <si>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</si>
  <si>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</si>
  <si>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</si>
  <si>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</si>
  <si>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</si>
  <si>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</si>
  <si>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</si>
  <si>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</si>
  <si>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</si>
  <si>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</si>
  <si>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</si>
  <si>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</si>
  <si>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</si>
  <si>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</si>
  <si>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</si>
  <si>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</si>
  <si>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</si>
  <si>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</si>
  <si>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</si>
  <si>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</si>
  <si>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</si>
  <si>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</si>
  <si>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</si>
  <si>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</si>
  <si>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</si>
  <si>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</si>
  <si>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</si>
  <si>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</si>
  <si>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</si>
  <si>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</si>
  <si>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</si>
  <si>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</si>
  <si>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</si>
  <si>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</si>
  <si>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</si>
  <si>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</si>
  <si>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</si>
  <si>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</si>
  <si>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</si>
  <si>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</si>
  <si>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</si>
  <si>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</si>
  <si>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</si>
  <si>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</si>
  <si>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</si>
  <si>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</si>
  <si>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</si>
  <si>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</si>
  <si>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</si>
  <si>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</si>
  <si>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</si>
  <si>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</si>
  <si>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</si>
  <si>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</si>
  <si>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</si>
  <si>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</si>
  <si>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</si>
  <si>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</si>
  <si>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</si>
  <si>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</si>
  <si>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</si>
  <si>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</si>
  <si>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</si>
  <si>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</si>
  <si>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</si>
  <si>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</si>
  <si>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</si>
  <si>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</si>
  <si>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</si>
  <si>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</si>
  <si>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</si>
  <si>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</si>
  <si>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</si>
  <si>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</si>
  <si>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</si>
  <si>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</si>
  <si>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</si>
  <si>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</si>
  <si>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</si>
  <si>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</si>
  <si>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</si>
  <si>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</si>
  <si>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</si>
  <si>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</si>
  <si>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</si>
  <si>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</si>
  <si>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</si>
  <si>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</si>
  <si>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</si>
  <si>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</si>
  <si>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</si>
  <si>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</si>
  <si>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</si>
  <si>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</si>
  <si>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</si>
  <si>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</si>
  <si>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</si>
  <si>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</si>
  <si>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</si>
  <si>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</si>
  <si>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</si>
  <si>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</si>
  <si>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</si>
  <si>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</si>
  <si>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</si>
  <si>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</si>
  <si>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</si>
  <si>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</si>
  <si>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</si>
  <si>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</si>
  <si>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</si>
  <si>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</si>
  <si>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</si>
  <si>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</si>
  <si>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</si>
  <si>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</si>
  <si>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</si>
  <si>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</si>
  <si>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</si>
  <si>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</si>
  <si>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</si>
  <si>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</si>
  <si>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</si>
  <si>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</si>
  <si>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</si>
  <si>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</si>
  <si>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</si>
  <si>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</si>
  <si>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</si>
  <si>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</si>
  <si>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</si>
  <si>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</si>
  <si>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</si>
  <si>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</si>
  <si>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</si>
  <si>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</si>
  <si>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</si>
  <si>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</si>
  <si>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</si>
  <si>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</si>
  <si>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</si>
  <si>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</si>
  <si>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</si>
  <si>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</si>
  <si>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</si>
  <si>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</si>
  <si>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</si>
  <si>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</si>
  <si>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</si>
  <si>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</si>
  <si>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</si>
  <si>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</si>
  <si>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</si>
  <si>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</si>
  <si>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</si>
  <si>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</si>
  <si>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</si>
  <si>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</si>
  <si>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</si>
  <si>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</si>
  <si>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</si>
  <si>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</si>
  <si>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</si>
  <si>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</si>
  <si>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</si>
  <si>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</si>
  <si>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</si>
  <si>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</si>
  <si>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</si>
  <si>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</si>
  <si>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</si>
  <si>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</si>
  <si>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</si>
  <si>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</si>
  <si>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</si>
  <si>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</si>
  <si>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</si>
  <si>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</si>
  <si>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</si>
  <si>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</si>
  <si>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</si>
  <si>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</si>
  <si>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</si>
  <si>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</si>
  <si>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</si>
  <si>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</si>
  <si>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</si>
  <si>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</si>
  <si>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</si>
  <si>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</si>
  <si>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</si>
  <si>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</si>
  <si>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</si>
  <si>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</si>
  <si>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</si>
  <si>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</si>
  <si>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</si>
  <si>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</si>
  <si>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</si>
  <si>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</si>
  <si>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</si>
  <si>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</si>
  <si>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</si>
  <si>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</si>
  <si>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</si>
  <si>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</si>
  <si>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</si>
  <si>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</si>
  <si>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</si>
  <si>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</si>
  <si>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</si>
  <si>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</si>
  <si>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</si>
  <si>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</si>
  <si>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</si>
  <si>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</si>
  <si>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</si>
  <si>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</si>
  <si>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</si>
  <si>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</si>
  <si>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</si>
  <si>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</si>
  <si>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</si>
  <si>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</si>
  <si>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</si>
  <si>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</si>
  <si>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</si>
  <si>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</si>
  <si>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</si>
  <si>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</si>
  <si>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</si>
  <si>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</si>
  <si>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</si>
  <si>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</si>
  <si>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</si>
  <si>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</si>
  <si>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</si>
  <si>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</si>
  <si>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</si>
  <si>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</si>
  <si>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</si>
  <si>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</si>
  <si>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</si>
  <si>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</si>
  <si>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</si>
  <si>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</si>
  <si>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</si>
  <si>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</si>
  <si>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</si>
  <si>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</si>
  <si>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</si>
  <si>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</si>
  <si>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</si>
  <si>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</si>
  <si>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</si>
  <si>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</si>
  <si>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</si>
  <si>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</si>
  <si>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</si>
  <si>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</si>
  <si>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</si>
  <si>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</si>
  <si>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</si>
  <si>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</si>
  <si>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</si>
  <si>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</si>
  <si>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</si>
  <si>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</si>
  <si>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</si>
  <si>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</si>
  <si>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</si>
  <si>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</si>
  <si>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</si>
  <si>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</si>
  <si>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</si>
  <si>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</si>
  <si>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</si>
  <si>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</si>
  <si>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</si>
  <si>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</si>
  <si>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</si>
  <si>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</si>
  <si>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</si>
  <si>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</si>
  <si>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</si>
  <si>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</si>
  <si>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</si>
  <si>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</si>
  <si>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</si>
  <si>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</si>
  <si>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</si>
  <si>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</si>
  <si>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</si>
  <si>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</si>
  <si>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</si>
  <si>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</si>
  <si>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</si>
  <si>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</si>
  <si>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</si>
  <si>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</si>
  <si>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</si>
  <si>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</si>
  <si>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</si>
  <si>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</si>
  <si>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</si>
  <si>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</si>
  <si>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</si>
  <si>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</si>
  <si>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</si>
  <si>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</si>
  <si>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</si>
  <si>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</si>
  <si>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</si>
  <si>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</si>
  <si>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</si>
  <si>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</si>
  <si>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</si>
  <si>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</si>
  <si>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</si>
  <si>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</si>
  <si>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</si>
  <si>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</si>
  <si>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</si>
  <si>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</si>
  <si>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</si>
  <si>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</si>
  <si>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</si>
  <si>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</si>
  <si>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</si>
  <si>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</si>
  <si>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</si>
  <si>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</si>
  <si>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</si>
  <si>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</si>
  <si>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</si>
  <si>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</si>
  <si>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</si>
  <si>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</si>
  <si>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</si>
  <si>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</si>
  <si>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</si>
  <si>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</si>
  <si>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</si>
  <si>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</si>
  <si>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</si>
  <si>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</si>
  <si>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</si>
  <si>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</si>
  <si>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</si>
  <si>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</si>
  <si>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</si>
  <si>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</si>
  <si>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</si>
  <si>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</si>
  <si>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</si>
  <si>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</si>
  <si>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</si>
  <si>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</si>
  <si>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</si>
  <si>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</si>
  <si>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</si>
  <si>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</si>
  <si>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</si>
  <si>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</si>
  <si>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</si>
  <si>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</si>
  <si>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</si>
  <si>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</si>
  <si>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</si>
  <si>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</si>
  <si>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</si>
  <si>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</si>
  <si>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</si>
  <si>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</si>
  <si>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</si>
  <si>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</si>
  <si>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</si>
  <si>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</si>
  <si>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</si>
  <si>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</si>
  <si>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</si>
  <si>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</si>
  <si>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</si>
  <si>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</si>
  <si>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</si>
  <si>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</si>
  <si>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</si>
  <si>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</si>
  <si>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</si>
  <si>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</si>
  <si>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</si>
  <si>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</si>
  <si>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</si>
  <si>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</si>
  <si>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</si>
  <si>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</si>
  <si>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</si>
  <si>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</si>
  <si>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</si>
  <si>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</si>
  <si>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</si>
  <si>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</si>
  <si>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</si>
  <si>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</si>
  <si>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</si>
  <si>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</si>
  <si>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</si>
  <si>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</si>
  <si>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</si>
  <si>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</si>
  <si>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</si>
  <si>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</si>
  <si>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</si>
  <si>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</si>
  <si>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</si>
  <si>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</si>
  <si>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</si>
  <si>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</si>
  <si>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</si>
  <si>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</si>
  <si>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</si>
  <si>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</si>
  <si>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</si>
  <si>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</si>
  <si>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</si>
  <si>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</si>
  <si>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</si>
  <si>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</si>
  <si>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</si>
  <si>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</si>
  <si>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</si>
  <si>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</si>
  <si>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</si>
  <si>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</si>
  <si>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</si>
  <si>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</si>
  <si>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</si>
  <si>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</si>
  <si>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</si>
  <si>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</si>
  <si>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</si>
  <si>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</si>
  <si>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</si>
  <si>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</si>
  <si>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</si>
  <si>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</si>
  <si>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</si>
  <si>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</si>
  <si>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</si>
  <si>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</si>
  <si>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</si>
  <si>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</si>
  <si>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</si>
  <si>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</si>
  <si>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</si>
  <si>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</si>
  <si>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</si>
  <si>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</si>
  <si>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</si>
  <si>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</si>
  <si>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</si>
  <si>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</si>
  <si>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</si>
  <si>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</si>
  <si>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</si>
  <si>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</si>
  <si>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</si>
  <si>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</si>
  <si>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</si>
  <si>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</si>
  <si>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</si>
  <si>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</si>
  <si>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</si>
  <si>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</si>
  <si>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</si>
  <si>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</si>
  <si>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</si>
  <si>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</si>
  <si>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</si>
  <si>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</si>
  <si>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</si>
  <si>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</si>
  <si>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</si>
  <si>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</si>
  <si>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</si>
  <si>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</si>
  <si>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</si>
  <si>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</si>
  <si>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</si>
  <si>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</si>
  <si>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</si>
  <si>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</si>
  <si>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</si>
  <si>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</si>
  <si>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</si>
  <si>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</si>
  <si>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</si>
  <si>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</si>
  <si>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</si>
  <si>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</si>
  <si>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</si>
  <si>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</si>
  <si>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</si>
  <si>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</si>
  <si>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</si>
  <si>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</si>
  <si>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</si>
  <si>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</si>
  <si>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</si>
  <si>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</si>
  <si>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</si>
  <si>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</si>
  <si>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</si>
  <si>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</si>
  <si>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</si>
  <si>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</si>
  <si>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</si>
  <si>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</si>
  <si>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</si>
  <si>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</si>
  <si>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</si>
  <si>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</si>
  <si>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</si>
  <si>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</si>
  <si>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</si>
  <si>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</si>
  <si>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</si>
  <si>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</si>
  <si>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</si>
  <si>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</si>
  <si>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</si>
  <si>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</si>
  <si>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</si>
  <si>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</si>
  <si>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</si>
  <si>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</si>
  <si>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</si>
  <si>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</si>
  <si>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</si>
  <si>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</si>
  <si>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</si>
  <si>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</si>
  <si>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</si>
  <si>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</si>
  <si>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</si>
  <si>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</si>
  <si>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</si>
  <si>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</si>
  <si>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</si>
  <si>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</si>
  <si>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</si>
  <si>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</si>
  <si>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</si>
  <si>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</si>
  <si>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</si>
  <si>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</si>
  <si>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</si>
  <si>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</si>
  <si>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</si>
  <si>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</si>
  <si>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</si>
  <si>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</si>
  <si>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</si>
  <si>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</si>
  <si>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</si>
  <si>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</si>
  <si>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</si>
  <si>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</si>
  <si>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</si>
  <si>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</si>
  <si>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</si>
  <si>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</si>
  <si>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</si>
  <si>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</si>
  <si>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</si>
  <si>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</si>
  <si>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</si>
  <si>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</si>
  <si>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</si>
  <si>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</si>
  <si>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</si>
  <si>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</si>
  <si>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</si>
  <si>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</si>
  <si>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</si>
  <si>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</si>
  <si>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</si>
  <si>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</si>
  <si>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</si>
  <si>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</si>
  <si>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</si>
  <si>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</si>
  <si>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</si>
  <si>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</si>
  <si>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</si>
  <si>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</si>
  <si>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</si>
  <si>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</si>
  <si>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</si>
  <si>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</si>
  <si>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</si>
  <si>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</si>
  <si>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</si>
  <si>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</si>
  <si>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</si>
  <si>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</si>
  <si>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</si>
  <si>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</si>
  <si>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</si>
  <si>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</si>
  <si>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</si>
  <si>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</si>
  <si>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</si>
  <si>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</si>
  <si>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</si>
  <si>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</si>
  <si>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</si>
  <si>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</si>
  <si>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</si>
  <si>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</si>
  <si>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</si>
  <si>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</si>
  <si>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</si>
  <si>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</si>
  <si>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</si>
  <si>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</si>
  <si>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</si>
  <si>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</si>
  <si>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</si>
  <si>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</si>
  <si>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</si>
  <si>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</si>
  <si>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</si>
  <si>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</si>
  <si>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</si>
  <si>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</si>
  <si>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</si>
  <si>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</si>
  <si>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</si>
  <si>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</si>
  <si>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</si>
  <si>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</si>
  <si>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</si>
  <si>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</si>
  <si>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</si>
  <si>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</si>
  <si>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</si>
  <si>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</si>
  <si>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</si>
  <si>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</si>
  <si>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</si>
  <si>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</si>
  <si>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</si>
  <si>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</si>
  <si>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</si>
  <si>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</si>
  <si>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</si>
  <si>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</si>
  <si>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</si>
  <si>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</si>
  <si>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</si>
  <si>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</si>
  <si>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</si>
  <si>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</si>
  <si>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</si>
  <si>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</si>
  <si>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</si>
  <si>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</si>
  <si>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</si>
  <si>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</si>
  <si>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</si>
  <si>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</si>
  <si>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</si>
  <si>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</si>
  <si>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</si>
  <si>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</si>
  <si>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</si>
  <si>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</si>
  <si>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</si>
  <si>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</si>
  <si>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</si>
  <si>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</si>
  <si>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</si>
  <si>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</si>
  <si>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</si>
  <si>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</si>
  <si>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</si>
  <si>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</si>
  <si>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</si>
  <si>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</si>
  <si>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</si>
  <si>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</si>
  <si>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</si>
  <si>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</si>
  <si>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</si>
  <si>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</si>
  <si>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</si>
  <si>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</si>
  <si>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</si>
  <si>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</si>
  <si>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</si>
  <si>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</si>
  <si>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</si>
  <si>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</si>
  <si>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</si>
  <si>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</si>
  <si>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</si>
  <si>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</si>
  <si>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</si>
  <si>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</si>
  <si>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</si>
  <si>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</si>
  <si>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</si>
  <si>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</si>
  <si>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</si>
  <si>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</si>
  <si>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</si>
  <si>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</si>
  <si>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</si>
  <si>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</si>
  <si>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</si>
  <si>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</si>
  <si>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</si>
  <si>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</si>
  <si>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</si>
  <si>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</si>
  <si>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</si>
  <si>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</si>
  <si>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</si>
  <si>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</si>
  <si>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</si>
  <si>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</si>
  <si>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</si>
  <si>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</si>
  <si>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</si>
  <si>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</si>
  <si>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</si>
  <si>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</si>
  <si>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</si>
  <si>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</si>
  <si>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</si>
  <si>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</si>
  <si>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</si>
  <si>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</si>
  <si>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</si>
  <si>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</si>
  <si>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</si>
  <si>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</si>
  <si>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</si>
  <si>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</si>
  <si>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</si>
  <si>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</si>
  <si>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</si>
  <si>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</si>
  <si>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</si>
  <si>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</si>
  <si>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</si>
  <si>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</si>
  <si>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</si>
  <si>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</si>
  <si>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</si>
  <si>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</si>
  <si>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</si>
  <si>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</si>
  <si>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</si>
  <si>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</si>
  <si>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</si>
  <si>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</si>
  <si>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</si>
  <si>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</si>
  <si>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</si>
  <si>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</si>
  <si>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</si>
  <si>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</si>
  <si>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</si>
  <si>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</si>
  <si>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</si>
  <si>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</si>
  <si>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</si>
  <si>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</si>
  <si>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</si>
  <si>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</si>
  <si>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</si>
  <si>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</si>
  <si>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</si>
  <si>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</si>
  <si>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</si>
  <si>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</si>
  <si>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</si>
  <si>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</si>
  <si>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</si>
  <si>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</si>
  <si>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</si>
  <si>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</si>
  <si>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</si>
  <si>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</si>
  <si>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</si>
  <si>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</si>
  <si>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</si>
  <si>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</si>
  <si>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</si>
  <si>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</si>
  <si>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</si>
  <si>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</si>
  <si>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</si>
  <si>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</si>
  <si>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</si>
  <si>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</si>
  <si>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</si>
  <si>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</si>
  <si>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</si>
  <si>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</si>
  <si>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</si>
  <si>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</si>
  <si>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</si>
  <si>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</si>
  <si>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</si>
  <si>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</si>
  <si>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</si>
  <si>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</si>
  <si>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</si>
  <si>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</si>
  <si>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</si>
  <si>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</si>
  <si>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</si>
  <si>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</si>
  <si>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</si>
  <si>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</si>
  <si>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</si>
  <si>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</si>
  <si>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</si>
  <si>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</si>
  <si>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</si>
  <si>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</si>
  <si>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</si>
  <si>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</si>
  <si>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</si>
  <si>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</si>
  <si>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</si>
  <si>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</si>
  <si>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</si>
  <si>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</si>
  <si>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</si>
  <si>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</si>
  <si>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</si>
  <si>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</si>
  <si>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</si>
  <si>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</si>
  <si>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</si>
  <si>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</si>
  <si>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</si>
  <si>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</si>
  <si>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</si>
  <si>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</si>
  <si>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</si>
  <si>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</si>
  <si>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</si>
  <si>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</si>
  <si>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</si>
  <si>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</si>
  <si>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</si>
  <si>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</si>
  <si>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</si>
  <si>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</si>
  <si>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</si>
  <si>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</si>
  <si>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</si>
  <si>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</si>
  <si>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</si>
  <si>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</si>
  <si>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</si>
  <si>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</si>
  <si>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</si>
  <si>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</si>
  <si>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</si>
  <si>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</si>
  <si>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</si>
  <si>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</si>
  <si>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</si>
  <si>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</si>
  <si>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</si>
  <si>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</si>
  <si>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</si>
  <si>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</si>
  <si>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</si>
  <si>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</si>
  <si>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</si>
  <si>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</si>
  <si>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</si>
  <si>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</si>
  <si>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</si>
  <si>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</si>
  <si>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</si>
  <si>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</si>
  <si>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</si>
  <si>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</si>
  <si>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</si>
  <si>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</si>
  <si>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</si>
  <si>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</si>
  <si>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</si>
  <si>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</si>
  <si>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</si>
  <si>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</si>
  <si>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</si>
  <si>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</si>
  <si>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</si>
  <si>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</si>
  <si>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</si>
  <si>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</si>
  <si>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</si>
  <si>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</si>
  <si>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</si>
  <si>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</si>
  <si>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</si>
  <si>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</si>
  <si>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</si>
  <si>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</si>
  <si>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</si>
  <si>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</si>
  <si>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</si>
  <si>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</si>
  <si>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</si>
  <si>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</si>
  <si>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</si>
  <si>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</si>
  <si>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</si>
  <si>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</si>
  <si>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</si>
  <si>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</si>
  <si>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</si>
  <si>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</si>
  <si>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</si>
  <si>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</si>
  <si>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</si>
  <si>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</si>
  <si>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</si>
  <si>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</si>
  <si>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</si>
  <si>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</si>
  <si>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</si>
  <si>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</si>
  <si>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</si>
  <si>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</si>
  <si>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</si>
  <si>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</si>
  <si>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</si>
  <si>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</si>
  <si>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</si>
  <si>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</si>
  <si>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</si>
  <si>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</si>
  <si>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</si>
  <si>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</si>
  <si>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</si>
  <si>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</si>
  <si>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</si>
  <si>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</si>
  <si>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</si>
  <si>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</si>
  <si>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</si>
  <si>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</si>
  <si>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</si>
  <si>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</si>
  <si>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</si>
  <si>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</si>
  <si>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</si>
  <si>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</si>
  <si>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</si>
  <si>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</si>
  <si>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</si>
  <si>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</si>
  <si>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</si>
  <si>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</si>
  <si>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</si>
  <si>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</si>
  <si>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</si>
  <si>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</si>
  <si>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</si>
  <si>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</si>
  <si>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</si>
  <si>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</si>
  <si>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</si>
  <si>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</si>
  <si>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</si>
  <si>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</si>
  <si>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</si>
  <si>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</si>
  <si>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</si>
  <si>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</si>
  <si>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</si>
  <si>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</si>
  <si>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</si>
  <si>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</si>
  <si>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</si>
  <si>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</si>
  <si>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</si>
  <si>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</si>
  <si>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</si>
  <si>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</si>
  <si>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</si>
  <si>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</si>
  <si>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</si>
  <si>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</si>
  <si>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</si>
  <si>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</si>
  <si>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</si>
  <si>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</si>
  <si>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</si>
  <si>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</si>
  <si>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</si>
  <si>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</si>
  <si>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</si>
  <si>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</si>
  <si>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</si>
  <si>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</si>
  <si>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</si>
  <si>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</si>
  <si>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</si>
  <si>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</si>
  <si>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</si>
  <si>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</si>
  <si>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</si>
  <si>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</si>
  <si>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</si>
  <si>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</si>
  <si>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</si>
  <si>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</si>
  <si>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</si>
  <si>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</si>
  <si>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</si>
  <si>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</si>
  <si>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</si>
  <si>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</si>
  <si>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</si>
  <si>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</si>
  <si>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</si>
  <si>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</si>
  <si>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</si>
  <si>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</si>
  <si>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</si>
  <si>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</si>
  <si>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</si>
  <si>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</si>
  <si>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</si>
  <si>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</si>
  <si>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</si>
  <si>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</si>
  <si>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</si>
  <si>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</si>
  <si>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</si>
  <si>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</si>
  <si>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</si>
  <si>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</si>
  <si>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</si>
  <si>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</si>
  <si>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</si>
  <si>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</si>
  <si>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</si>
  <si>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</si>
  <si>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</si>
  <si>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</si>
  <si>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</si>
  <si>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</si>
  <si>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</si>
  <si>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</si>
  <si>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</si>
  <si>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</si>
  <si>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</si>
  <si>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</si>
  <si>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</si>
  <si>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</si>
  <si>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</si>
  <si>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</si>
  <si>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</si>
  <si>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</si>
  <si>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</si>
  <si>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</si>
  <si>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</si>
  <si>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</si>
  <si>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</si>
  <si>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</si>
  <si>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</si>
  <si>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</si>
  <si>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</si>
  <si>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</si>
  <si>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</si>
  <si>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</si>
  <si>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</si>
  <si>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</si>
  <si>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</si>
  <si>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</si>
  <si>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</si>
  <si>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</si>
  <si>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</si>
  <si>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</si>
  <si>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</si>
  <si>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</si>
  <si>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</si>
  <si>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</si>
  <si>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</si>
  <si>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</si>
  <si>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</si>
  <si>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</si>
  <si>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</si>
  <si>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</si>
  <si>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</si>
  <si>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</si>
  <si>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</si>
  <si>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</si>
  <si>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</si>
  <si>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</si>
  <si>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</si>
  <si>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</si>
  <si>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</si>
  <si>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</si>
  <si>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</si>
  <si>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</si>
  <si>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</si>
  <si>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</si>
  <si>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</si>
  <si>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</si>
  <si>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</si>
  <si>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</si>
  <si>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</si>
  <si>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</si>
  <si>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</si>
  <si>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</si>
  <si>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</si>
  <si>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</si>
  <si>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</si>
  <si>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</si>
  <si>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</si>
  <si>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</si>
  <si>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</si>
  <si>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</si>
  <si>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</si>
  <si>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</si>
  <si>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</si>
  <si>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</si>
  <si>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</si>
  <si>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</si>
  <si>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</si>
  <si>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</si>
  <si>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</si>
  <si>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</si>
  <si>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</si>
  <si>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</si>
  <si>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</si>
  <si>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</si>
  <si>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</si>
  <si>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</si>
  <si>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</si>
  <si>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</si>
  <si>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</si>
  <si>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</si>
  <si>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</si>
  <si>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</si>
  <si>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</si>
  <si>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</si>
  <si>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</si>
  <si>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</si>
  <si>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</si>
  <si>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</si>
  <si>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</si>
  <si>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</si>
  <si>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</si>
  <si>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</si>
  <si>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</si>
  <si>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</si>
  <si>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</si>
  <si>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</si>
  <si>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</si>
  <si>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</si>
  <si>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</si>
  <si>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</si>
  <si>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</si>
  <si>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</si>
  <si>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</si>
  <si>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</si>
  <si>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</si>
  <si>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</si>
  <si>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</si>
  <si>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</si>
  <si>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</si>
  <si>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</si>
  <si>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</si>
  <si>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</si>
  <si>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</si>
  <si>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</si>
  <si>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</si>
  <si>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</si>
  <si>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</si>
  <si>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</si>
  <si>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</si>
  <si>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</si>
  <si>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</si>
  <si>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</si>
  <si>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</si>
  <si>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</si>
  <si>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</si>
  <si>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</si>
  <si>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</si>
  <si>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</si>
  <si>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</si>
  <si>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</si>
  <si>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</si>
  <si>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</si>
  <si>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</si>
  <si>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</si>
  <si>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</si>
  <si>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</si>
  <si>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</si>
  <si>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</si>
  <si>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</si>
  <si>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</si>
  <si>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</si>
  <si>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</si>
  <si>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</si>
  <si>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</si>
  <si>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</si>
  <si>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</si>
  <si>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</si>
  <si>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</si>
  <si>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</si>
  <si>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</si>
  <si>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</si>
  <si>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</si>
  <si>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</si>
  <si>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</si>
  <si>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</si>
  <si>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</si>
  <si>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</si>
  <si>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</si>
  <si>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</si>
  <si>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</si>
  <si>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</si>
  <si>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</si>
  <si>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</si>
  <si>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</si>
  <si>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</si>
  <si>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</si>
  <si>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</si>
  <si>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</si>
  <si>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</si>
  <si>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</si>
  <si>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</si>
  <si>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</si>
  <si>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</si>
  <si>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</si>
  <si>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</si>
  <si>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</si>
  <si>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</si>
  <si>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</si>
  <si>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</si>
  <si>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</si>
  <si>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</si>
  <si>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</si>
  <si>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</si>
  <si>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</si>
  <si>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</si>
  <si>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</si>
  <si>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</si>
  <si>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</si>
  <si>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</si>
  <si>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</si>
  <si>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</si>
  <si>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</si>
  <si>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</si>
  <si>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</si>
  <si>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</si>
  <si>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</si>
  <si>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</si>
  <si>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</si>
  <si>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</si>
  <si>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</si>
  <si>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</si>
  <si>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</si>
  <si>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</si>
  <si>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</si>
  <si>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</si>
  <si>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</si>
  <si>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</si>
  <si>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</si>
  <si>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</si>
  <si>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</si>
  <si>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</si>
  <si>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</si>
  <si>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</si>
  <si>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</si>
  <si>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</si>
  <si>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</si>
  <si>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</si>
  <si>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</si>
  <si>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</si>
  <si>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</si>
  <si>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</si>
  <si>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</si>
  <si>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</si>
  <si>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</si>
  <si>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</si>
  <si>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</si>
  <si>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</si>
  <si>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</si>
  <si>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</si>
  <si>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</si>
  <si>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</si>
  <si>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</si>
  <si>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</si>
  <si>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</si>
  <si>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</si>
  <si>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</si>
  <si>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</si>
  <si>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</si>
  <si>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</si>
  <si>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</si>
  <si>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</si>
  <si>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</si>
  <si>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</si>
  <si>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</si>
  <si>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</si>
  <si>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</si>
  <si>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</si>
  <si>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</si>
  <si>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</si>
  <si>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</si>
  <si>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</si>
  <si>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</si>
  <si>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</si>
  <si>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</si>
  <si>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</si>
  <si>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</si>
  <si>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</si>
  <si>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</si>
  <si>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</si>
  <si>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</si>
  <si>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</si>
  <si>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</si>
  <si>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</si>
  <si>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</si>
  <si>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</si>
  <si>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</si>
  <si>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</si>
  <si>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</si>
  <si>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</si>
  <si>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</si>
  <si>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</si>
  <si>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</si>
  <si>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</si>
  <si>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</si>
  <si>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</si>
  <si>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</si>
  <si>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</si>
  <si>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</si>
  <si>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</si>
  <si>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</si>
  <si>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</si>
  <si>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</si>
  <si>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</si>
  <si>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</si>
  <si>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</si>
  <si>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</si>
  <si>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</si>
  <si>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</si>
  <si>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</si>
  <si>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</si>
  <si>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</si>
  <si>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</si>
  <si>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</si>
  <si>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</si>
  <si>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</si>
  <si>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</si>
  <si>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</si>
  <si>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</si>
  <si>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</si>
  <si>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</si>
  <si>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</si>
  <si>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</si>
  <si>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</si>
  <si>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</si>
  <si>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</si>
  <si>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</si>
  <si>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</si>
  <si>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</si>
  <si>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</si>
  <si>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</si>
  <si>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</si>
  <si>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</si>
  <si>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</si>
  <si>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</si>
  <si>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</si>
  <si>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</si>
  <si>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</si>
  <si>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</si>
  <si>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</si>
  <si>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</si>
  <si>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</si>
  <si>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</si>
  <si>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</si>
  <si>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</si>
  <si>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</si>
  <si>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</si>
  <si>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</si>
  <si>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</si>
  <si>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</si>
  <si>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</si>
  <si>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</si>
  <si>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</si>
  <si>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</si>
  <si>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</si>
  <si>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</si>
  <si>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</si>
  <si>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</si>
  <si>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</si>
  <si>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</si>
  <si>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</si>
  <si>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</si>
  <si>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</si>
  <si>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</si>
  <si>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</si>
  <si>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</si>
  <si>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</si>
  <si>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</si>
  <si>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</si>
  <si>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</si>
  <si>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</si>
  <si>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</si>
  <si>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</si>
  <si>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</si>
  <si>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</si>
  <si>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</si>
  <si>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</si>
  <si>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</si>
  <si>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</si>
  <si>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</si>
  <si>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</si>
  <si>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</si>
  <si>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</si>
  <si>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</si>
  <si>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</si>
  <si>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</si>
  <si>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</si>
  <si>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</si>
  <si>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</si>
  <si>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</si>
  <si>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</si>
  <si>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</si>
  <si>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</si>
  <si>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</si>
  <si>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</si>
  <si>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</si>
  <si>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</si>
  <si>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</si>
  <si>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</si>
  <si>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</si>
  <si>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</si>
  <si>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</si>
  <si>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</si>
  <si>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</si>
  <si>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</si>
  <si>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</si>
  <si>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</si>
  <si>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</si>
  <si>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</si>
  <si>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</si>
  <si>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</si>
  <si>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</si>
  <si>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</si>
  <si>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</si>
  <si>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</si>
  <si>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</si>
  <si>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</si>
  <si>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</si>
  <si>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</si>
  <si>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</si>
  <si>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</si>
  <si>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</si>
  <si>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</si>
  <si>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</si>
  <si>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</si>
  <si>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</si>
  <si>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</si>
  <si>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</si>
  <si>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</si>
  <si>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</si>
  <si>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</si>
  <si>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</si>
  <si>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</si>
  <si>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</si>
  <si>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</si>
  <si>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</si>
  <si>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</si>
  <si>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</si>
  <si>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</si>
  <si>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</si>
  <si>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</si>
  <si>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</si>
  <si>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</si>
  <si>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</si>
  <si>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</si>
  <si>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</si>
  <si>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</si>
  <si>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</si>
  <si>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</si>
  <si>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</si>
  <si>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</si>
  <si>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</si>
  <si>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</si>
  <si>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</si>
  <si>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</si>
  <si>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</si>
  <si>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</si>
  <si>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</si>
  <si>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</si>
  <si>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</si>
  <si>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</si>
  <si>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</si>
  <si>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</si>
  <si>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</si>
  <si>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</si>
  <si>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</si>
  <si>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</si>
  <si>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</si>
  <si>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</si>
  <si>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</si>
  <si>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</si>
  <si>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</si>
  <si>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</si>
  <si>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</si>
  <si>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</si>
  <si>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</si>
  <si>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</si>
  <si>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</si>
  <si>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</si>
  <si>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</si>
  <si>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</si>
  <si>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</si>
  <si>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</si>
  <si>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</si>
  <si>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</si>
  <si>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</si>
  <si>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</si>
  <si>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</si>
  <si>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</si>
  <si>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</si>
  <si>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</si>
  <si>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</si>
  <si>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</si>
  <si>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</si>
  <si>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</si>
  <si>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</si>
  <si>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</si>
  <si>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</si>
  <si>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</si>
  <si>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</si>
  <si>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</si>
  <si>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</si>
  <si>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</si>
  <si>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</si>
  <si>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</si>
  <si>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</si>
  <si>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</si>
  <si>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</si>
  <si>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</si>
  <si>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</si>
  <si>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</si>
  <si>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</si>
  <si>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</si>
  <si>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</si>
  <si>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</si>
  <si>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</si>
  <si>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</si>
  <si>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</si>
  <si>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</si>
  <si>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</si>
  <si>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</si>
  <si>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</si>
  <si>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</si>
  <si>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</si>
  <si>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</si>
  <si>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</si>
  <si>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</si>
  <si>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</si>
  <si>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</si>
  <si>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</si>
  <si>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</si>
  <si>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</si>
  <si>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</si>
  <si>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</si>
  <si>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</si>
  <si>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</si>
  <si>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</si>
  <si>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</si>
  <si>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</si>
  <si>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</si>
  <si>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</si>
  <si>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</si>
  <si>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</si>
  <si>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</si>
  <si>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</si>
  <si>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</si>
  <si>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</si>
  <si>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</si>
  <si>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</si>
  <si>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</si>
  <si>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</si>
  <si>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</si>
  <si>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</si>
  <si>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</si>
  <si>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</si>
  <si>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</si>
  <si>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</si>
  <si>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</si>
  <si>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</si>
  <si>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</si>
  <si>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</si>
  <si>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</si>
  <si>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</si>
  <si>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</si>
  <si>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</si>
  <si>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</si>
  <si>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</si>
  <si>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</si>
  <si>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</si>
  <si>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</si>
  <si>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</si>
  <si>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</si>
  <si>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</si>
  <si>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</si>
  <si>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</si>
  <si>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</si>
  <si>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</si>
  <si>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</si>
  <si>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</si>
  <si>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</si>
  <si>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</si>
  <si>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</si>
  <si>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</si>
  <si>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</si>
  <si>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</si>
  <si>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</si>
  <si>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</si>
  <si>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</si>
  <si>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</si>
  <si>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</si>
  <si>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</si>
  <si>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</si>
  <si>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</si>
  <si>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</si>
  <si>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</si>
  <si>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</si>
  <si>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</si>
  <si>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</si>
  <si>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</si>
  <si>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</si>
  <si>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</si>
  <si>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</si>
  <si>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</si>
  <si>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</si>
  <si>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</si>
  <si>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</si>
  <si>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</si>
  <si>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</si>
  <si>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</si>
  <si>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</si>
  <si>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</si>
  <si>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</si>
  <si>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</si>
  <si>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</si>
  <si>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</si>
  <si>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</si>
  <si>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</si>
  <si>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</si>
  <si>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</si>
  <si>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</si>
  <si>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</si>
  <si>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</si>
  <si>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</si>
  <si>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</si>
  <si>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</si>
  <si>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</si>
  <si>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</si>
  <si>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</si>
  <si>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</si>
  <si>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</si>
  <si>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</si>
  <si>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</si>
  <si>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</si>
  <si>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</si>
  <si>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</si>
  <si>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</si>
  <si>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</si>
  <si>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</si>
  <si>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</si>
  <si>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</si>
  <si>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</si>
  <si>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</si>
  <si>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</si>
  <si>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</si>
  <si>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</si>
  <si>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</si>
  <si>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</si>
  <si>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</si>
  <si>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</si>
  <si>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</si>
  <si>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</si>
  <si>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</si>
  <si>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</si>
  <si>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</si>
  <si>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</si>
  <si>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</si>
  <si>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</si>
  <si>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</si>
  <si>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</si>
  <si>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</si>
  <si>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</si>
  <si>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</si>
  <si>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</si>
  <si>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</si>
  <si>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</si>
  <si>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</si>
  <si>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</si>
  <si>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</si>
  <si>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</si>
  <si>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</si>
  <si>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</si>
  <si>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</si>
  <si>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</si>
  <si>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</si>
  <si>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</si>
  <si>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</si>
  <si>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</si>
  <si>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</si>
  <si>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</si>
  <si>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</si>
  <si>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</si>
  <si>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</si>
  <si>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</si>
  <si>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</si>
  <si>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</si>
  <si>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</si>
  <si>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</si>
  <si>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</si>
  <si>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</si>
  <si>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</si>
  <si>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</si>
  <si>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</si>
  <si>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</si>
  <si>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</si>
  <si>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</si>
  <si>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</si>
  <si>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</si>
  <si>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</si>
  <si>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</si>
  <si>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</si>
  <si>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</si>
  <si>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</si>
  <si>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</si>
  <si>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</si>
  <si>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</si>
  <si>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</si>
  <si>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</si>
  <si>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</si>
  <si>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</si>
  <si>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</si>
  <si>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</si>
  <si>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</si>
  <si>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</si>
  <si>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</si>
  <si>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</si>
  <si>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</si>
  <si>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</si>
  <si>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</si>
  <si>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</si>
  <si>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</si>
  <si>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</si>
  <si>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</si>
  <si>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</si>
  <si>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</si>
  <si>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</si>
  <si>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</si>
  <si>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</si>
  <si>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</si>
  <si>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</si>
  <si>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</si>
  <si>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</si>
  <si>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</si>
  <si>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</si>
  <si>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</si>
  <si>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</si>
  <si>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</si>
  <si>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</si>
  <si>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</si>
  <si>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</si>
  <si>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</si>
  <si>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</si>
  <si>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</si>
  <si>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</si>
  <si>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</si>
  <si>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</si>
  <si>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</si>
  <si>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</si>
  <si>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</si>
  <si>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</si>
  <si>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</si>
  <si>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</si>
  <si>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</si>
  <si>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</si>
  <si>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</si>
  <si>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</si>
  <si>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</si>
  <si>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</si>
  <si>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</si>
  <si>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</si>
  <si>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</si>
  <si>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</si>
  <si>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</si>
  <si>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</si>
  <si>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</si>
  <si>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</si>
  <si>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</si>
  <si>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</si>
  <si>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</si>
  <si>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</si>
  <si>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</si>
  <si>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</si>
  <si>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</si>
  <si>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</si>
  <si>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</si>
  <si>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</si>
  <si>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</si>
  <si>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</si>
  <si>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</si>
  <si>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</si>
  <si>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</si>
  <si>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</si>
  <si>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</si>
  <si>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</si>
  <si>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</si>
  <si>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</si>
  <si>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</si>
  <si>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</si>
  <si>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</si>
  <si>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</si>
  <si>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</si>
  <si>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</si>
  <si>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</si>
  <si>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</si>
  <si>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</si>
  <si>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</si>
  <si>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</si>
  <si>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</si>
  <si>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</si>
  <si>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</si>
  <si>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</si>
  <si>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</si>
  <si>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</si>
  <si>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</si>
  <si>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</si>
  <si>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</si>
  <si>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</si>
  <si>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</si>
  <si>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</si>
  <si>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</si>
  <si>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</si>
  <si>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</si>
  <si>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</si>
  <si>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</si>
  <si>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</si>
  <si>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</si>
  <si>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</si>
  <si>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</si>
  <si>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</si>
  <si>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</si>
  <si>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</si>
  <si>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</si>
  <si>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</si>
  <si>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</si>
  <si>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</si>
  <si>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</si>
  <si>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</si>
  <si>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</si>
  <si>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</si>
  <si>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</si>
  <si>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</si>
  <si>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</si>
  <si>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</si>
  <si>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</si>
  <si>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</si>
  <si>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</si>
  <si>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</si>
  <si>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</si>
  <si>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</si>
  <si>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</si>
  <si>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</si>
  <si>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</si>
  <si>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</si>
  <si>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</si>
  <si>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</si>
  <si>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</si>
  <si>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</si>
  <si>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</si>
  <si>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</si>
  <si>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</si>
  <si>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</si>
  <si>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</si>
  <si>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</si>
  <si>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</si>
  <si>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</si>
  <si>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</si>
  <si>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</si>
  <si>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</si>
  <si>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</si>
  <si>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</si>
  <si>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</si>
  <si>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</si>
  <si>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</si>
  <si>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</si>
  <si>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</si>
  <si>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</si>
  <si>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</si>
  <si>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</si>
  <si>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</si>
  <si>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</si>
  <si>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</si>
  <si>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</si>
  <si>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</si>
  <si>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</si>
  <si>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</si>
  <si>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</si>
  <si>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</si>
  <si>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</si>
  <si>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</si>
  <si>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</si>
  <si>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</si>
  <si>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</si>
  <si>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</si>
  <si>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</si>
  <si>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</si>
  <si>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</si>
  <si>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</si>
  <si>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</si>
  <si>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</si>
  <si>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</si>
  <si>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</si>
  <si>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</si>
  <si>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</si>
  <si>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</si>
  <si>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</si>
  <si>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</si>
  <si>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</si>
  <si>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</si>
  <si>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</si>
  <si>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</si>
  <si>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</si>
  <si>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</si>
  <si>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</si>
  <si>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</si>
  <si>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</si>
  <si>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</si>
  <si>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</si>
  <si>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</si>
  <si>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</si>
  <si>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</si>
  <si>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</si>
  <si>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</si>
  <si>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</si>
  <si>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</si>
  <si>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</si>
  <si>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</si>
  <si>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</si>
  <si>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</si>
  <si>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</si>
  <si>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</si>
  <si>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</si>
  <si>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</si>
  <si>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</si>
  <si>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</si>
  <si>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</si>
  <si>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</si>
  <si>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</si>
  <si>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</si>
  <si>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</si>
  <si>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</si>
  <si>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</si>
  <si>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</si>
  <si>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</si>
  <si>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</si>
  <si>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</si>
  <si>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</si>
  <si>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</si>
  <si>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</si>
  <si>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</si>
  <si>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</si>
  <si>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</si>
  <si>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</si>
  <si>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</si>
  <si>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</si>
  <si>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</si>
  <si>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</si>
  <si>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</si>
  <si>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</si>
  <si>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</si>
  <si>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</si>
  <si>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</si>
  <si>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</si>
  <si>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</si>
  <si>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</si>
  <si>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</si>
  <si>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</si>
  <si>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</si>
  <si>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</si>
  <si>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</si>
  <si>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</si>
  <si>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</si>
  <si>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</si>
  <si>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</si>
  <si>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</si>
  <si>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</si>
  <si>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</si>
  <si>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</si>
  <si>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</si>
  <si>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</si>
  <si>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</si>
  <si>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</si>
  <si>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</si>
  <si>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</si>
  <si>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</si>
  <si>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</si>
  <si>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</si>
  <si>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</si>
  <si>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</si>
  <si>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</si>
  <si>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</si>
  <si>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</si>
  <si>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</si>
  <si>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</si>
  <si>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</si>
  <si>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</si>
  <si>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</si>
  <si>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</si>
  <si>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</si>
  <si>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</si>
  <si>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</si>
  <si>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</si>
  <si>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</si>
  <si>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</si>
  <si>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</si>
  <si>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</si>
  <si>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</si>
  <si>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</si>
  <si>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</si>
  <si>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</si>
  <si>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</si>
  <si>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</si>
  <si>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</si>
  <si>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</si>
  <si>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</si>
  <si>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</si>
  <si>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</si>
  <si>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</si>
  <si>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</si>
  <si>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</si>
  <si>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</si>
  <si>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</si>
  <si>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</si>
  <si>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</si>
  <si>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</si>
  <si>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</si>
  <si>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</si>
  <si>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</si>
  <si>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</si>
  <si>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</si>
  <si>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</si>
  <si>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</si>
  <si>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</si>
  <si>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</si>
  <si>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</si>
  <si>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</si>
  <si>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</si>
  <si>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</si>
  <si>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</si>
  <si>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</si>
  <si>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</si>
  <si>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</si>
  <si>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</si>
  <si>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</si>
  <si>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</si>
  <si>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</si>
  <si>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</si>
  <si>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</si>
  <si>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</si>
  <si>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</si>
  <si>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</si>
  <si>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</si>
  <si>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</si>
  <si>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</si>
  <si>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</si>
  <si>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</si>
  <si>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</si>
  <si>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</si>
  <si>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</si>
  <si>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</si>
  <si>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</si>
  <si>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</si>
  <si>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</si>
  <si>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</si>
  <si>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</si>
  <si>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</si>
  <si>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</si>
  <si>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</si>
  <si>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</si>
  <si>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</si>
  <si>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</si>
  <si>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</si>
  <si>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</si>
  <si>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</si>
  <si>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</si>
  <si>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</si>
  <si>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</si>
  <si>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</si>
  <si>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</si>
  <si>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</si>
  <si>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</si>
  <si>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</si>
  <si>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</si>
  <si>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</si>
  <si>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</si>
  <si>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</si>
  <si>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</si>
  <si>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</si>
  <si>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</si>
  <si>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</si>
  <si>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</si>
  <si>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</si>
  <si>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</si>
  <si>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</si>
  <si>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</si>
  <si>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</si>
  <si>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</si>
  <si>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</si>
  <si>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</si>
  <si>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</si>
  <si>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</si>
  <si>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</si>
  <si>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</si>
  <si>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</si>
  <si>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</si>
  <si>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</si>
  <si>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</si>
  <si>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</si>
  <si>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</si>
  <si>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</si>
  <si>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</si>
  <si>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</si>
  <si>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</si>
  <si>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</si>
  <si>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</si>
  <si>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</si>
  <si>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</si>
  <si>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</si>
  <si>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</si>
  <si>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</si>
  <si>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</si>
  <si>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</si>
  <si>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</si>
  <si>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</si>
  <si>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</si>
  <si>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</si>
  <si>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</si>
  <si>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</si>
  <si>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</si>
  <si>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</si>
  <si>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</si>
  <si>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</si>
  <si>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</si>
  <si>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</si>
  <si>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</si>
  <si>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</si>
  <si>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</si>
  <si>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</si>
  <si>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</si>
  <si>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</si>
  <si>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</si>
  <si>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</si>
  <si>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</si>
  <si>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</si>
  <si>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</si>
  <si>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</si>
  <si>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</si>
  <si>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</si>
  <si>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</si>
  <si>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</si>
  <si>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</si>
  <si>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</si>
  <si>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</si>
  <si>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</si>
  <si>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</si>
  <si>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</si>
  <si>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</si>
  <si>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</si>
  <si>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</si>
  <si>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</si>
  <si>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</si>
  <si>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</si>
  <si>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</si>
  <si>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</si>
  <si>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</si>
  <si>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</si>
  <si>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</si>
  <si>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</si>
  <si>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</si>
  <si>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</si>
  <si>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</si>
  <si>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</si>
  <si>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</si>
  <si>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</si>
  <si>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</si>
  <si>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</si>
  <si>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</si>
  <si>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</si>
  <si>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</si>
  <si>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</si>
  <si>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</si>
  <si>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</si>
  <si>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</si>
  <si>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</si>
  <si>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</si>
  <si>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</si>
  <si>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</si>
  <si>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</si>
  <si>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</si>
  <si>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</si>
  <si>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</si>
  <si>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</si>
  <si>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</si>
  <si>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</si>
  <si>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</si>
  <si>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</si>
  <si>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</si>
  <si>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</si>
  <si>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</si>
  <si>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</si>
  <si>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</si>
  <si>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</si>
  <si>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</si>
  <si>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</si>
  <si>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</si>
  <si>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</si>
  <si>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</si>
  <si>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</si>
  <si>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</si>
  <si>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</si>
  <si>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</si>
  <si>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</si>
  <si>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</si>
  <si>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</si>
  <si>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</si>
  <si>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</si>
  <si>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</si>
  <si>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</si>
  <si>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</si>
  <si>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</si>
  <si>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</si>
  <si>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</si>
  <si>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</si>
  <si>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</si>
  <si>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</si>
  <si>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</si>
  <si>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</si>
  <si>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</si>
  <si>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</si>
  <si>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</si>
  <si>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</si>
  <si>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</si>
  <si>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</si>
  <si>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</si>
  <si>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</si>
  <si>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</si>
  <si>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</si>
  <si>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</si>
  <si>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</si>
  <si>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</si>
  <si>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</si>
  <si>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</si>
  <si>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</si>
  <si>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</si>
  <si>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</si>
  <si>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</si>
  <si>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</si>
  <si>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</si>
  <si>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</si>
  <si>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</si>
  <si>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</si>
  <si>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</si>
  <si>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</si>
  <si>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</si>
  <si>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</si>
  <si>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</si>
  <si>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</si>
  <si>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</si>
  <si>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</si>
  <si>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</si>
  <si>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</si>
  <si>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</si>
  <si>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</si>
  <si>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</si>
  <si>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</si>
  <si>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</si>
  <si>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</si>
  <si>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</si>
  <si>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</si>
  <si>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</si>
  <si>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</si>
  <si>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</si>
  <si>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</si>
  <si>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</si>
  <si>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</si>
  <si>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</si>
  <si>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</si>
  <si>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</si>
  <si>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</si>
  <si>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</si>
  <si>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</si>
  <si>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</si>
  <si>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</si>
  <si>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</si>
  <si>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</si>
  <si>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</si>
  <si>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</si>
  <si>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</si>
  <si>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</si>
  <si>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</si>
  <si>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</si>
  <si>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</si>
  <si>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</si>
  <si>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</si>
  <si>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</si>
  <si>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</si>
  <si>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</si>
  <si>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</si>
  <si>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</si>
  <si>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</si>
  <si>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</si>
  <si>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</si>
  <si>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</si>
  <si>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</si>
  <si>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</si>
  <si>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</si>
  <si>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</si>
  <si>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</si>
  <si>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</si>
  <si>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</si>
  <si>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</si>
  <si>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</si>
  <si>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</si>
  <si>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</si>
  <si>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</si>
  <si>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</si>
  <si>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</si>
  <si>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</si>
  <si>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</si>
  <si>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</si>
  <si>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</si>
  <si>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</si>
  <si>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</si>
  <si>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</si>
  <si>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</si>
  <si>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</si>
  <si>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</si>
  <si>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</si>
  <si>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</si>
  <si>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</si>
  <si>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</si>
  <si>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</si>
  <si>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</si>
  <si>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</si>
  <si>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</si>
  <si>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</si>
  <si>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</si>
  <si>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</si>
  <si>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</si>
  <si>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</si>
  <si>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</si>
  <si>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</si>
  <si>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</si>
  <si>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</si>
  <si>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</si>
  <si>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</si>
  <si>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</si>
  <si>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</si>
  <si>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</si>
  <si>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</si>
  <si>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</si>
  <si>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</si>
  <si>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</si>
  <si>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</si>
  <si>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</si>
  <si>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</si>
  <si>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</si>
  <si>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</si>
  <si>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</si>
  <si>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</si>
  <si>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</si>
  <si>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</si>
  <si>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</si>
  <si>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</si>
  <si>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</si>
  <si>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</si>
  <si>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</si>
  <si>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</si>
  <si>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</si>
  <si>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</si>
  <si>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</si>
  <si>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</si>
  <si>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</si>
  <si>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</si>
  <si>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</si>
  <si>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</si>
  <si>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</si>
  <si>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</si>
  <si>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</si>
  <si>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</si>
  <si>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</si>
  <si>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</si>
  <si>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</si>
  <si>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</si>
  <si>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</si>
  <si>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</si>
  <si>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</si>
  <si>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</si>
  <si>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</si>
  <si>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</si>
  <si>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</si>
  <si>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</si>
  <si>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</si>
  <si>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</si>
  <si>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</si>
  <si>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</si>
  <si>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</si>
  <si>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</si>
  <si>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</si>
  <si>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</si>
  <si>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</si>
  <si>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</si>
  <si>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</si>
  <si>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</si>
  <si>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</si>
  <si>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</si>
  <si>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</si>
  <si>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</si>
  <si>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</si>
  <si>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</si>
  <si>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</si>
  <si>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</si>
  <si>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</si>
  <si>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</si>
  <si>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</si>
  <si>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</si>
  <si>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</si>
  <si>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</si>
  <si>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</si>
  <si>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</si>
  <si>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</si>
  <si>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</si>
  <si>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</si>
  <si>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</si>
  <si>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</si>
  <si>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</si>
  <si>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</si>
  <si>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</si>
  <si>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</si>
  <si>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</si>
  <si>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</si>
  <si>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</si>
  <si>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</si>
  <si>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</si>
  <si>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</si>
  <si>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</si>
  <si>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</si>
  <si>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</si>
  <si>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</si>
  <si>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</si>
  <si>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</si>
  <si>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</si>
  <si>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</si>
  <si>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</si>
  <si>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</si>
  <si>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</si>
  <si>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</si>
  <si>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</si>
  <si>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</si>
  <si>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</si>
  <si>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</si>
  <si>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</si>
  <si>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</si>
  <si>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</si>
  <si>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</si>
  <si>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</si>
  <si>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</si>
  <si>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</si>
  <si>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</si>
  <si>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</si>
  <si>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</si>
  <si>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</si>
  <si>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</si>
  <si>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</si>
  <si>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</si>
  <si>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</si>
  <si>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</si>
  <si>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</si>
  <si>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</si>
  <si>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</si>
  <si>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</si>
  <si>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</si>
  <si>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</si>
  <si>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</si>
  <si>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</si>
  <si>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</si>
  <si>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</si>
  <si>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</si>
  <si>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</si>
  <si>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</si>
  <si>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</si>
  <si>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</si>
  <si>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</si>
  <si>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</si>
  <si>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</si>
  <si>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</si>
  <si>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</si>
  <si>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</si>
  <si>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</si>
  <si>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</si>
  <si>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</si>
  <si>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</si>
  <si>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</si>
  <si>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</si>
  <si>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</si>
  <si>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</si>
  <si>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</si>
  <si>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</si>
  <si>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</si>
  <si>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</si>
  <si>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</si>
  <si>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</si>
  <si>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</si>
  <si>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</si>
  <si>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</si>
  <si>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</si>
  <si>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</si>
  <si>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</si>
  <si>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</si>
  <si>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</si>
  <si>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</si>
  <si>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</si>
  <si>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</si>
  <si>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</si>
  <si>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</si>
  <si>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</si>
  <si>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</si>
  <si>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</si>
  <si>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</si>
  <si>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</si>
  <si>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</si>
  <si>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</si>
  <si>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</si>
  <si>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</si>
  <si>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</si>
  <si>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</si>
  <si>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</si>
  <si>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</si>
  <si>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</si>
  <si>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</si>
  <si>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</si>
  <si>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</si>
  <si>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</si>
  <si>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</si>
  <si>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</si>
  <si>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</si>
  <si>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</si>
  <si>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</si>
  <si>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</si>
  <si>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</si>
  <si>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</si>
  <si>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</si>
  <si>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</si>
  <si>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</si>
  <si>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</si>
  <si>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</si>
  <si>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</si>
  <si>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</si>
  <si>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</si>
  <si>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</si>
  <si>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</si>
  <si>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</si>
  <si>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</si>
  <si>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</si>
  <si>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</si>
  <si>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</si>
  <si>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</si>
  <si>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</si>
  <si>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</si>
  <si>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</si>
  <si>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</si>
  <si>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</si>
  <si>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</si>
  <si>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</si>
  <si>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</si>
  <si>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</si>
  <si>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</si>
  <si>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</si>
  <si>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</si>
  <si>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</si>
  <si>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</si>
  <si>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</si>
  <si>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</si>
  <si>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</si>
  <si>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</si>
  <si>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</si>
  <si>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</si>
  <si>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</si>
  <si>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</si>
  <si>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</si>
  <si>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</si>
  <si>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</si>
  <si>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</si>
  <si>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</si>
  <si>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</si>
  <si>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</si>
  <si>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</si>
  <si>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</si>
  <si>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</si>
  <si>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</si>
  <si>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</si>
  <si>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</si>
  <si>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</si>
  <si>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</si>
  <si>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</si>
  <si>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</si>
  <si>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</si>
  <si>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</si>
  <si>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</si>
  <si>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</si>
  <si>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</si>
  <si>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</si>
  <si>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</si>
  <si>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</si>
  <si>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</si>
  <si>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</si>
  <si>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</si>
  <si>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</si>
  <si>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</si>
  <si>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</si>
  <si>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</si>
  <si>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</si>
  <si>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</si>
  <si>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</si>
  <si>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</si>
  <si>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</si>
  <si>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</si>
  <si>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</si>
  <si>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</si>
  <si>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</si>
  <si>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</si>
  <si>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</si>
  <si>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</si>
  <si>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</si>
  <si>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</si>
  <si>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</si>
  <si>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</si>
  <si>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</si>
  <si>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</si>
  <si>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</si>
  <si>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</si>
  <si>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</si>
  <si>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</si>
  <si>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</si>
  <si>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</si>
  <si>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</si>
  <si>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</si>
  <si>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</si>
  <si>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</si>
  <si>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</si>
  <si>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</si>
  <si>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</si>
  <si>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</si>
  <si>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</si>
  <si>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</si>
  <si>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</si>
  <si>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</si>
  <si>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</si>
  <si>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</si>
  <si>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</si>
  <si>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</si>
  <si>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</si>
  <si>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</si>
  <si>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</si>
  <si>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</si>
  <si>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</si>
  <si>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</si>
  <si>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</si>
  <si>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</si>
  <si>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</si>
  <si>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</si>
  <si>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</si>
  <si>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</si>
  <si>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</si>
  <si>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</si>
  <si>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</si>
  <si>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</si>
  <si>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</si>
  <si>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</si>
  <si>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</si>
  <si>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</si>
  <si>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</si>
  <si>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</si>
  <si>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</si>
  <si>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</si>
  <si>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</si>
  <si>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</si>
  <si>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</si>
  <si>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</si>
  <si>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</si>
  <si>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</si>
  <si>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</si>
  <si>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</si>
  <si>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</si>
  <si>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</si>
  <si>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</si>
  <si>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</si>
  <si>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</si>
  <si>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</si>
  <si>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</si>
  <si>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</si>
  <si>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</si>
  <si>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</si>
  <si>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</si>
  <si>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</si>
  <si>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</si>
  <si>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</si>
  <si>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</si>
  <si>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</si>
  <si>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</si>
  <si>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</si>
  <si>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</si>
  <si>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</si>
  <si>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</si>
  <si>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</si>
  <si>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</si>
  <si>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</si>
  <si>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</si>
  <si>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</si>
  <si>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</si>
  <si>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</si>
  <si>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</si>
  <si>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</si>
  <si>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</si>
  <si>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</si>
  <si>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</si>
  <si>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</si>
  <si>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</si>
  <si>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</si>
  <si>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</si>
  <si>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</si>
  <si>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</si>
  <si>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</si>
  <si>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</si>
  <si>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</si>
  <si>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</si>
  <si>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</si>
  <si>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</si>
  <si>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</si>
  <si>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</si>
  <si>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</si>
  <si>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</si>
  <si>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</si>
  <si>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</si>
  <si>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</si>
  <si>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</si>
  <si>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</si>
  <si>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</si>
  <si>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</si>
  <si>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</si>
  <si>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</si>
  <si>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</si>
  <si>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</si>
  <si>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</si>
  <si>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</si>
  <si>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</si>
  <si>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</si>
  <si>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</si>
  <si>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</si>
  <si>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</si>
  <si>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</si>
  <si>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</si>
  <si>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</si>
  <si>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</si>
  <si>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</si>
  <si>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</si>
  <si>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</si>
  <si>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</si>
  <si>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</si>
  <si>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</si>
  <si>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</si>
  <si>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</si>
  <si>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</si>
  <si>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</si>
  <si>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</si>
  <si>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</si>
  <si>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</si>
  <si>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</si>
  <si>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</si>
  <si>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</si>
  <si>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</si>
  <si>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</si>
  <si>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</si>
  <si>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</si>
  <si>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</si>
  <si>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</si>
  <si>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</si>
  <si>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</si>
  <si>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</si>
  <si>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</si>
  <si>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</si>
  <si>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</si>
  <si>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</si>
  <si>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</si>
  <si>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</si>
  <si>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</si>
  <si>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</si>
  <si>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</si>
  <si>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</si>
  <si>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</si>
  <si>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</si>
  <si>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</si>
  <si>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</si>
  <si>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</si>
  <si>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</si>
  <si>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</si>
  <si>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</si>
  <si>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</si>
  <si>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</si>
  <si>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</si>
  <si>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</si>
  <si>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</si>
  <si>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</si>
  <si>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</si>
  <si>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</si>
  <si>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</si>
  <si>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</si>
  <si>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</si>
  <si>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</si>
  <si>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</si>
  <si>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</si>
  <si>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</si>
  <si>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</si>
  <si>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</si>
  <si>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</si>
  <si>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</si>
  <si>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</si>
  <si>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</si>
  <si>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</si>
  <si>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</si>
  <si>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</si>
  <si>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</si>
  <si>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</si>
  <si>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</si>
  <si>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</si>
  <si>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</si>
  <si>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</si>
  <si>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</si>
  <si>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</si>
  <si>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</si>
  <si>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</si>
  <si>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</si>
  <si>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</si>
  <si>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</si>
  <si>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</si>
  <si>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</si>
  <si>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</si>
  <si>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</si>
  <si>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</si>
  <si>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</si>
  <si>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</si>
  <si>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</si>
  <si>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</si>
  <si>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</si>
  <si>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</si>
  <si>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</si>
  <si>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</si>
  <si>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</si>
  <si>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</si>
  <si>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</si>
  <si>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</si>
  <si>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</si>
  <si>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</si>
  <si>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</si>
  <si>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</si>
  <si>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</si>
  <si>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</si>
  <si>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</si>
  <si>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</si>
  <si>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</si>
  <si>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</si>
  <si>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</si>
  <si>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</si>
  <si>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</si>
  <si>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</si>
  <si>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</si>
  <si>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</si>
  <si>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</si>
  <si>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</si>
  <si>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</si>
  <si>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</si>
  <si>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</si>
  <si>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</si>
  <si>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</si>
  <si>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</si>
  <si>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</si>
  <si>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</si>
  <si>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</si>
  <si>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</si>
  <si>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</si>
  <si>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</si>
  <si>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</si>
  <si>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</si>
  <si>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</si>
  <si>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</si>
  <si>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</si>
  <si>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</si>
  <si>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</si>
  <si>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</si>
  <si>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</si>
  <si>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</si>
  <si>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</si>
  <si>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</si>
  <si>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</si>
  <si>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</si>
  <si>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</si>
  <si>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</si>
  <si>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</si>
  <si>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</si>
  <si>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</si>
  <si>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</si>
  <si>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</si>
  <si>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</si>
  <si>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</si>
  <si>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</si>
  <si>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</si>
  <si>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</si>
  <si>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</si>
  <si>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</si>
  <si>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</si>
  <si>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</si>
  <si>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</si>
  <si>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</si>
  <si>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</si>
  <si>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</si>
  <si>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</si>
  <si>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</si>
  <si>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</si>
  <si>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</si>
  <si>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</si>
  <si>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</si>
  <si>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</si>
  <si>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</si>
  <si>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</si>
  <si>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</si>
  <si>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</si>
  <si>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</si>
  <si>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</si>
  <si>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</si>
  <si>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</si>
  <si>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</si>
  <si>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</si>
  <si>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</si>
  <si>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</si>
  <si>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</si>
  <si>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</si>
  <si>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</si>
  <si>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</si>
  <si>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</si>
  <si>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</si>
  <si>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</si>
  <si>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</si>
  <si>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</si>
  <si>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</si>
  <si>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</si>
  <si>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</si>
  <si>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</si>
  <si>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</si>
  <si>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</si>
  <si>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</si>
  <si>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</si>
  <si>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</si>
  <si>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</si>
  <si>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</si>
  <si>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</si>
  <si>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</si>
  <si>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</si>
  <si>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</si>
  <si>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</si>
  <si>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</si>
  <si>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</si>
  <si>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</si>
  <si>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</si>
  <si>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</si>
  <si>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</si>
  <si>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</si>
  <si>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</si>
  <si>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</si>
  <si>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</si>
  <si>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</si>
  <si>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</si>
  <si>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</si>
  <si>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</si>
  <si>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</si>
  <si>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</si>
  <si>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</si>
  <si>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</si>
  <si>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</si>
  <si>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</si>
  <si>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</si>
  <si>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</si>
  <si>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</si>
  <si>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</si>
  <si>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</si>
  <si>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</si>
  <si>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</si>
  <si>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</si>
  <si>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</si>
  <si>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</si>
  <si>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</si>
  <si>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</si>
  <si>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</si>
  <si>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</si>
  <si>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</si>
  <si>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</si>
  <si>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</si>
  <si>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</si>
  <si>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</si>
  <si>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</si>
  <si>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</si>
  <si>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</si>
  <si>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</si>
  <si>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</si>
  <si>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</si>
  <si>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</si>
  <si>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</si>
  <si>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</si>
  <si>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</si>
  <si>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</si>
  <si>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</si>
  <si>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</si>
  <si>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</si>
  <si>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</si>
  <si>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</si>
  <si>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</si>
  <si>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</si>
  <si>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</si>
  <si>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</si>
  <si>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</si>
  <si>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</si>
  <si>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</si>
  <si>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</si>
  <si>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</si>
  <si>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</si>
  <si>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</si>
  <si>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</si>
  <si>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</si>
  <si>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</si>
  <si>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</si>
  <si>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</si>
  <si>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</si>
  <si>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</si>
  <si>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</si>
  <si>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</si>
  <si>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</si>
  <si>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</si>
  <si>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</si>
  <si>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</si>
  <si>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</si>
  <si>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</si>
  <si>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</si>
  <si>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</si>
  <si>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</si>
  <si>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</si>
  <si>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</si>
  <si>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</si>
  <si>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</si>
  <si>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</si>
  <si>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</si>
  <si>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</si>
  <si>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</si>
  <si>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</si>
  <si>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</si>
  <si>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</si>
  <si>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</si>
  <si>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</si>
  <si>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</si>
  <si>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</si>
  <si>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</si>
  <si>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</si>
  <si>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</si>
  <si>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</si>
  <si>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</si>
  <si>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</si>
  <si>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</si>
  <si>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</si>
  <si>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</si>
  <si>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</si>
  <si>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</si>
  <si>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</si>
  <si>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</si>
  <si>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</si>
  <si>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</si>
  <si>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</si>
  <si>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</si>
  <si>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</si>
  <si>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</si>
  <si>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</si>
  <si>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</si>
  <si>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</si>
  <si>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</si>
  <si>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</si>
  <si>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</si>
  <si>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</si>
  <si>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</si>
  <si>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</si>
  <si>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</si>
  <si>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</si>
  <si>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</si>
  <si>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</si>
  <si>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</si>
  <si>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</si>
  <si>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</si>
  <si>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</si>
  <si>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</si>
  <si>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</si>
  <si>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</si>
  <si>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</si>
  <si>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</si>
  <si>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</si>
  <si>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</si>
  <si>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</si>
  <si>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</si>
  <si>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</si>
  <si>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</si>
  <si>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</si>
  <si>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</si>
  <si>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</si>
  <si>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</si>
  <si>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</si>
  <si>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</si>
  <si>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</si>
  <si>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</si>
  <si>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</si>
  <si>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</si>
  <si>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</si>
  <si>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</si>
  <si>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</si>
  <si>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</si>
  <si>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</si>
  <si>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</si>
  <si>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</si>
  <si>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</si>
  <si>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</si>
  <si>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</si>
  <si>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</si>
  <si>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</si>
  <si>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</si>
  <si>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</si>
  <si>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</si>
  <si>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</si>
  <si>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</si>
  <si>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</si>
  <si>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</si>
  <si>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</si>
  <si>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</si>
  <si>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</si>
  <si>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</si>
  <si>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</si>
  <si>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</si>
  <si>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</si>
  <si>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</si>
  <si>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</si>
  <si>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</si>
  <si>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</si>
  <si>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</si>
  <si>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</si>
  <si>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</si>
  <si>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</si>
  <si>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</si>
  <si>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</si>
  <si>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</si>
  <si>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</si>
  <si>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</si>
  <si>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</si>
  <si>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</si>
  <si>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</si>
  <si>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</si>
  <si>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</si>
  <si>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</si>
  <si>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</si>
  <si>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</si>
  <si>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</si>
  <si>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</si>
  <si>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</si>
  <si>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</si>
  <si>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</si>
  <si>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</si>
  <si>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</si>
  <si>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</si>
  <si>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</si>
  <si>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</si>
  <si>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</si>
  <si>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</si>
  <si>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</si>
  <si>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</si>
  <si>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</si>
  <si>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</si>
  <si>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</si>
  <si>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</si>
  <si>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</si>
  <si>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</si>
  <si>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</si>
  <si>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</si>
  <si>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</si>
  <si>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</si>
  <si>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</si>
  <si>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</si>
  <si>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</si>
  <si>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</si>
  <si>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</si>
  <si>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</si>
  <si>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</si>
  <si>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</si>
  <si>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</si>
  <si>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</si>
  <si>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</si>
  <si>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</si>
  <si>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</si>
  <si>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</si>
  <si>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</si>
  <si>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</si>
  <si>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</si>
  <si>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</si>
  <si>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</si>
  <si>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</si>
  <si>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</si>
  <si>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</si>
  <si>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</si>
  <si>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</si>
  <si>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</si>
  <si>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</si>
  <si>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</si>
  <si>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</si>
  <si>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</si>
  <si>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</si>
  <si>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</si>
  <si>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</si>
  <si>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</si>
  <si>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</si>
  <si>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</si>
  <si>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</si>
  <si>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</si>
  <si>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</si>
  <si>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</si>
  <si>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</si>
  <si>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</si>
  <si>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</si>
  <si>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</si>
  <si>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</si>
  <si>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</si>
  <si>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</si>
  <si>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</si>
  <si>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</si>
  <si>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</si>
  <si>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</si>
  <si>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</si>
  <si>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</si>
  <si>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</si>
  <si>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</si>
  <si>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</si>
  <si>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</si>
  <si>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</si>
  <si>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</si>
  <si>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</si>
  <si>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</si>
  <si>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</si>
  <si>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</si>
  <si>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</si>
  <si>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</si>
  <si>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</si>
  <si>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</si>
  <si>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</si>
  <si>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</si>
  <si>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</si>
  <si>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</si>
  <si>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</si>
  <si>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</si>
  <si>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</si>
  <si>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</si>
  <si>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</si>
  <si>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</si>
  <si>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</si>
  <si>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</si>
  <si>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</si>
  <si>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</si>
  <si>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</si>
  <si>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</si>
  <si>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</si>
  <si>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</si>
  <si>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</si>
  <si>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</si>
  <si>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</si>
  <si>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</si>
  <si>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</si>
  <si>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</si>
  <si>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</si>
  <si>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</si>
  <si>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</si>
  <si>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</si>
  <si>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</si>
  <si>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</si>
  <si>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</si>
  <si>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</si>
  <si>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</si>
  <si>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</si>
  <si>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</si>
  <si>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</si>
  <si>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</si>
  <si>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</si>
  <si>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</si>
  <si>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</si>
  <si>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</si>
  <si>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</si>
  <si>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</si>
  <si>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</si>
  <si>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</si>
  <si>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</si>
  <si>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</si>
  <si>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</si>
  <si>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</si>
  <si>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</si>
  <si>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</si>
  <si>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</si>
  <si>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</si>
  <si>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</si>
  <si>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</si>
  <si>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</si>
  <si>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</si>
  <si>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</si>
  <si>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</si>
  <si>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</si>
  <si>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</si>
  <si>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</si>
  <si>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</si>
  <si>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</si>
  <si>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</si>
  <si>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</si>
  <si>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</si>
  <si>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</si>
  <si>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</si>
  <si>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</si>
  <si>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</si>
  <si>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</si>
  <si>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</si>
  <si>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</si>
  <si>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</si>
  <si>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</si>
  <si>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</si>
  <si>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</si>
  <si>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</si>
  <si>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</si>
  <si>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</si>
  <si>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</si>
  <si>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</si>
  <si>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</si>
  <si>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</si>
  <si>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</si>
  <si>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</si>
  <si>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</si>
  <si>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</si>
  <si>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</si>
  <si>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</si>
  <si>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</si>
  <si>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</si>
  <si>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</si>
  <si>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</si>
  <si>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</si>
  <si>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</si>
  <si>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</si>
  <si>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</si>
  <si>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</si>
  <si>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</si>
  <si>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</si>
  <si>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</si>
  <si>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</si>
  <si>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</si>
  <si>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</si>
  <si>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</si>
  <si>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</si>
  <si>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</si>
  <si>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</si>
  <si>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</si>
  <si>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</si>
  <si>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</si>
  <si>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</si>
  <si>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</si>
  <si>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</si>
  <si>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</si>
  <si>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</si>
  <si>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</si>
  <si>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</si>
  <si>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</si>
  <si>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</si>
  <si>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</si>
  <si>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</si>
  <si>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</si>
  <si>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</si>
  <si>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</si>
  <si>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</si>
  <si>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</si>
  <si>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</si>
  <si>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</si>
  <si>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</si>
  <si>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</si>
  <si>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</si>
  <si>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</si>
  <si>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</si>
  <si>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</si>
  <si>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</si>
  <si>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</si>
  <si>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</si>
  <si>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</si>
  <si>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</si>
  <si>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</si>
  <si>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</si>
  <si>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</si>
  <si>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</si>
  <si>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</si>
  <si>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</si>
  <si>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</si>
  <si>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</si>
  <si>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</si>
  <si>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</si>
  <si>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</si>
  <si>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</si>
  <si>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</si>
  <si>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</si>
  <si>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</si>
  <si>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</si>
  <si>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</si>
  <si>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</si>
  <si>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</si>
  <si>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</si>
  <si>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</si>
  <si>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</si>
  <si>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</si>
  <si>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</si>
  <si>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</si>
  <si>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</si>
  <si>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</si>
  <si>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</si>
  <si>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</si>
  <si>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</si>
  <si>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</si>
  <si>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</si>
  <si>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</si>
  <si>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</si>
  <si>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</si>
  <si>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</si>
  <si>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</si>
  <si>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</si>
  <si>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</si>
  <si>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</si>
  <si>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</si>
  <si>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</si>
  <si>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</si>
  <si>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</si>
  <si>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</si>
  <si>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</si>
  <si>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</si>
  <si>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</si>
  <si>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</si>
  <si>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</si>
  <si>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</si>
  <si>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</si>
  <si>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</si>
  <si>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</si>
  <si>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</si>
  <si>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</si>
  <si>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</si>
  <si>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</si>
  <si>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</si>
  <si>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</si>
  <si>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</si>
  <si>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</si>
  <si>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</si>
  <si>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</si>
  <si>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</si>
  <si>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</si>
  <si>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</si>
  <si>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</si>
  <si>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</si>
  <si>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</si>
  <si>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</si>
  <si>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</si>
  <si>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</si>
  <si>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</si>
  <si>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</si>
  <si>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</si>
  <si>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</si>
  <si>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</si>
  <si>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</si>
  <si>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</si>
  <si>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</si>
  <si>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</si>
  <si>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</si>
  <si>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</si>
  <si>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</si>
  <si>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</si>
  <si>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</si>
  <si>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</si>
  <si>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</si>
  <si>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</si>
  <si>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</si>
  <si>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</si>
  <si>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</si>
  <si>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</si>
  <si>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</si>
  <si>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</si>
  <si>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</si>
  <si>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</si>
  <si>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</si>
  <si>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</si>
  <si>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</si>
  <si>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</si>
  <si>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</si>
  <si>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</si>
  <si>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</si>
  <si>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</si>
  <si>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</si>
  <si>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</si>
  <si>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</si>
  <si>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</si>
  <si>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</si>
  <si>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</si>
  <si>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</si>
  <si>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</si>
  <si>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</si>
  <si>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</si>
  <si>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</si>
  <si>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</si>
  <si>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</si>
  <si>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</si>
  <si>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</si>
  <si>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</si>
  <si>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</si>
  <si>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</si>
  <si>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</si>
  <si>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</si>
  <si>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</si>
  <si>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</si>
  <si>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</si>
  <si>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</si>
  <si>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</si>
  <si>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</si>
  <si>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</si>
  <si>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</si>
  <si>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</si>
  <si>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</si>
  <si>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</si>
  <si>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</si>
  <si>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</si>
  <si>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</si>
  <si>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</si>
  <si>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</si>
  <si>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</si>
  <si>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</si>
  <si>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</si>
  <si>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</si>
  <si>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</si>
  <si>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</si>
  <si>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</si>
  <si>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</si>
  <si>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</si>
  <si>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</si>
  <si>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</si>
  <si>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</si>
  <si>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</si>
  <si>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</si>
  <si>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</si>
  <si>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</si>
  <si>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</si>
  <si>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</si>
  <si>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</si>
  <si>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</si>
  <si>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</si>
  <si>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</si>
  <si>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</si>
  <si>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</si>
  <si>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</si>
  <si>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</si>
  <si>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</si>
  <si>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</si>
  <si>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</si>
  <si>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</si>
  <si>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</si>
  <si>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</si>
  <si>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</si>
  <si>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</si>
  <si>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</si>
  <si>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</si>
  <si>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</si>
  <si>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</si>
  <si>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</si>
  <si>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</si>
  <si>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</si>
  <si>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</si>
  <si>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</si>
  <si>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</si>
  <si>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</si>
  <si>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</si>
  <si>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</si>
  <si>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</si>
  <si>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</si>
  <si>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</si>
  <si>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</si>
  <si>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</si>
  <si>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</si>
  <si>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</si>
  <si>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</si>
  <si>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</si>
  <si>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</si>
  <si>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</si>
  <si>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</si>
  <si>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</si>
  <si>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</si>
  <si>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</si>
  <si>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</si>
  <si>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</si>
  <si>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</si>
  <si>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</si>
  <si>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</si>
  <si>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</si>
  <si>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</si>
  <si>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</si>
  <si>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</si>
  <si>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</si>
  <si>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</si>
  <si>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</si>
  <si>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</si>
  <si>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</si>
  <si>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</si>
  <si>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</si>
  <si>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</si>
  <si>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</si>
  <si>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</si>
  <si>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</si>
  <si>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</si>
  <si>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</si>
  <si>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</si>
  <si>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</si>
  <si>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</si>
  <si>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</si>
  <si>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</si>
  <si>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</si>
  <si>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</si>
  <si>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</si>
  <si>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</si>
  <si>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</si>
  <si>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</si>
  <si>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</si>
  <si>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</si>
  <si>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</si>
  <si>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</si>
  <si>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</si>
  <si>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</si>
  <si>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</si>
  <si>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</si>
  <si>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</si>
  <si>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</si>
  <si>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</si>
  <si>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</si>
  <si>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</si>
  <si>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</si>
  <si>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</si>
  <si>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</si>
  <si>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</si>
  <si>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</si>
  <si>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</si>
  <si>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</si>
  <si>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</si>
  <si>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</si>
  <si>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</si>
  <si>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</si>
  <si>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</si>
  <si>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</si>
  <si>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</si>
  <si>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</si>
  <si>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</si>
  <si>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</si>
  <si>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</si>
  <si>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</si>
  <si>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</si>
  <si>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</si>
  <si>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</si>
  <si>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</si>
  <si>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</si>
  <si>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</si>
  <si>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</si>
  <si>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</si>
  <si>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</si>
  <si>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</si>
  <si>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</si>
  <si>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</si>
  <si>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</si>
  <si>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</si>
  <si>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</si>
  <si>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</si>
  <si>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</si>
  <si>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</si>
  <si>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</si>
  <si>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</si>
  <si>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</si>
  <si>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</si>
  <si>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</si>
  <si>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</si>
  <si>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</si>
  <si>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</si>
  <si>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</si>
  <si>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</si>
  <si>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</si>
  <si>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</si>
  <si>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</si>
  <si>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</si>
  <si>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</si>
  <si>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</si>
  <si>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</si>
  <si>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</si>
  <si>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</si>
  <si>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</si>
  <si>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</si>
  <si>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</si>
  <si>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</si>
  <si>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</si>
  <si>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</si>
  <si>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</si>
  <si>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</si>
  <si>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</si>
  <si>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</si>
  <si>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</si>
  <si>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</si>
  <si>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</si>
  <si>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</si>
  <si>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</si>
  <si>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</si>
  <si>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</si>
  <si>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</si>
  <si>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</si>
  <si>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</si>
  <si>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</si>
  <si>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</si>
  <si>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</si>
  <si>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</si>
  <si>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</si>
  <si>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</si>
  <si>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</si>
  <si>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</si>
  <si>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</si>
  <si>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</si>
  <si>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</si>
  <si>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</si>
  <si>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</si>
  <si>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</si>
  <si>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</si>
  <si>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</si>
  <si>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</si>
  <si>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</si>
  <si>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</si>
  <si>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</si>
  <si>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</si>
  <si>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</si>
  <si>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</si>
  <si>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</si>
  <si>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</si>
  <si>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</si>
  <si>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</si>
  <si>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</si>
  <si>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</si>
  <si>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</si>
  <si>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</si>
  <si>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</si>
  <si>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</si>
  <si>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</si>
  <si>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</si>
  <si>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</si>
  <si>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</si>
  <si>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</si>
  <si>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</si>
  <si>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</si>
  <si>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</si>
  <si>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</si>
  <si>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</si>
  <si>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</si>
  <si>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</si>
  <si>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</si>
  <si>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</si>
  <si>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</si>
  <si>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</si>
  <si>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</si>
  <si>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</si>
  <si>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</si>
  <si>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</si>
  <si>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</si>
  <si>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</si>
  <si>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</si>
  <si>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</si>
  <si>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</si>
  <si>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</si>
  <si>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</si>
  <si>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</si>
  <si>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</si>
  <si>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</si>
  <si>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</si>
  <si>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</si>
  <si>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</si>
  <si>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</si>
  <si>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</si>
  <si>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</si>
  <si>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</si>
  <si>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</si>
  <si>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</si>
  <si>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</si>
  <si>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</si>
  <si>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</si>
  <si>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</si>
  <si>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</si>
  <si>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</si>
  <si>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</si>
  <si>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</si>
  <si>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</si>
  <si>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</si>
  <si>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</si>
  <si>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</si>
  <si>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</si>
  <si>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</si>
  <si>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</si>
  <si>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</si>
  <si>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</si>
  <si>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</si>
  <si>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</si>
  <si>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</si>
  <si>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</si>
  <si>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</si>
  <si>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</si>
  <si>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</si>
  <si>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</si>
  <si>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</si>
  <si>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</si>
  <si>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</si>
  <si>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</si>
  <si>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</si>
  <si>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</si>
  <si>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</si>
  <si>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</si>
  <si>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</si>
  <si>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</si>
  <si>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</si>
  <si>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</si>
  <si>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</si>
  <si>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</si>
  <si>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</si>
  <si>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</si>
  <si>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</si>
  <si>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</si>
  <si>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</si>
  <si>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</si>
  <si>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</si>
  <si>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</si>
  <si>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</si>
  <si>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</si>
  <si>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</si>
  <si>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</si>
  <si>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</si>
  <si>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</si>
  <si>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</si>
  <si>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</si>
  <si>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</si>
  <si>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</si>
  <si>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</si>
  <si>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</si>
  <si>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</si>
  <si>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</si>
  <si>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</si>
  <si>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</si>
  <si>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</si>
  <si>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</si>
  <si>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</si>
  <si>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</si>
  <si>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</si>
  <si>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</si>
  <si>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</si>
  <si>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</si>
  <si>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</si>
  <si>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</si>
  <si>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</si>
  <si>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</si>
  <si>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</si>
  <si>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</si>
  <si>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</si>
  <si>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</si>
  <si>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</si>
  <si>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</si>
  <si>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</si>
  <si>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</si>
  <si>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</si>
  <si>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</si>
  <si>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</si>
  <si>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</si>
  <si>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</si>
  <si>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</si>
  <si>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</si>
  <si>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</si>
  <si>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</si>
  <si>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</si>
  <si>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</si>
  <si>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</si>
  <si>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</si>
  <si>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</si>
  <si>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</si>
  <si>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</si>
  <si>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</si>
  <si>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</si>
  <si>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</si>
  <si>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</si>
  <si>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</si>
  <si>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</si>
  <si>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</si>
  <si>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</si>
  <si>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</si>
  <si>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</si>
  <si>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</si>
  <si>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</si>
  <si>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</si>
  <si>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</si>
  <si>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</si>
  <si>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</si>
  <si>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</si>
  <si>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</si>
  <si>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</si>
  <si>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</si>
  <si>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</si>
  <si>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</si>
  <si>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</si>
  <si>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</si>
  <si>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</si>
  <si>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</si>
  <si>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</si>
  <si>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</si>
  <si>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</si>
  <si>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</si>
  <si>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</si>
  <si>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</si>
  <si>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</si>
  <si>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</si>
  <si>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</si>
  <si>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</si>
  <si>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</si>
  <si>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</si>
  <si>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</si>
  <si>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</si>
  <si>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</si>
  <si>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</si>
  <si>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</si>
  <si>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</si>
  <si>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</si>
  <si>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</si>
  <si>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</si>
  <si>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</si>
  <si>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</si>
  <si>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</si>
  <si>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</si>
  <si>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</si>
  <si>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</si>
  <si>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</si>
  <si>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</si>
  <si>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</si>
  <si>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</si>
  <si>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</si>
  <si>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</si>
  <si>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</si>
  <si>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</si>
  <si>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</si>
  <si>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</si>
  <si>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</si>
  <si>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</si>
  <si>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</si>
  <si>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</si>
  <si>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</si>
  <si>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</si>
  <si>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</si>
  <si>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</si>
  <si>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</si>
  <si>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</si>
  <si>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</si>
  <si>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</si>
  <si>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</si>
  <si>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</si>
  <si>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</si>
  <si>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</si>
  <si>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</si>
  <si>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</si>
  <si>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</si>
  <si>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</si>
  <si>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</si>
  <si>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</si>
  <si>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</si>
  <si>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</si>
  <si>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</si>
  <si>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</si>
  <si>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</si>
  <si>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</si>
  <si>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</si>
  <si>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</si>
  <si>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</si>
  <si>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</si>
  <si>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</si>
  <si>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</si>
  <si>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</si>
  <si>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</si>
  <si>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</si>
  <si>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</si>
  <si>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</si>
  <si>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</si>
  <si>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</si>
  <si>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</si>
  <si>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</si>
  <si>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</si>
  <si>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</si>
  <si>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</si>
  <si>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</si>
  <si>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</si>
  <si>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</si>
  <si>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</si>
  <si>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</si>
  <si>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</si>
  <si>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</si>
  <si>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</si>
  <si>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</si>
  <si>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</si>
  <si>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</si>
  <si>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</si>
  <si>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</si>
  <si>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</si>
  <si>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</si>
  <si>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</si>
  <si>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</si>
  <si>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</si>
  <si>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</si>
  <si>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</si>
  <si>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</si>
  <si>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</si>
  <si>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</si>
  <si>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</si>
  <si>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</si>
  <si>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</si>
  <si>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</si>
  <si>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</si>
  <si>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</si>
  <si>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</si>
  <si>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</si>
  <si>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</si>
  <si>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</si>
  <si>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</si>
  <si>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</si>
  <si>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</si>
  <si>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</si>
  <si>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</si>
  <si>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</si>
  <si>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</si>
  <si>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</si>
  <si>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</si>
  <si>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</si>
  <si>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</si>
  <si>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</si>
  <si>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</si>
  <si>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</si>
  <si>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</si>
  <si>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</si>
  <si>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</si>
  <si>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</si>
  <si>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</si>
  <si>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</si>
  <si>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</si>
  <si>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</si>
  <si>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</si>
  <si>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</si>
  <si>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</si>
  <si>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</si>
  <si>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</si>
  <si>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</si>
  <si>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</si>
  <si>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</si>
  <si>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</si>
  <si>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</si>
  <si>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</si>
  <si>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</si>
  <si>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</si>
  <si>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</si>
  <si>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</si>
  <si>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</si>
  <si>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</si>
  <si>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</si>
  <si>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</si>
  <si>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</si>
  <si>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</si>
  <si>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</si>
  <si>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</si>
  <si>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</si>
  <si>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</si>
  <si>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</si>
  <si>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</si>
  <si>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</si>
  <si>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</si>
  <si>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</si>
  <si>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</si>
  <si>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</si>
  <si>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</si>
  <si>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</si>
  <si>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</si>
  <si>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</si>
  <si>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</si>
  <si>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</si>
  <si>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</si>
  <si>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</si>
  <si>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</si>
  <si>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</si>
  <si>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</si>
  <si>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</si>
  <si>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</si>
  <si>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</si>
  <si>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</si>
  <si>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</si>
  <si>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</si>
  <si>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</si>
  <si>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</si>
  <si>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</si>
  <si>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</si>
  <si>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</si>
  <si>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</si>
  <si>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</si>
  <si>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</si>
  <si>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</si>
  <si>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</si>
  <si>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</si>
  <si>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</si>
  <si>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</si>
  <si>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</si>
  <si>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</si>
  <si>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</si>
  <si>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</si>
  <si>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</si>
  <si>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</si>
  <si>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</si>
  <si>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</si>
  <si>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</si>
  <si>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</si>
  <si>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</si>
  <si>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</si>
  <si>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</si>
  <si>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</si>
  <si>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</si>
  <si>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</si>
  <si>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</si>
  <si>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</si>
  <si>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</si>
  <si>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</si>
  <si>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</si>
  <si>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</si>
  <si>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</si>
  <si>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</si>
  <si>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</si>
  <si>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</si>
  <si>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</si>
  <si>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</si>
  <si>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</si>
  <si>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</si>
  <si>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</si>
  <si>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</si>
  <si>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</si>
  <si>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</si>
  <si>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</si>
  <si>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</si>
  <si>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</si>
  <si>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</si>
  <si>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</si>
  <si>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</si>
  <si>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</si>
  <si>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</si>
  <si>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</si>
  <si>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</si>
  <si>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</si>
  <si>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</si>
  <si>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</si>
  <si>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</si>
  <si>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</si>
  <si>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</si>
  <si>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</si>
  <si>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</si>
  <si>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</si>
  <si>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</si>
  <si>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</si>
  <si>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</si>
  <si>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</si>
  <si>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</si>
  <si>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</si>
  <si>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</si>
  <si>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</si>
  <si>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</si>
  <si>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</si>
  <si>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</si>
  <si>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</si>
  <si>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</si>
  <si>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</si>
  <si>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</si>
  <si>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</si>
  <si>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</si>
  <si>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</si>
  <si>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</si>
  <si>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</si>
  <si>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</si>
  <si>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</si>
  <si>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</si>
  <si>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</si>
  <si>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</si>
  <si>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</si>
  <si>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</si>
  <si>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</si>
  <si>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</si>
  <si>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</si>
  <si>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</si>
  <si>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</si>
  <si>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</si>
  <si>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</si>
  <si>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</si>
  <si>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</si>
  <si>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</si>
  <si>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</si>
  <si>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</si>
  <si>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</si>
  <si>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</si>
  <si>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</si>
  <si>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</si>
  <si>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</si>
  <si>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</si>
  <si>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</si>
  <si>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</si>
  <si>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</si>
  <si>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</si>
  <si>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</si>
  <si>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</si>
  <si>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</si>
  <si>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</si>
  <si>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</si>
  <si>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</si>
  <si>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</si>
  <si>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</si>
  <si>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</si>
  <si>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</si>
  <si>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</si>
  <si>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</si>
  <si>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</si>
  <si>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</si>
  <si>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</si>
  <si>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</si>
  <si>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</si>
  <si>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</si>
  <si>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</si>
  <si>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</si>
  <si>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</si>
  <si>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</si>
  <si>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</si>
  <si>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</si>
  <si>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</si>
  <si>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</si>
  <si>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</si>
  <si>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</si>
  <si>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</si>
  <si>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</si>
  <si>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</si>
  <si>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</si>
  <si>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</si>
  <si>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</si>
  <si>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</si>
  <si>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</si>
  <si>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</si>
  <si>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</si>
  <si>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</si>
  <si>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</si>
  <si>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</si>
  <si>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</si>
  <si>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</si>
  <si>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</si>
  <si>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</si>
  <si>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</si>
  <si>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</si>
  <si>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</si>
  <si>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</si>
  <si>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</si>
  <si>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</si>
  <si>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</si>
  <si>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</si>
  <si>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</si>
  <si>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</si>
  <si>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</si>
  <si>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</si>
  <si>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</si>
  <si>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</si>
  <si>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</si>
  <si>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</si>
  <si>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</si>
  <si>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</si>
  <si>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</si>
  <si>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</si>
  <si>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</si>
  <si>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</si>
  <si>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</si>
  <si>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</si>
  <si>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</si>
  <si>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</si>
  <si>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</si>
  <si>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</si>
  <si>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</si>
  <si>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</si>
  <si>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</si>
  <si>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</si>
  <si>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</si>
  <si>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</si>
  <si>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</si>
  <si>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</si>
  <si>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</si>
  <si>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</si>
  <si>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</si>
  <si>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</si>
  <si>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</si>
  <si>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</si>
  <si>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</si>
  <si>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</si>
  <si>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</si>
  <si>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</si>
  <si>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</si>
  <si>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</si>
  <si>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</si>
  <si>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</si>
  <si>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</si>
  <si>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</si>
  <si>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</si>
  <si>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</si>
  <si>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</si>
  <si>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</si>
  <si>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</si>
  <si>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</si>
  <si>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</si>
  <si>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</si>
  <si>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</si>
  <si>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</si>
  <si>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</si>
  <si>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</si>
  <si>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</si>
  <si>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</si>
  <si>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</si>
  <si>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</si>
  <si>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</si>
  <si>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</si>
  <si>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</si>
  <si>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</si>
  <si>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</si>
  <si>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</si>
  <si>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</si>
  <si>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</si>
  <si>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</si>
  <si>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</si>
  <si>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</si>
  <si>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</si>
  <si>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</si>
  <si>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</si>
  <si>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</si>
  <si>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</si>
  <si>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</si>
  <si>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</si>
  <si>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</si>
  <si>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</si>
  <si>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</si>
  <si>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</si>
  <si>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</si>
  <si>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</si>
  <si>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</si>
  <si>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</si>
  <si>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</si>
  <si>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</si>
  <si>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</si>
  <si>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</si>
  <si>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</si>
  <si>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</si>
  <si>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</si>
  <si>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</si>
  <si>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</si>
  <si>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</si>
  <si>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</si>
  <si>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</si>
  <si>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</si>
  <si>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</si>
  <si>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</si>
  <si>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</si>
  <si>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</si>
  <si>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</si>
  <si>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</si>
  <si>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</si>
  <si>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</si>
  <si>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</si>
  <si>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</si>
  <si>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</si>
  <si>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</si>
  <si>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</si>
  <si>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</si>
  <si>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</si>
  <si>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</si>
  <si>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</si>
  <si>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</si>
  <si>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</si>
  <si>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</si>
  <si>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</si>
  <si>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</si>
  <si>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</si>
  <si>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</si>
  <si>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</si>
  <si>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</si>
  <si>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</si>
  <si>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</si>
  <si>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</si>
  <si>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</si>
  <si>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</si>
  <si>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</si>
  <si>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</si>
  <si>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</si>
  <si>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</si>
  <si>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</si>
  <si>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</si>
  <si>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</si>
  <si>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</si>
  <si>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</si>
  <si>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</si>
  <si>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</si>
  <si>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</si>
  <si>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</si>
  <si>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</si>
  <si>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</si>
  <si>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</si>
  <si>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</si>
  <si>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</si>
  <si>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</si>
  <si>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</si>
  <si>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</si>
  <si>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</si>
  <si>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</si>
  <si>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</si>
  <si>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</si>
  <si>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</si>
  <si>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</si>
  <si>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</si>
  <si>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</si>
  <si>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</si>
  <si>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</si>
  <si>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</si>
  <si>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</si>
  <si>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</si>
  <si>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</si>
  <si>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</si>
  <si>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</si>
  <si>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</si>
  <si>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</si>
  <si>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</si>
  <si>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</si>
  <si>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</si>
  <si>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</si>
  <si>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</si>
  <si>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</si>
  <si>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</si>
  <si>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</si>
  <si>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</si>
  <si>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</si>
  <si>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</si>
  <si>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</si>
  <si>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</si>
  <si>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</si>
  <si>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</si>
  <si>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</si>
  <si>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</si>
  <si>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</si>
  <si>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</si>
  <si>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</si>
  <si>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</si>
  <si>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</si>
  <si>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</si>
  <si>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</si>
  <si>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</si>
  <si>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</si>
  <si>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</si>
  <si>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</si>
  <si>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</si>
  <si>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</si>
  <si>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</si>
  <si>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</si>
  <si>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</si>
  <si>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</si>
  <si>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</si>
  <si>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</si>
  <si>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</si>
  <si>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</si>
  <si>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</si>
  <si>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</si>
  <si>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</si>
  <si>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</si>
  <si>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</si>
  <si>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</si>
  <si>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</si>
  <si>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</si>
  <si>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</si>
  <si>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</si>
  <si>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</si>
  <si>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</si>
  <si>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</si>
  <si>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</si>
  <si>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</si>
  <si>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</si>
  <si>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</si>
  <si>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</si>
  <si>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</si>
  <si>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</si>
  <si>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</si>
  <si>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</si>
  <si>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</si>
  <si>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</si>
  <si>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</si>
  <si>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</si>
  <si>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</si>
  <si>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</si>
  <si>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</si>
  <si>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</si>
  <si>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</si>
  <si>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</si>
  <si>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</si>
  <si>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</si>
  <si>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</si>
  <si>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</si>
  <si>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</si>
  <si>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</si>
  <si>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</si>
  <si>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</si>
  <si>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</si>
  <si>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</si>
  <si>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</si>
  <si>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</si>
  <si>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</si>
  <si>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</si>
  <si>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</si>
  <si>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</si>
  <si>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</si>
  <si>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</si>
  <si>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</si>
  <si>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</si>
  <si>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</si>
  <si>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</si>
  <si>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</si>
  <si>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</si>
  <si>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</si>
  <si>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</si>
  <si>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</si>
  <si>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</si>
  <si>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</si>
  <si>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</si>
  <si>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</si>
  <si>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</si>
  <si>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</si>
  <si>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</si>
  <si>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</si>
  <si>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</si>
  <si>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</si>
  <si>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</si>
  <si>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</si>
  <si>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</si>
  <si>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</si>
  <si>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</si>
  <si>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</si>
  <si>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</si>
  <si>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</si>
  <si>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</si>
  <si>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</si>
  <si>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</si>
  <si>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</si>
  <si>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</si>
  <si>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</si>
  <si>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</si>
  <si>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</si>
  <si>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</si>
  <si>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</si>
  <si>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</si>
  <si>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</si>
  <si>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</si>
  <si>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</si>
  <si>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</si>
  <si>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</si>
  <si>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</si>
  <si>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</si>
  <si>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</si>
  <si>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</si>
  <si>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</si>
  <si>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</si>
  <si>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</si>
  <si>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</si>
  <si>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</si>
  <si>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</si>
  <si>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</si>
  <si>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</si>
  <si>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</si>
  <si>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</si>
  <si>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</si>
  <si>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</si>
  <si>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</si>
  <si>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</si>
  <si>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</si>
  <si>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</si>
  <si>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</si>
  <si>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</si>
  <si>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</si>
  <si>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</si>
  <si>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</si>
  <si>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</si>
  <si>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</si>
  <si>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</si>
  <si>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</si>
  <si>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</si>
  <si>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</si>
  <si>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</si>
  <si>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</si>
  <si>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</si>
  <si>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</si>
  <si>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</si>
  <si>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</si>
  <si>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</si>
  <si>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</si>
  <si>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</si>
  <si>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</si>
  <si>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</si>
  <si>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</si>
  <si>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</si>
  <si>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</si>
  <si>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</si>
  <si>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</si>
  <si>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</si>
  <si>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</si>
  <si>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</si>
  <si>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</si>
  <si>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</si>
  <si>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</si>
  <si>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</si>
  <si>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</si>
  <si>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</si>
  <si>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</si>
  <si>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</si>
  <si>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</si>
  <si>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</si>
  <si>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</si>
  <si>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</si>
  <si>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</si>
  <si>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</si>
  <si>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</si>
  <si>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</si>
  <si>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</si>
  <si>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</si>
  <si>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</si>
  <si>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</si>
  <si>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</si>
  <si>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</si>
  <si>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</si>
  <si>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</si>
  <si>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</si>
  <si>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</si>
  <si>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</si>
  <si>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</si>
  <si>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</si>
  <si>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</si>
  <si>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</si>
  <si>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</si>
  <si>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</si>
  <si>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</si>
  <si>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</si>
  <si>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</si>
  <si>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</si>
  <si>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</si>
  <si>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</si>
  <si>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</si>
  <si>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</si>
  <si>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</si>
  <si>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</si>
  <si>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</si>
  <si>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</si>
  <si>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</si>
  <si>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</si>
  <si>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</si>
  <si>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</si>
  <si>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</si>
  <si>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</si>
  <si>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</si>
  <si>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</si>
  <si>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</si>
  <si>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</si>
  <si>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</si>
  <si>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</si>
  <si>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</si>
  <si>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</si>
  <si>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</si>
  <si>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</si>
  <si>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</si>
  <si>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</si>
  <si>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</si>
  <si>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</si>
  <si>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</si>
  <si>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</si>
  <si>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</si>
  <si>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</si>
  <si>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</si>
  <si>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</si>
  <si>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</si>
  <si>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</si>
  <si>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</si>
  <si>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</si>
  <si>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</si>
  <si>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</si>
  <si>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</si>
  <si>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</si>
  <si>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</si>
  <si>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</si>
  <si>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</si>
  <si>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</si>
  <si>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</si>
  <si>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</si>
  <si>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</si>
  <si>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</si>
  <si>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</si>
  <si>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</si>
  <si>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</si>
  <si>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</si>
  <si>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</si>
  <si>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</si>
  <si>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</si>
  <si>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</si>
  <si>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</si>
  <si>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</si>
  <si>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</si>
  <si>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</si>
  <si>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</si>
  <si>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</si>
  <si>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</si>
  <si>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</si>
  <si>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</si>
  <si>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</si>
  <si>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</si>
  <si>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</si>
  <si>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</si>
  <si>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</si>
  <si>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</si>
  <si>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</si>
  <si>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</si>
  <si>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</si>
  <si>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</si>
  <si>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</si>
  <si>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</si>
  <si>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</si>
  <si>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</si>
  <si>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</si>
  <si>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</si>
  <si>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</si>
  <si>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</si>
  <si>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</si>
  <si>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</si>
  <si>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</si>
  <si>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</si>
  <si>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</si>
  <si>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</si>
  <si>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</si>
  <si>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</si>
  <si>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</si>
  <si>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</si>
  <si>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</si>
  <si>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</si>
  <si>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</si>
  <si>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</si>
  <si>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</si>
  <si>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</si>
  <si>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</si>
  <si>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</si>
  <si>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</si>
  <si>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</si>
  <si>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</si>
  <si>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</si>
  <si>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</si>
  <si>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</si>
  <si>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</si>
  <si>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</si>
  <si>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</si>
  <si>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</si>
  <si>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</si>
  <si>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</si>
  <si>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</si>
  <si>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</si>
  <si>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</si>
  <si>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</si>
  <si>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</si>
  <si>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</si>
  <si>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</si>
  <si>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</si>
  <si>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</si>
  <si>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</si>
  <si>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</si>
  <si>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</si>
  <si>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</si>
  <si>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</si>
  <si>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</si>
  <si>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</si>
  <si>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</si>
  <si>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</si>
  <si>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</si>
  <si>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</si>
  <si>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</si>
  <si>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</si>
  <si>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</si>
  <si>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</si>
  <si>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</si>
  <si>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</si>
  <si>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</si>
  <si>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</si>
  <si>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</si>
  <si>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</si>
  <si>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</si>
  <si>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</si>
  <si>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</si>
  <si>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</si>
  <si>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</si>
  <si>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</si>
  <si>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</si>
  <si>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</si>
  <si>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</si>
  <si>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</si>
  <si>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</si>
  <si>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</si>
  <si>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</si>
  <si>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</si>
  <si>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</si>
  <si>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</si>
  <si>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</si>
  <si>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</si>
  <si>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</si>
  <si>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</si>
  <si>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</si>
  <si>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</si>
  <si>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</si>
  <si>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</si>
  <si>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</si>
  <si>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</si>
  <si>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</si>
  <si>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</si>
  <si>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</si>
  <si>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</si>
  <si>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</si>
  <si>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</si>
  <si>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</si>
  <si>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</si>
  <si>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</si>
  <si>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</si>
  <si>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</si>
  <si>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</si>
  <si>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</si>
  <si>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</si>
  <si>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</si>
  <si>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</si>
  <si>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</si>
  <si>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</si>
  <si>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</si>
  <si>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</si>
  <si>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</si>
  <si>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</si>
  <si>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</si>
  <si>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</si>
  <si>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</si>
  <si>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</si>
  <si>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</si>
  <si>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</si>
  <si>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</si>
  <si>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</si>
  <si>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</si>
  <si>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</si>
  <si>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</si>
  <si>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</si>
  <si>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</si>
  <si>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</si>
  <si>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</si>
  <si>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</si>
  <si>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</si>
  <si>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</si>
  <si>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</si>
  <si>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</si>
  <si>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</si>
  <si>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</si>
  <si>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</si>
  <si>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</si>
  <si>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</si>
  <si>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</si>
  <si>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</si>
  <si>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</si>
  <si>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</si>
  <si>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</si>
  <si>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</si>
  <si>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</si>
  <si>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</si>
  <si>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</si>
  <si>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</si>
  <si>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</si>
  <si>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</si>
  <si>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</si>
  <si>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</si>
  <si>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</si>
  <si>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</si>
  <si>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</si>
  <si>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</si>
  <si>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</si>
  <si>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</si>
  <si>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</si>
  <si>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</si>
  <si>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</si>
  <si>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</si>
  <si>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</si>
  <si>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</si>
  <si>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</si>
  <si>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</si>
  <si>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</si>
  <si>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</si>
  <si>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</si>
  <si>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</si>
  <si>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</si>
  <si>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</si>
  <si>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</si>
  <si>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</si>
  <si>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</si>
  <si>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</si>
  <si>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</si>
  <si>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</si>
  <si>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</si>
  <si>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</si>
  <si>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</si>
  <si>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</si>
  <si>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</si>
  <si>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</si>
  <si>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</si>
  <si>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</si>
  <si>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</si>
  <si>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</si>
  <si>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</si>
  <si>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</si>
  <si>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</si>
  <si>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</si>
  <si>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</si>
  <si>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</si>
  <si>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</si>
  <si>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</si>
  <si>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</si>
  <si>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</si>
  <si>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</si>
  <si>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</si>
  <si>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</si>
  <si>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</si>
  <si>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</si>
  <si>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</si>
  <si>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</si>
  <si>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</si>
  <si>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</si>
  <si>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</si>
  <si>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</si>
  <si>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</si>
  <si>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</si>
  <si>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</si>
  <si>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</si>
  <si>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</si>
  <si>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</si>
  <si>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</si>
  <si>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</si>
  <si>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</si>
  <si>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</si>
  <si>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</si>
  <si>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</si>
  <si>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</si>
  <si>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</si>
  <si>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</si>
  <si>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</si>
  <si>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</si>
  <si>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</si>
  <si>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</si>
  <si>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</si>
  <si>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</si>
  <si>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</si>
  <si>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</si>
  <si>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</si>
  <si>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</si>
  <si>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</si>
  <si>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</si>
  <si>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</si>
  <si>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</si>
  <si>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</si>
  <si>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</si>
  <si>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</si>
  <si>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</si>
  <si>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</si>
  <si>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</si>
  <si>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</si>
  <si>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</si>
  <si>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</si>
  <si>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</si>
  <si>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</si>
  <si>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</si>
  <si>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</si>
  <si>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</si>
  <si>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</si>
  <si>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</si>
  <si>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</si>
  <si>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</si>
  <si>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</si>
  <si>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</si>
  <si>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</si>
  <si>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</si>
  <si>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</si>
  <si>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</si>
  <si>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</si>
  <si>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</si>
  <si>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</si>
  <si>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</si>
  <si>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</si>
  <si>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</si>
  <si>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</si>
  <si>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</si>
  <si>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</si>
  <si>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</si>
  <si>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</si>
  <si>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</si>
  <si>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</si>
  <si>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</si>
  <si>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</si>
  <si>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</si>
  <si>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</si>
  <si>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</si>
  <si>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</si>
  <si>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</si>
  <si>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</si>
  <si>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</si>
  <si>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</si>
  <si>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</si>
  <si>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</si>
  <si>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</si>
  <si>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</si>
  <si>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</si>
  <si>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</si>
  <si>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</si>
  <si>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</si>
  <si>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</si>
  <si>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</si>
  <si>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</si>
  <si>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</si>
  <si>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</si>
  <si>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</si>
  <si>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</si>
  <si>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</si>
  <si>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</si>
  <si>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</si>
  <si>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</si>
  <si>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</si>
  <si>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</si>
  <si>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</si>
  <si>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</si>
  <si>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</si>
  <si>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</si>
  <si>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</si>
  <si>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</si>
  <si>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</si>
  <si>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</si>
  <si>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</si>
  <si>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</si>
  <si>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</si>
  <si>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</si>
  <si>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</si>
  <si>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</si>
  <si>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</si>
  <si>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</si>
  <si>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</si>
  <si>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</si>
  <si>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</si>
  <si>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</si>
  <si>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</si>
  <si>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</si>
  <si>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</si>
  <si>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</si>
  <si>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</si>
  <si>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</si>
  <si>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</si>
  <si>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</si>
  <si>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</si>
  <si>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</si>
  <si>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</si>
  <si>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</si>
  <si>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</si>
  <si>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</si>
  <si>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</si>
  <si>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</si>
  <si>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</si>
  <si>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</si>
  <si>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</si>
  <si>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</si>
  <si>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</si>
  <si>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</si>
  <si>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</si>
  <si>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</si>
  <si>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</si>
  <si>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</si>
  <si>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</si>
  <si>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</si>
  <si>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</si>
  <si>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</si>
  <si>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</si>
  <si>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</si>
  <si>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</si>
  <si>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</si>
  <si>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</si>
  <si>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</si>
  <si>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</si>
  <si>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</si>
  <si>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</si>
  <si>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</si>
  <si>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</si>
  <si>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</si>
  <si>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</si>
  <si>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</si>
  <si>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</si>
  <si>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</si>
  <si>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</si>
  <si>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</si>
  <si>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</si>
  <si>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</si>
  <si>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</si>
  <si>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</si>
  <si>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</si>
  <si>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</si>
  <si>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</si>
  <si>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</si>
  <si>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</si>
  <si>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</si>
  <si>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</si>
  <si>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</si>
  <si>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</si>
  <si>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</si>
  <si>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</si>
  <si>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</si>
  <si>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</si>
  <si>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</si>
  <si>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</si>
  <si>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</si>
  <si>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</si>
  <si>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</si>
  <si>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</si>
  <si>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</si>
  <si>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</si>
  <si>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</si>
  <si>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</si>
  <si>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</si>
  <si>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</si>
  <si>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</si>
  <si>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</si>
  <si>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</si>
  <si>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</si>
  <si>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</si>
  <si>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</si>
  <si>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</si>
  <si>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</si>
  <si>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</si>
  <si>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</si>
  <si>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</si>
  <si>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</si>
  <si>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</si>
  <si>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</si>
  <si>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</si>
  <si>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</si>
  <si>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</si>
  <si>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</si>
  <si>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</si>
  <si>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</si>
  <si>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</si>
  <si>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</si>
  <si>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</si>
  <si>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</si>
  <si>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</si>
  <si>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</si>
  <si>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</si>
  <si>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</si>
  <si>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</si>
  <si>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</si>
  <si>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</si>
  <si>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</si>
  <si>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</si>
  <si>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</si>
  <si>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</si>
  <si>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</si>
  <si>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</si>
  <si>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</si>
  <si>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</si>
  <si>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</si>
  <si>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</si>
  <si>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</si>
  <si>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</si>
  <si>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</si>
  <si>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</si>
  <si>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</si>
  <si>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</si>
  <si>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</si>
  <si>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</si>
  <si>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</si>
  <si>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</si>
  <si>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</si>
  <si>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</si>
  <si>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</si>
  <si>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</si>
  <si>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</si>
  <si>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</si>
  <si>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</si>
  <si>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</si>
  <si>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</si>
  <si>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</si>
  <si>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</si>
  <si>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</si>
  <si>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</si>
  <si>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</si>
  <si>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</si>
  <si>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</si>
  <si>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</si>
  <si>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</si>
  <si>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</si>
  <si>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</si>
  <si>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</si>
  <si>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</si>
  <si>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</si>
  <si>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</si>
  <si>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</si>
  <si>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</si>
  <si>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</si>
  <si>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</si>
  <si>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</si>
  <si>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</si>
  <si>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</si>
  <si>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</si>
  <si>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</si>
  <si>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</si>
  <si>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</si>
  <si>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</si>
  <si>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</si>
  <si>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</si>
  <si>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</si>
  <si>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</si>
  <si>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</si>
  <si>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</si>
  <si>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</si>
  <si>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</si>
  <si>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</si>
  <si>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</si>
  <si>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</si>
  <si>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</si>
  <si>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</si>
  <si>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</si>
  <si>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</si>
  <si>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</si>
  <si>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</si>
  <si>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</si>
  <si>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</si>
  <si>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</si>
  <si>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</si>
  <si>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</si>
  <si>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</si>
  <si>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</si>
  <si>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</si>
  <si>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</si>
  <si>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</si>
  <si>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</si>
  <si>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</si>
  <si>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</si>
  <si>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</si>
  <si>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</si>
  <si>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</si>
  <si>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</si>
  <si>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</si>
  <si>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</si>
  <si>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</si>
  <si>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</si>
  <si>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</si>
  <si>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</si>
  <si>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</si>
  <si>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</si>
  <si>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</si>
  <si>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</si>
  <si>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</si>
  <si>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</si>
  <si>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</si>
  <si>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</si>
  <si>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</si>
  <si>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</si>
  <si>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</si>
  <si>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</si>
  <si>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</si>
  <si>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</si>
  <si>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</si>
  <si>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</si>
  <si>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</si>
  <si>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</si>
  <si>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</si>
  <si>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</si>
  <si>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</si>
  <si>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</si>
  <si>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</si>
  <si>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</si>
  <si>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</si>
  <si>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</si>
  <si>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</si>
  <si>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</si>
  <si>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</si>
  <si>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</si>
  <si>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</si>
  <si>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</si>
  <si>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</si>
  <si>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</si>
  <si>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</si>
  <si>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</si>
  <si>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</si>
  <si>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</si>
  <si>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</si>
  <si>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</si>
  <si>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</si>
  <si>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</si>
  <si>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</si>
  <si>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</si>
  <si>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</si>
  <si>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</si>
  <si>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</si>
  <si>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</si>
  <si>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</si>
  <si>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</si>
  <si>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</si>
  <si>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</si>
  <si>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</si>
  <si>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</si>
  <si>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</si>
  <si>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</si>
  <si>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</si>
  <si>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</si>
  <si>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</si>
  <si>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</si>
  <si>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</si>
  <si>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</si>
  <si>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</si>
  <si>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</si>
  <si>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</si>
  <si>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</si>
  <si>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</si>
  <si>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</si>
  <si>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</si>
  <si>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</si>
  <si>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</si>
  <si>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</si>
  <si>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</si>
  <si>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</si>
  <si>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</si>
  <si>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</si>
  <si>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</si>
  <si>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</si>
  <si>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</si>
  <si>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</si>
  <si>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</si>
  <si>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</si>
  <si>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</si>
  <si>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</si>
  <si>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</si>
  <si>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</si>
  <si>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</si>
  <si>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</si>
  <si>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</si>
  <si>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</si>
  <si>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</si>
  <si>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</si>
  <si>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</si>
  <si>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</si>
  <si>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</si>
  <si>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</si>
  <si>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</si>
  <si>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</si>
  <si>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</si>
  <si>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</si>
  <si>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</si>
  <si>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</si>
  <si>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</si>
  <si>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</si>
  <si>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</si>
  <si>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</si>
  <si>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</si>
  <si>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</si>
  <si>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</si>
  <si>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</si>
  <si>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</si>
  <si>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</si>
  <si>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</si>
  <si>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</si>
  <si>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</si>
  <si>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</si>
  <si>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</si>
  <si>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</si>
  <si>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</si>
  <si>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</si>
  <si>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</si>
  <si>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</si>
  <si>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</si>
  <si>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</si>
  <si>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</si>
  <si>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</si>
  <si>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</si>
  <si>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</si>
  <si>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</si>
  <si>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</si>
  <si>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</si>
  <si>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</si>
  <si>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</si>
  <si>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</si>
  <si>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</si>
  <si>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</si>
  <si>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</si>
  <si>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</si>
  <si>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</si>
  <si>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</si>
  <si>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</si>
  <si>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</si>
  <si>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</si>
  <si>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</si>
  <si>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</si>
  <si>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</si>
  <si>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</si>
  <si>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</si>
  <si>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</si>
  <si>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</si>
  <si>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</si>
  <si>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</si>
  <si>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</si>
  <si>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</si>
  <si>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</si>
  <si>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</si>
  <si>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</si>
  <si>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</si>
  <si>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</si>
  <si>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</si>
  <si>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</si>
  <si>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</si>
  <si>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</si>
  <si>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</si>
  <si>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</si>
  <si>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</si>
  <si>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</si>
  <si>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</si>
  <si>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</si>
  <si>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</si>
  <si>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</si>
  <si>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</si>
  <si>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</si>
  <si>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</si>
  <si>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</si>
  <si>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</si>
  <si>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</si>
  <si>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</si>
  <si>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</si>
  <si>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</si>
  <si>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</si>
  <si>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</si>
  <si>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</si>
  <si>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</si>
  <si>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</si>
  <si>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</si>
  <si>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</si>
  <si>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</si>
  <si>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</si>
  <si>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</si>
  <si>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</si>
  <si>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</si>
  <si>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</si>
  <si>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</si>
  <si>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</si>
  <si>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</si>
  <si>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</si>
  <si>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</si>
  <si>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</si>
  <si>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</si>
  <si>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</si>
  <si>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</si>
  <si>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</si>
  <si>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</si>
  <si>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</si>
  <si>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</si>
  <si>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</si>
  <si>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</si>
  <si>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</si>
  <si>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</si>
  <si>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</si>
  <si>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</si>
  <si>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</si>
  <si>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</si>
  <si>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</si>
  <si>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</si>
  <si>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</si>
  <si>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</si>
  <si>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</si>
  <si>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</si>
  <si>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</si>
  <si>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</si>
  <si>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</si>
  <si>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</si>
  <si>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</si>
  <si>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</si>
  <si>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</si>
  <si>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</si>
  <si>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</si>
  <si>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</si>
  <si>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</si>
  <si>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</si>
  <si>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</si>
  <si>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</si>
  <si>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</si>
  <si>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</si>
  <si>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</si>
  <si>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</si>
  <si>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</si>
  <si>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</si>
  <si>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</si>
  <si>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</si>
  <si>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</si>
  <si>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</si>
  <si>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</si>
  <si>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</si>
  <si>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</si>
  <si>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</si>
  <si>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</si>
  <si>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</si>
  <si>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</si>
  <si>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</si>
  <si>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</si>
  <si>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</si>
  <si>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</si>
  <si>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</si>
  <si>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</si>
  <si>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</si>
  <si>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</si>
  <si>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</si>
  <si>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</si>
  <si>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</si>
  <si>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</si>
  <si>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</si>
  <si>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</si>
  <si>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</si>
  <si>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</si>
  <si>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</si>
  <si>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</si>
  <si>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</si>
  <si>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</si>
  <si>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</si>
  <si>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</si>
  <si>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</si>
  <si>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</si>
  <si>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</si>
  <si>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</si>
  <si>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</si>
  <si>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</si>
  <si>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</si>
  <si>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</si>
  <si>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</si>
  <si>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</si>
  <si>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</si>
  <si>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</si>
  <si>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</si>
  <si>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</si>
  <si>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</si>
  <si>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</si>
  <si>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</si>
  <si>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</si>
  <si>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</si>
  <si>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</si>
  <si>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</si>
  <si>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</si>
  <si>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</si>
  <si>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</si>
  <si>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</si>
  <si>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</si>
  <si>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</si>
  <si>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</si>
  <si>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</si>
  <si>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</si>
  <si>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</si>
  <si>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</si>
  <si>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</si>
  <si>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</si>
  <si>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</si>
  <si>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</si>
  <si>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</si>
  <si>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</si>
  <si>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</si>
  <si>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</si>
  <si>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</si>
  <si>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</si>
  <si>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</si>
  <si>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</si>
  <si>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</si>
  <si>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</si>
  <si>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</si>
  <si>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</si>
  <si>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</si>
  <si>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</si>
  <si>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</si>
  <si>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</si>
  <si>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</si>
  <si>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</si>
  <si>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</si>
  <si>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</si>
  <si>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</si>
  <si>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</si>
  <si>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</si>
  <si>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</si>
  <si>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</si>
  <si>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</si>
  <si>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</si>
  <si>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</si>
  <si>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</si>
  <si>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</si>
  <si>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</si>
  <si>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</si>
  <si>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</si>
  <si>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</si>
  <si>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</si>
  <si>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</si>
  <si>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</si>
  <si>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</si>
  <si>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</si>
  <si>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</si>
  <si>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</si>
  <si>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</si>
  <si>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</si>
  <si>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</si>
  <si>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</si>
  <si>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</si>
  <si>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</si>
  <si>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</si>
  <si>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</si>
  <si>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</si>
  <si>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</si>
  <si>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</si>
  <si>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</si>
  <si>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</si>
  <si>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</si>
  <si>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</si>
  <si>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</si>
  <si>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</si>
  <si>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</si>
  <si>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</si>
  <si>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</si>
  <si>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</si>
  <si>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</si>
  <si>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</si>
  <si>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</si>
  <si>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</si>
  <si>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</si>
  <si>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</si>
  <si>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</si>
  <si>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</si>
  <si>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</si>
  <si>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</si>
  <si>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</si>
  <si>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</si>
  <si>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</si>
  <si>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</si>
  <si>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</si>
  <si>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</si>
  <si>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</si>
  <si>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</si>
  <si>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</si>
  <si>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</si>
  <si>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</si>
  <si>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</si>
  <si>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</si>
  <si>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</si>
  <si>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</si>
  <si>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</si>
  <si>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</si>
  <si>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</si>
  <si>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</si>
  <si>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</si>
  <si>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</si>
  <si>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</si>
  <si>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</si>
  <si>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</si>
  <si>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</si>
  <si>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</si>
  <si>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</si>
  <si>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</si>
  <si>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</si>
  <si>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</si>
  <si>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</si>
  <si>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</si>
  <si>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</si>
  <si>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</si>
  <si>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</si>
  <si>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</si>
  <si>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</si>
  <si>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</si>
  <si>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</si>
  <si>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</si>
  <si>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</si>
  <si>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</si>
  <si>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</si>
  <si>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</si>
  <si>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</si>
  <si>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</si>
  <si>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</si>
  <si>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</si>
  <si>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</si>
  <si>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</si>
  <si>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</si>
  <si>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</si>
  <si>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</si>
  <si>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</si>
  <si>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</si>
  <si>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</si>
  <si>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</si>
  <si>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</si>
  <si>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</si>
  <si>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</si>
  <si>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</si>
  <si>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</si>
  <si>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</si>
  <si>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</si>
  <si>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</si>
  <si>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</si>
  <si>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</si>
  <si>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</si>
  <si>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</si>
  <si>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</si>
  <si>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</si>
  <si>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</si>
  <si>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</si>
  <si>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</si>
  <si>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</si>
  <si>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</si>
  <si>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</si>
  <si>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</si>
  <si>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</si>
  <si>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</si>
  <si>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</si>
  <si>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</si>
  <si>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</si>
  <si>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</si>
  <si>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</si>
  <si>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</si>
  <si>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</si>
  <si>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</si>
  <si>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</si>
  <si>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</si>
  <si>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</si>
  <si>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</si>
  <si>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</si>
  <si>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</si>
  <si>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</si>
  <si>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</si>
  <si>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</si>
  <si>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</si>
  <si>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</si>
  <si>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</si>
  <si>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</si>
  <si>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</si>
  <si>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</si>
  <si>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</si>
  <si>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</si>
  <si>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</si>
  <si>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</si>
  <si>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</si>
  <si>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</si>
  <si>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</si>
  <si>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</si>
  <si>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</si>
  <si>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</si>
  <si>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</si>
  <si>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</si>
  <si>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</si>
  <si>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</si>
  <si>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</si>
  <si>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</si>
  <si>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</si>
  <si>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</si>
  <si>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</si>
  <si>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</si>
  <si>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</si>
  <si>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</si>
  <si>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</si>
  <si>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</si>
  <si>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</si>
  <si>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</si>
  <si>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</si>
  <si>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</si>
  <si>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</si>
  <si>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</si>
  <si>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</si>
  <si>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</si>
  <si>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</si>
  <si>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</si>
  <si>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</si>
  <si>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</si>
  <si>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</si>
  <si>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</si>
  <si>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</si>
  <si>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</si>
  <si>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</si>
  <si>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</si>
  <si>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</si>
  <si>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</si>
  <si>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</si>
  <si>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</si>
  <si>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</si>
  <si>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</si>
  <si>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</si>
  <si>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</si>
  <si>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</si>
  <si>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</si>
  <si>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</si>
  <si>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</si>
  <si>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</si>
  <si>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</si>
  <si>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</si>
  <si>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</si>
  <si>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</si>
  <si>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</si>
  <si>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</si>
  <si>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</si>
  <si>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</si>
  <si>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</si>
  <si>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</si>
  <si>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</si>
  <si>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</si>
  <si>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</si>
  <si>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</si>
  <si>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</si>
  <si>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</si>
  <si>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</si>
  <si>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</si>
  <si>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</si>
  <si>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</si>
  <si>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</si>
  <si>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</si>
  <si>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</si>
  <si>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</si>
  <si>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</si>
  <si>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</si>
  <si>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</si>
  <si>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</si>
  <si>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</si>
  <si>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</si>
  <si>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</si>
  <si>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</si>
  <si>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</si>
  <si>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</si>
  <si>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</si>
  <si>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</si>
  <si>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</si>
  <si>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</si>
  <si>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</si>
  <si>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</si>
  <si>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</si>
  <si>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</si>
  <si>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</si>
  <si>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</si>
  <si>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</si>
  <si>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</si>
  <si>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</si>
  <si>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</si>
  <si>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</si>
  <si>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</si>
  <si>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</si>
  <si>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</si>
  <si>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</si>
  <si>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</si>
  <si>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</si>
  <si>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</si>
  <si>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</si>
  <si>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</si>
  <si>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</si>
  <si>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</si>
  <si>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</si>
  <si>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</si>
  <si>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</si>
  <si>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</si>
  <si>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</si>
  <si>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</si>
  <si>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</si>
  <si>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</si>
  <si>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</si>
  <si>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</si>
  <si>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</si>
  <si>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</si>
  <si>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</si>
  <si>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</si>
  <si>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</si>
  <si>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</si>
  <si>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</si>
  <si>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</si>
  <si>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</si>
  <si>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</si>
  <si>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</si>
  <si>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</si>
  <si>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</si>
  <si>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</si>
  <si>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</si>
  <si>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</si>
  <si>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</si>
  <si>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</si>
  <si>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</si>
  <si>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</si>
  <si>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</si>
  <si>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</si>
  <si>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</si>
  <si>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</si>
  <si>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</si>
  <si>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</si>
  <si>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</si>
  <si>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</si>
  <si>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</si>
  <si>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</si>
  <si>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</si>
  <si>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</si>
  <si>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</si>
  <si>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</si>
  <si>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</si>
  <si>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</si>
  <si>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</si>
  <si>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</si>
  <si>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</si>
  <si>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</si>
  <si>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</si>
  <si>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</si>
  <si>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</si>
  <si>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</si>
  <si>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</si>
  <si>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</si>
  <si>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</si>
  <si>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</si>
  <si>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</si>
  <si>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</si>
  <si>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</si>
  <si>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</si>
  <si>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</si>
  <si>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</si>
  <si>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</si>
  <si>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</si>
  <si>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</si>
  <si>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</si>
  <si>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</si>
  <si>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</si>
  <si>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</si>
  <si>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</si>
  <si>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</si>
  <si>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</si>
  <si>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</si>
  <si>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</si>
  <si>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</si>
  <si>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</si>
  <si>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</si>
  <si>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</si>
  <si>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</si>
  <si>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</si>
  <si>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</si>
  <si>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</si>
  <si>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</si>
  <si>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</si>
  <si>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</si>
  <si>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</si>
  <si>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</si>
  <si>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</si>
  <si>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</si>
  <si>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</si>
  <si>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</si>
  <si>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</si>
  <si>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</si>
  <si>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</si>
  <si>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</si>
  <si>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</si>
  <si>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</si>
  <si>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</si>
  <si>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</si>
  <si>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</si>
  <si>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</si>
  <si>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</si>
  <si>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</si>
  <si>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</si>
  <si>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</si>
  <si>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</si>
  <si>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</si>
  <si>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</si>
  <si>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</si>
  <si>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</si>
  <si>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</si>
  <si>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</si>
  <si>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</si>
  <si>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</si>
  <si>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</si>
  <si>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</si>
  <si>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</si>
  <si>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</si>
  <si>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</si>
  <si>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</si>
  <si>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</si>
  <si>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</si>
  <si>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</si>
  <si>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</si>
  <si>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</si>
  <si>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</si>
  <si>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</si>
  <si>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</si>
  <si>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</si>
  <si>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</si>
  <si>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</si>
  <si>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</si>
  <si>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</si>
  <si>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</si>
  <si>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</si>
  <si>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</si>
  <si>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</si>
  <si>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</si>
  <si>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</si>
  <si>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</si>
  <si>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</si>
  <si>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</si>
  <si>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</si>
  <si>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</si>
  <si>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</si>
  <si>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</si>
  <si>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</si>
  <si>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</si>
  <si>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</si>
  <si>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</si>
  <si>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</si>
  <si>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</si>
  <si>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</si>
  <si>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</si>
  <si>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</si>
  <si>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</si>
  <si>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</si>
  <si>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</si>
  <si>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</si>
  <si>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</si>
  <si>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</si>
  <si>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</si>
  <si>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</si>
  <si>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</si>
  <si>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</si>
  <si>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</si>
  <si>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</si>
  <si>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</si>
  <si>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</si>
  <si>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</si>
  <si>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</si>
  <si>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</si>
  <si>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</si>
  <si>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</si>
  <si>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</si>
  <si>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</si>
  <si>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</si>
  <si>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</si>
  <si>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</si>
  <si>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</si>
  <si>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</si>
  <si>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</si>
  <si>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</si>
  <si>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</si>
  <si>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</si>
  <si>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</si>
  <si>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</si>
  <si>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</si>
  <si>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</si>
  <si>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</si>
  <si>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</si>
  <si>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</si>
  <si>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</si>
  <si>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</si>
  <si>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</si>
  <si>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</si>
  <si>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</si>
  <si>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</si>
  <si>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</si>
  <si>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</si>
  <si>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</si>
  <si>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</si>
  <si>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</si>
  <si>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</si>
  <si>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</si>
  <si>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</si>
  <si>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</si>
  <si>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</si>
  <si>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</si>
  <si>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</si>
  <si>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</si>
  <si>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</si>
  <si>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</si>
  <si>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</si>
  <si>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</si>
  <si>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</si>
  <si>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</si>
  <si>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</si>
  <si>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</si>
  <si>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</si>
  <si>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Row Labels</t>
  </si>
  <si>
    <t>Grand Total</t>
  </si>
  <si>
    <t>Count of state</t>
  </si>
  <si>
    <t>Column Labels</t>
  </si>
  <si>
    <t>(All)</t>
  </si>
  <si>
    <t>Date Created Conversion</t>
  </si>
  <si>
    <t>Date Ended Conversion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</si>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</sst>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44" fontId="1" fillId="0" borderId="0" xfId="2" applyFont="1" applyAlignment="1">
      <alignment horizontal="center"/>
    </xf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4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Chart1!PivotTable2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2-4186-8FE5-2A82BF8C365F}"/>
            </c:ext>
          </c:extLst>
        </c:ser>
        <c:ser>
          <c:idx val="1"/>
          <c:order val="1"/>
          <c:tx>
            <c:strRef>
              <c:f>'Pivot Chart1'!$C$3:$C$4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2-4186-8FE5-2A82BF8C365F}"/>
            </c:ext>
          </c:extLst>
        </c:ser>
        <c:ser>
          <c:idx val="2"/>
          <c:order val="2"/>
          <c:tx>
            <c:strRef>
              <c:f>'Pivot Chart1'!$D$3:$D$4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2-4186-8FE5-2A82BF8C365F}"/>
            </c:ext>
          </c:extLst>
        </c:ser>
        <c:ser>
          <c:idx val="3"/>
          <c:order val="3"/>
          <c:tx>
            <c:strRef>
              <c:f>'Pivot Chart1'!$E$3:$E$4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2-4186-8FE5-2A82BF8C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9495744"/>
        <c:axId val="1199496160"/>
      </c:barChart>
      <c:catAx>
        <c:axId val="11994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96160"/>
        <c:crosses val="autoZero"/>
        <c:auto val="1"/>
        <c:lblAlgn val="ctr"/>
        <c:lblOffset val="100"/>
        <c:noMultiLvlLbl val="0"/>
      </c:catAx>
      <c:valAx>
        <c:axId val="11994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Chart2!PivotTable3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Chart2'!$B$6:$B$47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D-494D-B4E3-212887931299}"/>
            </c:ext>
          </c:extLst>
        </c:ser>
        <c:ser>
          <c:idx val="1"/>
          <c:order val="1"/>
          <c:tx>
            <c:strRef>
              <c:f>'Pivot Chart2'!$C$4:$C$5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Chart2'!$C$6:$C$47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D-494D-B4E3-212887931299}"/>
            </c:ext>
          </c:extLst>
        </c:ser>
        <c:ser>
          <c:idx val="2"/>
          <c:order val="2"/>
          <c:tx>
            <c:strRef>
              <c:f>'Pivot Chart2'!$D$4:$D$5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Chart2'!$D$6:$D$47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D-494D-B4E3-212887931299}"/>
            </c:ext>
          </c:extLst>
        </c:ser>
        <c:ser>
          <c:idx val="3"/>
          <c:order val="3"/>
          <c:tx>
            <c:strRef>
              <c:f>'Pivot Chart2'!$E$4:$E$5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Chart2'!$E$6:$E$47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4147-AB62-9C6363E51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382768"/>
        <c:axId val="1395381104"/>
      </c:barChart>
      <c:catAx>
        <c:axId val="13953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81104"/>
        <c:crosses val="autoZero"/>
        <c:auto val="1"/>
        <c:lblAlgn val="ctr"/>
        <c:lblOffset val="100"/>
        <c:noMultiLvlLbl val="0"/>
      </c:catAx>
      <c:valAx>
        <c:axId val="13953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Chart3!PivotTable1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Chart3'!$B$6:$B$18</c:f>
              <c:numCache>
                <c:formatCode>General</c:formatCode>
                <c:ptCount val="12"/>
                <c:pt idx="0">
                  <c:v>33</c:v>
                </c:pt>
                <c:pt idx="1">
                  <c:v>26</c:v>
                </c:pt>
                <c:pt idx="2">
                  <c:v>32</c:v>
                </c:pt>
                <c:pt idx="3">
                  <c:v>25</c:v>
                </c:pt>
                <c:pt idx="4">
                  <c:v>27</c:v>
                </c:pt>
                <c:pt idx="5">
                  <c:v>26</c:v>
                </c:pt>
                <c:pt idx="6">
                  <c:v>31</c:v>
                </c:pt>
                <c:pt idx="7">
                  <c:v>25</c:v>
                </c:pt>
                <c:pt idx="8">
                  <c:v>36</c:v>
                </c:pt>
                <c:pt idx="9">
                  <c:v>38</c:v>
                </c:pt>
                <c:pt idx="10">
                  <c:v>26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1-4C3C-BDE8-4A8092873106}"/>
            </c:ext>
          </c:extLst>
        </c:ser>
        <c:ser>
          <c:idx val="1"/>
          <c:order val="1"/>
          <c:tx>
            <c:strRef>
              <c:f>'Pivot Chart3'!$C$4:$C$5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Chart3'!$A$6:$A$18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Chart3'!$C$6:$C$18</c:f>
              <c:numCache>
                <c:formatCode>General</c:formatCode>
                <c:ptCount val="12"/>
                <c:pt idx="0">
                  <c:v>166</c:v>
                </c:pt>
                <c:pt idx="1">
                  <c:v>117</c:v>
                </c:pt>
                <c:pt idx="2">
                  <c:v>129</c:v>
                </c:pt>
                <c:pt idx="3">
                  <c:v>103</c:v>
                </c:pt>
                <c:pt idx="4">
                  <c:v>122</c:v>
                </c:pt>
                <c:pt idx="5">
                  <c:v>141</c:v>
                </c:pt>
                <c:pt idx="6">
                  <c:v>156</c:v>
                </c:pt>
                <c:pt idx="7">
                  <c:v>137</c:v>
                </c:pt>
                <c:pt idx="8">
                  <c:v>105</c:v>
                </c:pt>
                <c:pt idx="9">
                  <c:v>124</c:v>
                </c:pt>
                <c:pt idx="10">
                  <c:v>121</c:v>
                </c:pt>
                <c:pt idx="1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1-4C3C-BDE8-4A8092873106}"/>
            </c:ext>
          </c:extLst>
        </c:ser>
        <c:ser>
          <c:idx val="2"/>
          <c:order val="2"/>
          <c:tx>
            <c:strRef>
              <c:f>'Pivot Chart3'!$D$4:$D$5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Chart3'!$A$6:$A$18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Chart3'!$D$6:$D$18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1-4C3C-BDE8-4A8092873106}"/>
            </c:ext>
          </c:extLst>
        </c:ser>
        <c:ser>
          <c:idx val="3"/>
          <c:order val="3"/>
          <c:tx>
            <c:strRef>
              <c:f>'Pivot Chart3'!$E$4:$E$5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Chart3'!$A$6:$A$18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Chart3'!$E$6:$E$18</c:f>
              <c:numCache>
                <c:formatCode>General</c:formatCode>
                <c:ptCount val="12"/>
                <c:pt idx="0">
                  <c:v>184</c:v>
                </c:pt>
                <c:pt idx="1">
                  <c:v>205</c:v>
                </c:pt>
                <c:pt idx="2">
                  <c:v>178</c:v>
                </c:pt>
                <c:pt idx="3">
                  <c:v>190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163</c:v>
                </c:pt>
                <c:pt idx="8">
                  <c:v>148</c:v>
                </c:pt>
                <c:pt idx="9">
                  <c:v>183</c:v>
                </c:pt>
                <c:pt idx="10">
                  <c:v>181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1-4C3C-BDE8-4A8092873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950544"/>
        <c:axId val="1837951376"/>
      </c:lineChart>
      <c:catAx>
        <c:axId val="18379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51376"/>
        <c:crosses val="autoZero"/>
        <c:auto val="1"/>
        <c:lblAlgn val="ctr"/>
        <c:lblOffset val="100"/>
        <c:noMultiLvlLbl val="0"/>
      </c:catAx>
      <c:valAx>
        <c:axId val="18379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0.14485981308411214</c:v>
                </c:pt>
                <c:pt idx="1">
                  <c:v>0.77257240204429301</c:v>
                </c:pt>
                <c:pt idx="2">
                  <c:v>0.84922394678492241</c:v>
                </c:pt>
                <c:pt idx="3">
                  <c:v>0.88118811881188119</c:v>
                </c:pt>
                <c:pt idx="4">
                  <c:v>0.88181818181818183</c:v>
                </c:pt>
                <c:pt idx="5">
                  <c:v>0.88</c:v>
                </c:pt>
                <c:pt idx="6">
                  <c:v>0.9107142857142857</c:v>
                </c:pt>
                <c:pt idx="7">
                  <c:v>0.90384615384615385</c:v>
                </c:pt>
                <c:pt idx="8">
                  <c:v>0.92592592592592593</c:v>
                </c:pt>
                <c:pt idx="9">
                  <c:v>0.76</c:v>
                </c:pt>
                <c:pt idx="10">
                  <c:v>0.94444444444444442</c:v>
                </c:pt>
                <c:pt idx="11">
                  <c:v>0.90740740740740744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B-481A-980F-E48FFA06CD09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0.70210280373831779</c:v>
                </c:pt>
                <c:pt idx="1">
                  <c:v>0.18654173764906304</c:v>
                </c:pt>
                <c:pt idx="2">
                  <c:v>0.11973392461197339</c:v>
                </c:pt>
                <c:pt idx="3">
                  <c:v>8.9108910891089105E-2</c:v>
                </c:pt>
                <c:pt idx="4">
                  <c:v>8.1818181818181818E-2</c:v>
                </c:pt>
                <c:pt idx="5">
                  <c:v>0.08</c:v>
                </c:pt>
                <c:pt idx="6">
                  <c:v>8.9285714285714288E-2</c:v>
                </c:pt>
                <c:pt idx="7">
                  <c:v>7.6923076923076927E-2</c:v>
                </c:pt>
                <c:pt idx="8">
                  <c:v>7.407407407407407E-2</c:v>
                </c:pt>
                <c:pt idx="9">
                  <c:v>0.16</c:v>
                </c:pt>
                <c:pt idx="10">
                  <c:v>5.5555555555555552E-2</c:v>
                </c:pt>
                <c:pt idx="11">
                  <c:v>3.7037037037037035E-2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B-481A-980F-E48FFA06CD09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0.1530373831775701</c:v>
                </c:pt>
                <c:pt idx="1">
                  <c:v>4.0885860306643949E-2</c:v>
                </c:pt>
                <c:pt idx="2">
                  <c:v>3.1042128603104215E-2</c:v>
                </c:pt>
                <c:pt idx="3">
                  <c:v>2.9702970297029702E-2</c:v>
                </c:pt>
                <c:pt idx="4">
                  <c:v>3.6363636363636362E-2</c:v>
                </c:pt>
                <c:pt idx="5">
                  <c:v>0.04</c:v>
                </c:pt>
                <c:pt idx="6">
                  <c:v>0</c:v>
                </c:pt>
                <c:pt idx="7">
                  <c:v>1.9230769230769232E-2</c:v>
                </c:pt>
                <c:pt idx="8">
                  <c:v>0</c:v>
                </c:pt>
                <c:pt idx="9">
                  <c:v>0.08</c:v>
                </c:pt>
                <c:pt idx="10">
                  <c:v>0</c:v>
                </c:pt>
                <c:pt idx="11">
                  <c:v>5.5555555555555552E-2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B-481A-980F-E48FFA06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748448"/>
        <c:axId val="1936733472"/>
      </c:lineChart>
      <c:catAx>
        <c:axId val="19367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33472"/>
        <c:crosses val="autoZero"/>
        <c:auto val="1"/>
        <c:lblAlgn val="ctr"/>
        <c:lblOffset val="100"/>
        <c:noMultiLvlLbl val="0"/>
      </c:catAx>
      <c:valAx>
        <c:axId val="19367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0</xdr:row>
      <xdr:rowOff>155575</xdr:rowOff>
    </xdr:from>
    <xdr:to>
      <xdr:col>14</xdr:col>
      <xdr:colOff>66675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A5582-3C71-403C-AA95-63DC4033F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15875</xdr:rowOff>
    </xdr:from>
    <xdr:to>
      <xdr:col>13</xdr:col>
      <xdr:colOff>361950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E6E9E-3108-4E45-AEF2-1142070C4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14287</xdr:rowOff>
    </xdr:from>
    <xdr:to>
      <xdr:col>15</xdr:col>
      <xdr:colOff>171450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A0703-F976-4AF0-9ECB-6582FCCC7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319086</xdr:colOff>
      <xdr:row>14</xdr:row>
      <xdr:rowOff>109537</xdr:rowOff>
    </xdr:from>
    <xdr:to>
      <xdr:col>6</xdr:col>
      <xdr:colOff>238125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E85B6-3382-423C-9991-1F25744F2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Weinberg" refreshedDate="44366.863904398146" createdVersion="7" refreshedVersion="7" minRefreshableVersion="3" recordCount="4114" xr:uid="{C46615AA-124E-4B6A-844E-04CD07B3CF36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1970-01-01T00:00:00" maxDate="2017-03-15T15:30:07" count="4096"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4-09T20:59:52"/>
        <d v="2016-07-19T23:54:51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3-10-31T05:02:33"/>
        <d v="2014-09-16T15:58:59"/>
        <d v="2014-06-20T03:24:46"/>
        <d v="2016-11-15T20:28:27"/>
        <d v="2015-07-14T07:50:59"/>
        <d v="2011-02-13T02:03:10"/>
        <d v="2016-11-18T19:11:49"/>
        <d v="2015-03-04T22:10:05"/>
        <d v="2013-02-28T20:05:33"/>
        <d v="2014-01-07T19:00:48"/>
        <d v="2017-01-12T12:09:38"/>
        <d v="2016-05-31T06:59:46"/>
        <d v="2015-05-26T17:03:13"/>
        <d v="2016-03-22T02:18:02"/>
        <d v="2016-04-07T22:50:51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6-07-22T07:52:18"/>
        <d v="2012-11-15T22:11:50"/>
        <d v="2015-11-30T17:01:07"/>
        <d v="2016-03-23T19:49:04"/>
        <d v="2015-11-18T19:38:59"/>
        <d v="2015-06-08T22:58:33"/>
        <d v="2016-11-21T06:11:20"/>
        <d v="2012-03-23T16:59:36"/>
        <d v="2012-01-31T20:06:15"/>
        <d v="2016-01-18T09:33:48"/>
        <d v="2013-10-14T12:01:01"/>
        <d v="2013-01-29T01:03:23"/>
        <d v="2011-12-21T02:08:30"/>
        <d v="2015-11-25T14:51:26"/>
        <d v="2016-09-14T06:04:42"/>
        <d v="2016-03-23T06:32:52"/>
        <d v="2016-06-28T17:21:04"/>
        <d v="2012-08-23T17:01:40"/>
        <d v="2015-05-15T18:45:37"/>
        <d v="2015-05-08T22:36:12"/>
        <d v="2014-11-08T18:55:53"/>
        <d v="2016-05-13T15:57:14"/>
        <d v="2016-11-30T20:34:13"/>
        <d v="2016-11-03T16:03:26"/>
        <d v="2016-08-14T15:28:22"/>
        <d v="2015-07-28T19:15:10"/>
        <d v="2016-07-14T00:13:06"/>
        <d v="2013-10-31T22:15:03"/>
        <d v="2014-10-29T12:00:45"/>
        <d v="2013-04-01T14:42:50"/>
        <d v="2012-09-06T23:51:15"/>
        <d v="2013-12-03T22:01:27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10-30T23:54:56"/>
        <d v="2012-02-02T04:47:45"/>
        <d v="2011-01-21T01:56:41"/>
        <d v="2016-05-13T17:46:51"/>
        <d v="2017-02-01T19:14:28"/>
        <d v="2014-07-10T13:05:48"/>
        <d v="2016-11-08T10:50:46"/>
        <d v="2015-04-13T01:37:17"/>
        <d v="2017-02-15T13:10:42"/>
        <d v="2011-01-27T00:37:10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0-07-19T21:26:13"/>
        <d v="2013-08-01T14:40:12"/>
        <d v="2016-10-08T10:05:37"/>
        <d v="2016-12-03T01:47:58"/>
        <d v="2014-05-08T15:36:30"/>
        <d v="2013-02-15T17:13:09"/>
        <d v="2015-11-03T15:00:07"/>
        <d v="2014-06-18T23:48:24"/>
        <d v="2015-04-11T06:25:11"/>
        <d v="2015-05-23T17:31:06"/>
        <d v="2013-02-08T18:07:31"/>
        <d v="2017-01-21T12:01:30"/>
        <d v="2014-07-15T12:58:18"/>
        <d v="2014-04-26T02:49:19"/>
        <d v="2015-05-03T01:40:09"/>
        <d v="2014-05-01T19:40:52"/>
        <d v="2016-09-01T17:19:42"/>
        <d v="2015-11-09T07:58:55"/>
        <d v="2012-05-30T00:09:48"/>
        <d v="2016-07-17T18:13:30"/>
        <d v="2012-11-13T15:33:57"/>
        <d v="2014-07-16T15:00:22"/>
        <d v="2013-11-01T20:17:32"/>
        <d v="2016-01-27T11:52:12"/>
        <d v="2015-06-24T21:33:48"/>
        <d v="2015-08-04T19:04:37"/>
        <d v="2015-11-25T14:23:54"/>
        <d v="2016-07-18T14:31:46"/>
        <d v="2016-03-25T20:05:04"/>
        <d v="2015-05-12T04:25:46"/>
        <d v="2011-03-22T04:21:13"/>
        <d v="2013-01-31T19:25:29"/>
        <d v="2014-07-23T15:25:31"/>
        <d v="2015-04-15T19:49:39"/>
        <d v="2015-05-28T06:55:54"/>
        <d v="2013-11-25T08:00:29"/>
        <d v="2010-11-05T14:54:46"/>
        <d v="2013-09-09T14:33:35"/>
        <d v="2012-07-10T03:48:47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4-07-01T04:56:07"/>
        <d v="2013-04-25T08:45:23"/>
        <d v="2011-05-19T01:14:26"/>
        <d v="2014-08-11T19:16:26"/>
        <d v="2014-08-01T12:39:12"/>
        <d v="2016-02-24T03:53:08"/>
        <d v="2014-11-17T17:21:03"/>
        <d v="2012-11-20T11:58:45"/>
        <d v="2015-09-26T21:13:24"/>
        <d v="2016-09-23T14:45:14"/>
        <d v="2012-05-30T02:51:21"/>
        <d v="2015-11-05T16:53:37"/>
        <d v="2016-07-01T01:09:38"/>
        <d v="2014-08-10T12:35:46"/>
        <d v="2015-11-15T04:11:26"/>
        <d v="2011-05-24T06:51:37"/>
        <d v="2016-02-17T15:00:04"/>
        <d v="2010-03-29T15:54:18"/>
        <d v="2015-05-16T17:05:44"/>
        <d v="2016-01-14T19:02:06"/>
        <d v="2015-01-28T16:37:59"/>
        <d v="2013-06-05T00:56:00"/>
        <d v="2016-03-23T18:45:50"/>
        <d v="2016-10-11T12:37:07"/>
        <d v="2014-02-04T01:30:50"/>
        <d v="2017-01-26T23:03:59"/>
        <d v="2015-07-13T18:00:22"/>
        <d v="2013-01-29T14:15:15"/>
        <d v="2014-10-11T08:30:16"/>
        <d v="2012-08-24T17:15:48"/>
        <d v="2016-05-06T13:58:34"/>
        <d v="2015-04-04T05:11:23"/>
        <d v="2016-04-17T17:30:53"/>
        <d v="2016-07-01T07:33:47"/>
        <d v="2015-02-20T23:20:52"/>
        <d v="2013-04-03T13:44:05"/>
        <d v="2010-10-18T05:24:20"/>
        <d v="2014-03-27T01:58:38"/>
        <d v="2010-02-26T21:36:31"/>
        <d v="2015-11-29T00:29:22"/>
        <d v="2012-10-02T06:40:18"/>
        <d v="2014-10-29T19:15:26"/>
        <d v="2012-04-03T23:00:26"/>
        <d v="2016-05-03T05:15:42"/>
        <d v="2011-06-29T01:39:05"/>
        <d v="2014-09-07T18:26:15"/>
        <d v="2014-12-30T22:45:44"/>
        <d v="2015-12-03T19:38:28"/>
        <d v="2016-03-11T09:59:46"/>
        <d v="2011-03-24T20:01:36"/>
        <d v="2016-07-19T16:52:18"/>
        <d v="2015-03-15T05:19:57"/>
        <d v="2013-06-08T00:26:21"/>
        <d v="2012-07-05T21:37:00"/>
        <d v="2012-03-19T23:26:58"/>
        <d v="2015-08-27T04:33:41"/>
        <d v="2015-02-08T03:39:49"/>
        <d v="2014-08-28T03:08:27"/>
        <d v="2015-10-01T15:53:20"/>
        <d v="2015-03-27T21:54:00"/>
        <d v="2014-12-09T03:26:10"/>
        <d v="2014-06-16T14:31:15"/>
        <d v="2016-02-25T17:32:10"/>
        <d v="2016-03-23T21:59:44"/>
        <d v="2012-06-28T16:35:45"/>
        <d v="2016-12-16T01:35:19"/>
        <d v="2013-07-29T15:56:31"/>
        <d v="2011-05-07T12:10:33"/>
        <d v="2015-09-28T14:07:45"/>
        <d v="2015-10-06T20:44:40"/>
        <d v="2013-11-27T20:50:34"/>
        <d v="2016-06-11T01:15:38"/>
        <d v="2017-02-02T10:12:32"/>
        <d v="2013-03-18T12:59:35"/>
        <d v="2015-09-14T12:00:21"/>
        <d v="2015-01-15T23:02:10"/>
        <d v="2010-07-20T05:32:35"/>
        <d v="2016-03-24T11:56:04"/>
        <d v="2014-08-30T08:40:20"/>
        <d v="2013-03-03T16:52:45"/>
        <d v="2015-01-22T08:53:50"/>
        <d v="2016-07-16T06:20:25"/>
        <d v="2016-10-27T14:27:51"/>
        <d v="2012-09-27T02:21:53"/>
        <d v="2016-05-08T08:11:13"/>
        <d v="2014-11-03T16:10:43"/>
        <d v="2010-12-04T02:06:11"/>
        <d v="2015-04-04T07:00:14"/>
        <d v="2013-09-30T15:54:43"/>
        <d v="2014-12-02T21:37:42"/>
        <d v="2015-06-08T14:00:23"/>
        <d v="2016-09-26T13:11:15"/>
        <d v="2010-05-01T05:45:32"/>
        <d v="2016-02-05T16:08:33"/>
        <d v="2014-06-01T17:07:05"/>
        <d v="2015-01-20T20:45:48"/>
        <d v="2015-11-03T17:05:15"/>
        <d v="2013-01-17T15:52:38"/>
        <d v="2011-04-11T03:49:20"/>
        <d v="2011-12-29T18:54:07"/>
        <d v="2015-04-03T18:52:33"/>
        <d v="2015-07-18T10:22:16"/>
        <d v="2013-07-03T20:49:47"/>
        <d v="2014-11-05T13:35:53"/>
        <d v="2015-05-12T10:05:53"/>
        <d v="2015-03-12T04:06:32"/>
        <d v="2016-03-17T22:39:07"/>
        <d v="2013-02-26T06:04:33"/>
        <d v="2016-12-07T16:49:00"/>
        <d v="2014-10-28T16:35:53"/>
        <d v="2013-07-31T10:11:01"/>
        <d v="2016-03-31T22:36:48"/>
        <d v="2012-06-20T23:02:45"/>
        <d v="2016-05-18T16:15:09"/>
        <d v="2014-06-03T16:03:01"/>
        <d v="2016-09-15T15:36:18"/>
        <d v="2015-08-19T18:20:39"/>
        <d v="2016-09-20T11:05:13"/>
        <d v="2014-07-09T12:03:49"/>
        <d v="2015-04-27T05:59:44"/>
        <d v="2014-12-23T19:58:39"/>
        <d v="2016-06-03T02:31:52"/>
        <d v="2013-10-14T19:22:35"/>
        <d v="2017-01-24T05:51:36"/>
        <d v="2016-02-15T06:04:57"/>
        <d v="2012-05-08T13:14:17"/>
        <d v="2015-05-22T20:04:09"/>
        <d v="2014-08-20T20:17:40"/>
        <d v="2014-10-18T23:24:52"/>
        <d v="2010-12-02T02:34:58"/>
        <d v="2012-02-19T17:12:52"/>
        <d v="2015-08-27T15:00:23"/>
        <d v="2014-04-15T14:10:35"/>
        <d v="2012-03-01T21:53:49"/>
        <d v="2012-09-12T20:37:41"/>
        <d v="2015-12-22T21:18:29"/>
        <d v="2012-07-30T21:11:21"/>
        <d v="2012-07-23T04:46:47"/>
        <d v="2012-12-04T00:29:09"/>
        <d v="2012-08-14T16:47:33"/>
        <d v="2016-02-23T17:01:04"/>
        <d v="2014-07-08T12:22:24"/>
        <d v="2015-05-02T21:00:01"/>
        <d v="2016-03-23T19:51:57"/>
        <d v="2015-07-24T13:37:40"/>
        <d v="2014-12-15T14:48:36"/>
        <d v="2012-07-26T16:33:45"/>
        <d v="2014-05-27T13:19:26"/>
        <d v="2013-02-06T19:11:18"/>
        <d v="2017-01-03T16:36:49"/>
        <d v="2015-05-01T07:59:47"/>
        <d v="2015-10-07T12:00:09"/>
        <d v="2014-10-14T14:02:38"/>
        <d v="2013-11-22T12:55:40"/>
        <d v="2014-07-08T05:30:28"/>
        <d v="2015-01-16T19:21:39"/>
        <d v="2015-05-10T04:07:47"/>
        <d v="2013-03-18T18:15:42"/>
        <d v="2016-05-23T02:39:32"/>
        <d v="2011-10-28T16:35:58"/>
        <d v="2015-11-20T17:27:05"/>
        <d v="2016-02-29T23:48:05"/>
        <d v="2015-02-27T00:31:51"/>
        <d v="2014-06-30T15:20:26"/>
        <d v="2017-02-07T00:07:33"/>
        <d v="2015-01-30T22:16:41"/>
        <d v="2011-04-04T20:47:50"/>
        <d v="2015-03-24T16:01:58"/>
        <d v="2014-08-12T10:24:14"/>
        <d v="2012-05-02T19:43:09"/>
        <d v="2015-02-01T16:54:31"/>
        <d v="2013-01-08T00:25:52"/>
        <d v="2014-05-08T15:45:53"/>
        <d v="2014-04-03T11:30:44"/>
        <d v="2016-06-27T15:19:29"/>
        <d v="2012-09-12T00:58:59"/>
        <d v="2014-06-16T15:17:46"/>
        <d v="2016-02-16T16:35:59"/>
        <d v="2016-06-08T00:31:42"/>
        <d v="2014-02-19T03:36:01"/>
        <d v="2012-01-19T17:33:46"/>
        <d v="2016-03-14T23:44:14"/>
        <d v="2016-03-04T18:17:07"/>
        <d v="2013-04-23T15:38:11"/>
        <d v="2013-05-15T19:32:37"/>
        <d v="2012-03-19T18:34:09"/>
        <d v="2016-10-25T04:14:27"/>
        <d v="2016-04-12T17:35:01"/>
        <d v="2012-03-22T17:01:25"/>
        <d v="2016-09-07T03:26:44"/>
        <d v="2015-10-13T01:25:49"/>
        <d v="2013-02-21T21:52:18"/>
        <d v="2012-02-28T01:57:54"/>
        <d v="2013-05-28T01:49:11"/>
        <d v="2017-01-23T04:43:42"/>
        <d v="2015-09-15T09:59:58"/>
        <d v="2015-02-10T22:58:32"/>
        <d v="2014-10-21T20:06:58"/>
        <d v="2014-09-12T15:10:36"/>
        <d v="2016-07-19T02:38:45"/>
        <d v="2015-05-12T18:01:27"/>
        <d v="2014-07-02T13:48:03"/>
        <d v="2012-10-10T18:07:07"/>
        <d v="2012-12-21T17:21:20"/>
        <d v="2016-05-03T20:34:12"/>
        <d v="2015-04-21T17:56:28"/>
        <d v="2013-09-29T15:56:28"/>
        <d v="2015-08-31T14:47:37"/>
        <d v="2015-03-01T15:39:51"/>
        <d v="2010-01-27T04:11:47"/>
        <d v="2011-12-18T21:33:05"/>
        <d v="2016-07-14T11:32:37"/>
        <d v="2016-02-18T05:33:43"/>
        <d v="2015-06-20T19:35:34"/>
        <d v="2016-03-14T00:02:57"/>
        <d v="2012-05-24T19:24:11"/>
        <d v="2012-11-15T18:52:08"/>
        <d v="2017-01-10T17:52:15"/>
        <d v="2015-12-28T04:37:53"/>
        <d v="2014-05-30T17:26:51"/>
        <d v="2013-01-02T01:08:59"/>
        <d v="2014-07-19T00:08:10"/>
        <d v="2016-11-09T10:05:15"/>
        <d v="2015-11-01T18:09:32"/>
        <d v="2015-03-16T17:53:38"/>
        <d v="2015-05-15T19:36:15"/>
        <d v="2012-01-01T15:34:51"/>
        <d v="2015-09-04T04:00:42"/>
        <d v="2015-12-23T14:27:34"/>
        <d v="2017-02-17T11:01:32"/>
        <d v="2015-06-05T15:38:37"/>
        <d v="2014-09-05T02:40:21"/>
        <d v="2012-03-06T19:00:20"/>
        <d v="2011-02-02T12:57:07"/>
        <d v="2012-03-15T01:20:34"/>
        <d v="2015-06-16T07:37:07"/>
        <d v="2017-01-31T14:24:43"/>
        <d v="2014-06-27T14:17:25"/>
        <d v="2015-03-05T07:22:05"/>
        <d v="2014-11-28T15:20:26"/>
        <d v="2015-10-15T12:56:57"/>
        <d v="2015-07-03T11:13:12"/>
        <d v="2013-09-09T10:27:17"/>
        <d v="2015-12-29T17:16:32"/>
        <d v="2015-07-14T14:50:40"/>
        <d v="2016-07-13T21:08:45"/>
        <d v="2016-02-23T01:12:53"/>
        <d v="2015-03-09T13:49:48"/>
        <d v="2012-01-28T16:17:03"/>
        <d v="2011-07-29T18:12:08"/>
        <d v="2012-01-10T17:44:04"/>
        <d v="2015-01-12T16:57:37"/>
        <d v="2015-02-23T21:41:52"/>
        <d v="2014-11-01T20:08:08"/>
        <d v="2015-03-25T21:52:21"/>
        <d v="2016-05-03T14:19:42"/>
        <d v="2014-08-26T21:53:33"/>
        <d v="2016-04-01T21:14:36"/>
        <d v="2014-05-13T16:26:58"/>
        <d v="2013-02-14T18:27:47"/>
        <d v="2015-08-03T04:19:46"/>
        <d v="2016-09-30T15:11:19"/>
        <d v="2014-09-17T19:55:39"/>
        <d v="2013-09-16T13:01:43"/>
        <d v="2016-03-09T16:00:35"/>
        <d v="2016-12-19T15:16:37"/>
        <d v="2015-06-30T12:30:22"/>
        <d v="2015-11-04T20:59:25"/>
        <d v="2011-04-05T19:52:20"/>
        <d v="2014-06-06T18:31:06"/>
        <d v="2015-05-12T16:12:17"/>
        <d v="2016-11-11T23:22:34"/>
        <d v="2016-02-05T02:10:02"/>
        <d v="2012-11-15T15:36:17"/>
        <d v="2013-09-26T23:42:49"/>
        <d v="2016-02-10T00:24:46"/>
        <d v="2012-05-03T01:42:26"/>
        <d v="2011-09-16T17:35:40"/>
        <d v="2017-02-08T14:55:16"/>
        <d v="2014-04-25T17:53:09"/>
        <d v="2012-01-17T14:23:31"/>
        <d v="2016-05-04T01:28:59"/>
        <d v="2015-06-22T00:10:11"/>
        <d v="2016-06-22T20:42:24"/>
        <d v="2012-06-14T05:19:03"/>
        <d v="2012-06-14T20:02:21"/>
        <d v="2015-05-02T22:06:35"/>
        <d v="2011-05-08T15:18:01"/>
        <d v="2015-02-23T05:38:49"/>
        <d v="2016-04-01T16:33:14"/>
        <d v="2016-11-01T10:32:05"/>
        <d v="2015-04-08T17:51:02"/>
        <d v="2015-07-15T13:52:46"/>
        <d v="2011-04-05T20:50:48"/>
        <d v="2016-02-01T14:39:49"/>
        <d v="2015-03-09T08:53:21"/>
        <d v="2016-12-01T22:03:39"/>
        <d v="2010-06-25T02:46:20"/>
        <d v="2012-10-23T04:45:35"/>
        <d v="2014-08-01T15:58:45"/>
        <d v="2015-10-21T08:20:53"/>
        <d v="2016-04-23T16:12:18"/>
        <d v="2012-01-18T07:39:27"/>
        <d v="2015-09-28T18:24:55"/>
        <d v="2016-09-21T14:45:17"/>
        <d v="2016-01-05T21:52:10"/>
        <d v="2011-06-24T20:08:56"/>
        <d v="2014-07-26T08:17:57"/>
        <d v="2010-03-13T05:48:38"/>
        <d v="2010-09-09T14:30:14"/>
        <d v="2014-05-09T20:12:22"/>
        <d v="2013-04-09T16:33:59"/>
        <d v="2013-05-22T03:31:36"/>
        <d v="2013-02-04T02:49:48"/>
        <d v="2015-11-30T20:15:00"/>
        <d v="2014-03-06T17:39:45"/>
        <d v="2011-12-07T01:36:01"/>
        <d v="2014-01-16T17:01:24"/>
        <d v="2016-06-17T17:39:36"/>
        <d v="2012-07-17T17:26:34"/>
        <d v="2015-11-10T00:36:01"/>
        <d v="2014-08-25T04:28:06"/>
        <d v="2015-02-23T22:36:06"/>
        <d v="2014-06-13T10:58:33"/>
        <d v="2014-09-18T05:50:09"/>
        <d v="2013-05-09T00:01:14"/>
        <d v="2013-09-02T00:06:49"/>
        <d v="2017-01-23T08:50:02"/>
        <d v="2014-11-05T13:16:06"/>
        <d v="2015-10-15T12:20:00"/>
        <d v="2013-02-07T07:28:39"/>
        <d v="2014-07-23T03:44:15"/>
        <d v="2016-02-03T00:51:13"/>
        <d v="2016-04-24T19:53:51"/>
        <d v="2015-06-18T17:54:44"/>
        <d v="2012-11-10T05:19:27"/>
        <d v="2015-04-17T21:35:20"/>
        <d v="2011-11-07T17:53:11"/>
        <d v="2012-03-09T19:19:38"/>
        <d v="2015-06-22T18:16:58"/>
        <d v="2015-03-09T17:42:49"/>
        <d v="2014-07-12T20:27:47"/>
        <d v="2011-08-23T18:28:49"/>
        <d v="2015-04-10T20:10:05"/>
        <d v="2014-04-09T20:45:19"/>
        <d v="2014-05-26T10:51:39"/>
        <d v="2015-02-18T16:54:11"/>
        <d v="2012-01-27T00:07:21"/>
        <d v="2013-06-07T01:29:20"/>
        <d v="2015-05-12T12:52:02"/>
        <d v="2016-11-18T18:30:57"/>
        <d v="2016-04-03T19:31:57"/>
        <d v="2016-11-15T17:50:16"/>
        <d v="2014-09-09T15:58:04"/>
        <d v="2013-05-28T19:44:52"/>
        <d v="2014-04-25T01:07:48"/>
        <d v="2014-06-16T16:03:49"/>
        <d v="2013-10-10T22:47:33"/>
        <d v="2011-08-02T21:20:31"/>
        <d v="2012-07-21T04:27:41"/>
        <d v="2014-12-01T17:50:08"/>
        <d v="2014-07-21T07:43:21"/>
        <d v="2016-06-01T21:07:33"/>
        <d v="2016-12-21T00:44:54"/>
        <d v="2013-11-26T00:32:17"/>
        <d v="2012-02-09T15:07:29"/>
        <d v="2016-07-15T14:30:57"/>
        <d v="2016-07-15T10:35:20"/>
        <d v="2016-05-12T19:22:59"/>
        <d v="2016-07-04T04:00:0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5-08-03T22:49:03"/>
        <d v="2016-03-16T20:48:27"/>
        <d v="2013-04-30T01:47:14"/>
        <d v="2014-10-10T15:22:27"/>
        <d v="2015-11-01T04:35:29"/>
        <d v="2015-11-10T22:48:15"/>
        <d v="2014-08-26T21:16:44"/>
        <d v="2016-05-06T23:15:16"/>
        <d v="2015-08-09T13:25:56"/>
        <d v="2016-02-20T03:22:00"/>
        <d v="2014-08-25T19:34:44"/>
        <d v="2013-03-15T04:02:20"/>
        <d v="2016-07-20T10:05:40"/>
        <d v="2015-12-02T23:19:51"/>
        <d v="2016-06-14T23:29:16"/>
        <d v="2015-04-19T23:33:17"/>
        <d v="2016-11-18T02:37:26"/>
        <d v="2015-02-04T21:04:52"/>
        <d v="2015-05-20T13:46:17"/>
        <d v="2013-10-25T23:00:14"/>
        <d v="2015-07-11T22:17:17"/>
        <d v="2015-01-15T14:09:51"/>
        <d v="2011-12-16T23:49:52"/>
        <d v="2014-09-30T15:37:03"/>
        <d v="2015-09-06T16:30:47"/>
        <d v="2016-08-08T21:42:08"/>
        <d v="2016-05-31T15:42:14"/>
        <d v="2015-01-16T16:48:49"/>
        <d v="2015-06-03T01:34:36"/>
        <d v="2014-05-22T20:31:20"/>
        <d v="2016-08-08T11:20:40"/>
        <d v="2017-02-23T11:05:54"/>
        <d v="2010-11-23T03:08:53"/>
        <d v="2015-05-25T22:34:12"/>
        <d v="2015-04-14T12:55:22"/>
        <d v="2016-11-19T17:49:21"/>
        <d v="2012-05-07T22:42:55"/>
        <d v="2012-12-14T22:48:33"/>
        <d v="2016-03-14T19:15:24"/>
        <d v="2015-05-01T15:32:27"/>
        <d v="2016-02-27T23:09:14"/>
        <d v="2014-08-20T18:08:12"/>
        <d v="2011-05-16T17:50:01"/>
        <d v="2014-12-15T19:55:07"/>
        <d v="2011-07-06T21:30:45"/>
        <d v="2015-08-12T01:04:19"/>
        <d v="2014-01-24T13:39:51"/>
        <d v="2014-06-09T16:27:42"/>
        <d v="2016-02-20T00:27:30"/>
        <d v="2014-03-26T18:38:13"/>
        <d v="2013-05-08T13:24:42"/>
        <d v="2016-02-01T22:41:07"/>
        <d v="2013-08-09T16:37:23"/>
        <d v="2014-08-12T10:18:54"/>
        <d v="2015-04-21T20:29:36"/>
        <d v="2014-02-12T01:41:38"/>
        <d v="2012-07-09T17:49:38"/>
        <d v="2014-09-09T16:38:28"/>
        <d v="2013-07-11T18:50:44"/>
        <d v="2016-05-13T12:57:34"/>
        <d v="2014-10-12T23:54:23"/>
        <d v="2016-04-29T14:52:07"/>
        <d v="2014-07-09T19:05:51"/>
        <d v="2016-04-20T11:31:00"/>
        <d v="2015-10-12T18:16:07"/>
        <d v="2010-02-06T22:03:26"/>
        <d v="2016-06-28T01:49:40"/>
        <d v="2014-09-07T00:06:13"/>
        <d v="2012-07-17T20:22:46"/>
        <d v="2014-04-15T06:58:51"/>
        <d v="2015-04-02T15:11:49"/>
        <d v="2011-12-02T19:05:47"/>
        <d v="2015-05-30T20:57:18"/>
        <d v="2014-09-09T23:09:39"/>
        <d v="2016-03-18T02:29:04"/>
        <d v="2014-05-22T17:12:52"/>
        <d v="2014-03-26T21:08:47"/>
        <d v="2015-02-17T16:00:28"/>
        <d v="2016-08-10T01:36:22"/>
        <d v="2016-08-26T08:46:48"/>
        <d v="2012-04-14T22:28:39"/>
        <d v="2015-11-23T20:17:52"/>
        <d v="2015-03-26T11:27:36"/>
        <d v="2016-03-02T07:14:53"/>
        <d v="2012-04-14T18:54:06"/>
        <d v="2015-04-08T03:57:00"/>
        <d v="2011-08-24T03:00:37"/>
        <d v="2014-01-17T18:18:12"/>
        <d v="2016-02-25T13:50:44"/>
        <d v="2013-01-30T23:05:37"/>
        <d v="2016-05-12T20:51:01"/>
        <d v="2011-02-18T16:54:42"/>
        <d v="2015-01-27T15:09:41"/>
        <d v="2012-12-27T22:54:16"/>
        <d v="2016-03-08T15:16:31"/>
        <d v="2015-03-15T19:02:06"/>
        <d v="2016-05-12T13:39:32"/>
        <d v="2012-12-07T19:51:03"/>
        <d v="2013-05-15T00:00:32"/>
        <d v="2015-11-11T00:51:36"/>
        <d v="2012-02-22T01:22:35"/>
        <d v="2016-12-05T03:14:05"/>
        <d v="2017-02-06T16:03:27"/>
        <d v="2014-06-09T19:32:39"/>
        <d v="2012-04-25T23:39:48"/>
        <d v="2015-02-09T18:22:59"/>
        <d v="2016-12-18T21:10:36"/>
        <d v="2014-11-21T18:01:56"/>
        <d v="2015-09-23T13:58:17"/>
        <d v="2015-02-17T22:47:44"/>
        <d v="2012-08-25T19:46:52"/>
        <d v="2016-08-02T20:19:26"/>
        <d v="2015-01-07T04:51:43"/>
        <d v="2014-05-13T02:32:33"/>
        <d v="2014-07-17T05:03:11"/>
        <d v="2015-06-05T17:38:42"/>
        <d v="2011-01-21T23:52:34"/>
        <d v="2015-06-14T19:32:39"/>
        <d v="2012-06-12T17:45:32"/>
        <d v="2015-03-04T00:16:46"/>
        <d v="2012-03-13T17:02:45"/>
        <d v="2012-03-29T06:30:57"/>
        <d v="2013-09-18T19:30:18"/>
        <d v="2015-11-26T11:15:16"/>
        <d v="2017-01-16T12:48:05"/>
        <d v="2011-11-18T20:48:41"/>
        <d v="2013-11-08T11:24:15"/>
        <d v="2016-06-23T19:32:38"/>
        <d v="2012-06-15T20:03:07"/>
        <d v="2015-11-23T16:59:34"/>
        <d v="2017-01-23T23:25:21"/>
        <d v="2016-07-05T12:06:28"/>
        <d v="2014-06-22T16:09:28"/>
        <d v="2015-04-20T22:39:50"/>
        <d v="2011-05-02T22:47:58"/>
        <d v="2016-04-13T00:10:08"/>
        <d v="2015-03-20T21:29:34"/>
        <d v="2016-11-23T07:42:46"/>
        <d v="2016-05-27T00:04:51"/>
        <d v="2015-11-19T20:01:19"/>
        <d v="2014-03-24T15:59:33"/>
        <d v="2012-08-06T19:29:43"/>
        <d v="2015-05-01T01:52:43"/>
        <d v="2012-10-31T06:06:45"/>
        <d v="2012-01-31T18:16:58"/>
        <d v="2014-01-28T06:36:27"/>
        <d v="2016-03-23T21:02:45"/>
        <d v="2013-04-06T07:00:55"/>
        <d v="2017-01-17T03:28:46"/>
        <d v="2014-06-17T13:43:27"/>
        <d v="2012-02-06T20:17:15"/>
        <d v="2014-09-30T20:36:53"/>
        <d v="2016-12-07T19:05:00"/>
        <d v="2014-02-24T09:24:15"/>
        <d v="2015-10-01T10:53:17"/>
        <d v="2015-05-28T12:05:02"/>
        <d v="2014-04-01T23:57:42"/>
        <d v="2015-02-01T05:51:46"/>
        <d v="2016-08-23T18:22:09"/>
        <d v="2015-02-19T20:22:38"/>
        <d v="2016-10-11T23:22:08"/>
        <d v="2015-08-03T00:28:25"/>
        <d v="2017-01-10T14:24:21"/>
        <d v="2012-04-24T05:27:56"/>
        <d v="2012-05-30T04:27:23"/>
        <d v="2014-08-28T21:55:49"/>
        <d v="2014-04-29T20:00:20"/>
        <d v="2012-04-04T14:33:35"/>
        <d v="2017-02-09T12:21:31"/>
        <d v="2015-03-24T18:26:00"/>
        <d v="2014-08-31T14:03:20"/>
        <d v="2013-04-23T04:07:24"/>
        <d v="2009-08-25T15:26:54"/>
        <d v="2015-03-31T05:40:32"/>
        <d v="2012-05-08T21:25:09"/>
        <d v="2015-08-22T03:11:16"/>
        <d v="2009-05-17T03:55:13"/>
        <d v="2012-01-31T00:28:50"/>
        <d v="2012-01-31T23:30:39"/>
        <d v="2016-07-21T18:41:02"/>
        <d v="2015-10-05T18:26:31"/>
        <d v="2014-09-06T16:11:45"/>
        <d v="2013-11-20T10:04:52"/>
        <d v="2011-01-12T07:44:38"/>
        <d v="2016-08-25T05:26:27"/>
        <d v="2013-06-28T01:49:54"/>
        <d v="2016-07-27T04:56:36"/>
        <d v="2014-12-02T07:54:13"/>
        <d v="2015-12-01T06:37:27"/>
        <d v="2015-07-12T18:31:40"/>
        <d v="2014-05-15T14:23:54"/>
        <d v="2016-05-04T16:24:26"/>
        <d v="2014-07-22T14:34:56"/>
        <d v="2015-02-13T19:31:59"/>
        <d v="2014-01-09T09:30:31"/>
        <d v="2013-10-28T12:39:23"/>
        <d v="2014-10-22T21:57:29"/>
        <d v="2013-04-12T18:27:26"/>
        <d v="2016-03-28T14:58:27"/>
        <d v="2011-03-17T09:39:24"/>
        <d v="2011-03-10T16:41:06"/>
        <d v="2014-01-18T23:38:31"/>
        <d v="2015-09-05T18:56:01"/>
        <d v="2012-09-01T01:35:37"/>
        <d v="2015-01-22T22:11:58"/>
        <d v="2014-07-08T17:41:10"/>
        <d v="2014-10-28T14:21:23"/>
        <d v="2014-06-18T21:08:57"/>
        <d v="2015-06-11T05:16:25"/>
        <d v="2015-09-08T07:59:53"/>
        <d v="2014-06-02T16:01:00"/>
        <d v="2012-03-19T21:22:40"/>
        <d v="2015-02-16T03:34:24"/>
        <d v="2012-03-05T18:33:23"/>
        <d v="2014-10-27T13:40:40"/>
        <d v="2014-05-21T09:54:09"/>
        <d v="2014-07-14T14:04:40"/>
        <d v="2017-02-02T20:00:27"/>
        <d v="2014-06-18T04:45:52"/>
        <d v="2016-08-18T18:08:42"/>
        <d v="2014-01-24T12:00:57"/>
        <d v="2015-03-26T09:54:05"/>
        <d v="2011-01-21T15:35:13"/>
        <d v="2016-04-24T13:14:14"/>
        <d v="2014-05-19T15:17:38"/>
        <d v="2011-08-16T22:00:03"/>
        <d v="2014-06-17T16:33:43"/>
        <d v="2012-09-05T22:44:10"/>
        <d v="2015-04-07T10:09:54"/>
        <d v="2015-07-14T13:40:48"/>
        <d v="2010-10-14T15:43:35"/>
        <d v="2014-11-21T17:11:30"/>
        <d v="2014-02-22T02:01:10"/>
        <d v="2014-10-08T18:54:03"/>
        <d v="2014-09-02T14:23:47"/>
        <d v="2012-08-13T18:02:14"/>
        <d v="2017-02-13T14:38:49"/>
        <d v="2017-02-14T17:46:00"/>
        <d v="2017-01-31T19:19:15"/>
        <d v="2014-12-16T05:56:28"/>
        <d v="2013-02-07T17:42:15"/>
        <d v="2012-08-13T11:24:43"/>
        <d v="2015-07-07T22:24:54"/>
        <d v="2014-11-08T16:41:46"/>
        <d v="2016-01-01T13:56:03"/>
        <d v="2016-06-18T20:23:40"/>
        <d v="2015-04-03T18:41:41"/>
        <d v="2011-06-19T15:07:55"/>
        <d v="2012-04-26T20:58:51"/>
        <d v="2015-02-15T00:12:03"/>
        <d v="2015-01-22T14:31:17"/>
        <d v="2014-04-15T17:53:06"/>
        <d v="2014-01-23T20:31:11"/>
        <d v="2014-05-22T02:18:32"/>
        <d v="2011-09-10T00:01:49"/>
        <d v="2015-05-17T12:59:14"/>
        <d v="2015-05-23T19:50:39"/>
        <d v="2015-06-24T08:16:47"/>
        <d v="2013-04-25T19:23:48"/>
        <d v="2016-11-28T05:05:46"/>
        <d v="2012-04-11T14:53:15"/>
        <d v="2016-10-12T11:10:53"/>
        <d v="2012-08-28T22:54:54"/>
        <d v="2014-12-15T23:08:15"/>
        <d v="2012-11-30T08:48:55"/>
        <d v="2012-01-13T22:03:51"/>
        <d v="2014-11-21T08:42:21"/>
        <d v="2014-10-27T00:10:16"/>
        <d v="2014-06-25T13:39:40"/>
        <d v="2016-11-16T08:01:25"/>
        <d v="2011-02-16T18:24:19"/>
        <d v="2014-09-27T23:15:55"/>
        <d v="2014-06-12T18:11:07"/>
        <d v="2014-05-22T16:00:09"/>
        <d v="2017-01-20T15:03:25"/>
        <d v="2012-04-06T10:59:18"/>
        <d v="2014-12-16T21:52:20"/>
        <d v="2015-01-20T16:52:10"/>
        <d v="2011-08-06T14:30:22"/>
        <d v="2013-07-09T22:24:59"/>
        <d v="2011-10-22T01:02:29"/>
        <d v="2012-10-23T16:58:09"/>
        <d v="2015-03-18T18:30:52"/>
        <d v="2015-09-16T22:51:50"/>
        <d v="2015-05-12T06:29:56"/>
        <d v="2015-06-12T00:33:25"/>
        <d v="2014-11-04T18:18:08"/>
        <d v="2016-02-26T22:47:59"/>
        <d v="2015-10-14T14:18:38"/>
        <d v="2014-07-17T07:45:08"/>
        <d v="2015-02-15T00:28:17"/>
        <d v="2013-08-21T20:17:27"/>
        <d v="2014-11-20T20:56:12"/>
        <d v="2016-05-17T06:21:10"/>
        <d v="2012-08-23T18:19:16"/>
        <d v="2014-09-08T04:01:08"/>
        <d v="2011-11-05T21:21:10"/>
        <d v="2016-09-16T15:43:16"/>
        <d v="2012-07-09T02:15:10"/>
        <d v="2014-07-15T15:59:33"/>
        <d v="2015-06-18T19:16:38"/>
        <d v="2014-10-31T07:03:14"/>
        <d v="2012-06-15T14:00:04"/>
        <d v="2013-03-08T02:40:25"/>
        <d v="2014-06-17T16:50:46"/>
        <d v="2015-09-14T22:01:03"/>
        <d v="2014-07-19T04:13:01"/>
        <d v="2017-01-12T05:16:10"/>
        <d v="2012-03-19T16:31:12"/>
        <d v="2016-01-13T05:51:57"/>
        <d v="2016-10-17T14:51:09"/>
        <d v="2016-10-05T13:06:24"/>
        <d v="2016-12-29T19:51:23"/>
        <d v="2013-07-09T02:32:46"/>
        <d v="2013-06-01T06:13:51"/>
        <d v="2015-02-21T15:38:04"/>
        <d v="2012-09-24T16:26:16"/>
        <d v="2011-05-05T19:33:10"/>
        <d v="2015-08-24T20:27:39"/>
        <d v="2010-06-18T20:06:26"/>
        <d v="2015-05-31T22:05:07"/>
        <d v="2013-11-12T06:08:27"/>
        <d v="2015-01-10T19:58:33"/>
        <d v="2010-08-05T17:09:12"/>
        <d v="2015-04-09T01:01:16"/>
        <d v="2014-06-05T12:40:28"/>
        <d v="2015-06-13T07:35:44"/>
        <d v="2017-02-13T21:48:10"/>
        <d v="2013-03-24T05:01:12"/>
        <d v="2012-03-05T17:25:47"/>
        <d v="2015-05-04T17:40:43"/>
        <d v="2014-09-11T07:47:50"/>
        <d v="2015-10-17T19:23:42"/>
        <d v="2013-03-08T20:54:03"/>
        <d v="2012-01-25T19:14:45"/>
        <d v="2013-05-08T18:03:12"/>
        <d v="2013-01-25T09:09:15"/>
        <d v="2017-02-06T18:37:33"/>
        <d v="2014-08-30T10:53:10"/>
        <d v="2012-01-15T17:31:08"/>
        <d v="2016-06-10T23:32:12"/>
        <d v="2016-02-23T09:11:38"/>
        <d v="2015-10-13T11:02:26"/>
        <d v="2015-04-17T15:31:17"/>
        <d v="2014-08-31T14:09:47"/>
        <d v="2013-07-22T22:20:31"/>
        <d v="2016-08-04T01:35:09"/>
        <d v="2012-01-25T20:34:02"/>
        <d v="2014-10-26T17:01:34"/>
        <d v="2016-05-15T22:56:32"/>
        <d v="2010-05-26T15:54:01"/>
        <d v="2016-03-01T00:58:45"/>
        <d v="2015-08-02T04:03:47"/>
        <d v="2012-04-05T03:45:55"/>
        <d v="2015-07-26T23:52:09"/>
        <d v="2012-01-12T21:43:03"/>
        <d v="2015-04-09T12:50:46"/>
        <d v="2016-05-04T13:31:22"/>
        <d v="2016-04-20T01:53:21"/>
        <d v="2014-11-03T00:42:26"/>
        <d v="2015-10-15T06:01:08"/>
        <d v="2013-12-18T18:15:55"/>
        <d v="2013-10-01T17:56:17"/>
        <d v="2014-12-03T07:58:03"/>
        <d v="2016-03-02T02:27:39"/>
        <d v="2011-05-12T17:02:24"/>
        <d v="2015-10-15T00:04:10"/>
        <d v="2016-05-16T18:14:59"/>
        <d v="2012-12-18T18:25:39"/>
        <d v="2013-10-02T15:03:46"/>
        <d v="2013-04-11T16:51:11"/>
        <d v="2011-10-29T01:13:16"/>
        <d v="2016-11-16T06:13:58"/>
        <d v="2015-07-07T14:12:24"/>
        <d v="2016-11-18T06:09:26"/>
        <d v="2013-06-22T20:09:12"/>
        <d v="2015-08-16T16:51:40"/>
        <d v="2014-05-20T17:22:53"/>
        <d v="2015-02-07T04:44:52"/>
        <d v="2015-01-22T04:13:42"/>
        <d v="2016-09-27T22:01:50"/>
        <d v="2016-11-01T11:41:42"/>
        <d v="2014-11-07T22:09:57"/>
        <d v="2010-02-04T07:45:59"/>
        <d v="2012-03-02T18:00:03"/>
        <d v="2014-01-27T20:13:40"/>
        <d v="2011-01-14T10:18:49"/>
        <d v="2011-02-21T11:55:55"/>
        <d v="2016-07-30T09:32:28"/>
        <d v="2016-02-01T03:43:06"/>
        <d v="2015-08-17T17:43:32"/>
        <d v="2014-10-02T07:04:57"/>
        <d v="2014-04-02T12:30:10"/>
        <d v="2015-01-22T21:08:54"/>
        <d v="2013-12-04T21:53:33"/>
        <d v="2011-11-15T11:49:50"/>
        <d v="2014-08-15T00:36:30"/>
        <d v="2014-06-30T18:38:02"/>
        <d v="2015-01-12T01:12:39"/>
        <d v="2016-03-29T15:24:05"/>
        <d v="2012-05-05T17:19:55"/>
        <d v="2012-05-24T18:32:55"/>
        <d v="2014-10-06T21:08:24"/>
        <d v="2015-02-19T17:51:38"/>
        <d v="2011-12-15T03:35:14"/>
        <d v="2014-10-08T02:58:00"/>
        <d v="2011-06-29T01:17:16"/>
        <d v="2013-01-24T12:14:21"/>
        <d v="2015-09-16T16:19:37"/>
        <d v="2011-08-10T21:02:43"/>
        <d v="2013-02-16T08:09:00"/>
        <d v="2016-10-18T03:10:26"/>
        <d v="2016-09-06T19:15:35"/>
        <d v="2014-11-10T02:11:14"/>
        <d v="2012-05-05T15:45:30"/>
        <d v="2015-12-22T11:41:35"/>
        <d v="2017-02-09T07:33:26"/>
        <d v="2012-03-02T21:00:58"/>
        <d v="2010-06-03T22:10:20"/>
        <d v="2012-03-31T15:30:08"/>
        <d v="2015-02-18T22:00:22"/>
        <d v="2016-04-23T00:22:36"/>
        <d v="2014-10-16T21:08:44"/>
        <d v="2013-11-18T21:55:21"/>
        <d v="2011-07-06T21:05:38"/>
        <d v="2016-09-14T10:53:54"/>
        <d v="2014-04-24T15:15:31"/>
        <d v="2015-10-19T15:09:07"/>
        <d v="2009-11-06T20:07:09"/>
        <d v="2014-11-06T16:45:04"/>
        <d v="2016-10-01T12:50:55"/>
        <d v="2015-03-01T18:51:17"/>
        <d v="2016-07-02T22:14:12"/>
        <d v="2014-10-20T00:53:04"/>
        <d v="2012-12-06T10:46:30"/>
        <d v="2015-06-01T12:14:58"/>
        <d v="2014-04-16T15:15:47"/>
        <d v="2014-09-17T07:04:43"/>
        <d v="2013-08-14T17:28:12"/>
        <d v="2014-06-23T18:23:11"/>
        <d v="2014-05-30T01:55:44"/>
        <d v="2015-10-07T12:23:08"/>
        <d v="2016-10-11T04:15:09"/>
        <d v="2014-12-07T18:45:47"/>
        <d v="2017-01-27T22:37:06"/>
        <d v="2015-06-30T06:24:50"/>
        <d v="2015-05-04T15:04:29"/>
        <d v="2016-01-09T11:28:49"/>
        <d v="2016-07-21T14:48:13"/>
        <d v="2015-09-10T21:11:08"/>
        <d v="2016-01-05T15:38:10"/>
        <d v="2016-02-17T19:38:02"/>
        <d v="2016-12-15T21:48:01"/>
        <d v="2013-03-15T21:03:52"/>
        <d v="2015-10-19T14:00:04"/>
        <d v="2012-02-24T14:42:46"/>
        <d v="2016-01-01T13:43:28"/>
        <d v="2015-02-09T17:05:07"/>
        <d v="2014-10-17T03:57:13"/>
        <d v="2013-09-07T20:36:19"/>
        <d v="2016-06-03T18:47:00"/>
        <d v="2016-09-26T10:06:57"/>
        <d v="2011-05-26T13:42:03"/>
        <d v="2016-02-16T09:46:16"/>
        <d v="2015-05-06T11:47:56"/>
        <d v="2015-10-15T11:53:29"/>
        <d v="2011-06-01T19:05:20"/>
        <d v="2014-08-02T05:45:54"/>
        <d v="2012-02-17T01:35:10"/>
        <d v="2016-11-06T11:24:48"/>
        <d v="2011-09-23T03:39:38"/>
        <d v="2014-06-24T18:51:44"/>
        <d v="2013-01-08T22:40:01"/>
        <d v="2011-10-24T14:46:44"/>
        <d v="2011-10-13T20:58:04"/>
        <d v="2015-08-14T11:20:00"/>
        <d v="2016-01-12T16:07:27"/>
        <d v="2015-11-15T19:12:12"/>
        <d v="2014-05-16T18:05:25"/>
        <d v="2010-03-30T05:53:50"/>
        <d v="2015-09-01T21:36:37"/>
        <d v="2012-09-05T01:01:49"/>
        <d v="2014-10-24T00:01:46"/>
        <d v="2014-10-29T18:02:56"/>
        <d v="2014-08-18T17:46:34"/>
        <d v="2016-03-18T21:31:12"/>
        <d v="2016-04-27T00:54:35"/>
        <d v="2011-08-31T04:30:25"/>
        <d v="2010-12-01T18:10:54"/>
        <d v="2016-09-20T02:48:16"/>
        <d v="2015-04-26T15:04:31"/>
        <d v="2013-09-04T14:49:00"/>
        <d v="2014-02-12T02:22:50"/>
        <d v="2014-05-27T14:44:41"/>
        <d v="2016-05-09T15:06:59"/>
        <d v="2011-09-25T02:53:16"/>
        <d v="2015-05-22T17:32:46"/>
        <d v="2016-04-07T13:57:12"/>
        <d v="2014-02-19T22:01:52"/>
        <d v="2013-07-08T17:50:36"/>
        <d v="2012-06-29T04:28:16"/>
        <d v="2015-05-22T04:34:54"/>
        <d v="2013-02-08T23:38:28"/>
        <d v="2013-01-30T18:01:51"/>
        <d v="2016-01-11T22:13:36"/>
        <d v="2015-06-16T19:47:50"/>
        <d v="2014-05-27T15:22:23"/>
        <d v="2014-12-01T21:33:59"/>
        <d v="2012-06-05T20:35:37"/>
        <d v="2015-06-21T10:03:25"/>
        <d v="2015-03-04T21:02:33"/>
        <d v="2016-02-01T19:21:27"/>
        <d v="2015-12-21T20:50:48"/>
        <d v="2013-09-09T17:00:52"/>
        <d v="2017-02-14T14:24:46"/>
        <d v="2016-03-04T16:32:01"/>
        <d v="2016-09-14T07:22:31"/>
        <d v="2015-04-23T21:23:39"/>
        <d v="2014-11-10T23:11:07"/>
        <d v="2013-09-18T21:38:08"/>
        <d v="2015-06-27T02:35:53"/>
        <d v="2015-07-08T15:36:58"/>
        <d v="2014-07-13T10:48:23"/>
        <d v="2014-09-19T06:46:07"/>
        <d v="2016-11-08T14:48:26"/>
        <d v="2016-05-05T20:55:18"/>
        <d v="2014-05-21T20:37:52"/>
        <d v="2011-12-16T13:14:29"/>
        <d v="2016-07-08T18:08:10"/>
        <d v="2014-08-15T19:10:22"/>
        <d v="2014-05-27T18:16:21"/>
        <d v="2014-03-28T17:06:22"/>
        <d v="2014-09-11T18:48:19"/>
        <d v="2013-04-11T01:22:24"/>
        <d v="2015-11-21T20:06:57"/>
        <d v="2015-03-20T01:41:39"/>
        <d v="2015-09-09T18:20:28"/>
        <d v="2012-12-03T20:59:44"/>
        <d v="2011-06-02T15:34:15"/>
        <d v="2015-07-28T12:07:53"/>
        <d v="2016-04-06T07:17:21"/>
        <d v="2015-02-19T00:35:10"/>
        <d v="2015-01-16T20:19:12"/>
        <d v="2015-02-14T20:00:37"/>
        <d v="2014-09-16T04:02:06"/>
        <d v="2015-09-17T07:00:10"/>
        <d v="2016-07-12T22:23:27"/>
        <d v="2015-10-13T14:50:43"/>
        <d v="2014-11-17T02:51:29"/>
        <d v="2016-09-06T22:27:24"/>
        <d v="2016-06-05T20:58:54"/>
        <d v="2014-10-20T17:00:47"/>
        <d v="2016-08-01T14:45:43"/>
        <d v="2014-08-14T21:11:25"/>
        <d v="2016-01-11T13:56:54"/>
        <d v="2014-03-21T13:10:45"/>
        <d v="2015-02-26T05:05:59"/>
        <d v="2010-12-19T21:17:07"/>
        <d v="2015-08-25T20:38:02"/>
        <d v="2015-04-15T18:01:48"/>
        <d v="2015-05-18T12:20:11"/>
        <d v="2016-04-01T17:55:58"/>
        <d v="2015-07-21T20:02:56"/>
        <d v="2012-09-23T01:26:00"/>
        <d v="2015-09-22T23:13:41"/>
        <d v="2016-07-25T16:44:30"/>
        <d v="2013-01-03T04:28:00"/>
        <d v="2015-06-29T19:35:49"/>
        <d v="2016-06-02T05:58:09"/>
        <d v="2012-09-08T20:55:31"/>
        <d v="2011-11-03T02:39:56"/>
        <d v="2016-01-18T17:26:38"/>
        <d v="2015-10-26T16:08:38"/>
        <d v="2015-08-03T21:58:50"/>
        <d v="2014-07-09T18:53:24"/>
        <d v="2016-06-03T12:54:44"/>
        <d v="2015-03-02T01:16:51"/>
        <d v="2013-02-08T19:35:24"/>
        <d v="2014-08-27T15:03:09"/>
        <d v="2017-02-17T19:34:01"/>
        <d v="2015-03-24T19:16:46"/>
        <d v="2013-07-09T22:25:31"/>
        <d v="2015-11-15T13:29:36"/>
        <d v="2016-02-19T14:29:20"/>
        <d v="2015-05-19T10:41:07"/>
        <d v="2015-06-07T17:30:33"/>
        <d v="2014-05-20T07:26:27"/>
        <d v="2013-08-05T19:04:29"/>
        <d v="2014-03-11T11:07:28"/>
        <d v="2013-04-18T02:18:30"/>
        <d v="2015-03-30T20:38:26"/>
        <d v="2016-02-18T00:44:54"/>
        <d v="2016-04-06T14:35:58"/>
        <d v="2015-08-13T19:41:03"/>
        <d v="2015-05-11T19:27:24"/>
        <d v="2013-04-04T13:26:49"/>
        <d v="2013-12-11T23:57:34"/>
        <d v="2016-12-06T21:02:50"/>
        <d v="2011-10-17T04:48:41"/>
        <d v="2013-12-02T19:03:58"/>
        <d v="2016-05-21T17:48:24"/>
        <d v="2016-05-02T17:12:49"/>
        <d v="2014-02-26T19:36:40"/>
        <d v="2016-09-06T11:11:32"/>
        <d v="2016-03-16T19:45:12"/>
        <d v="2015-10-20T19:00:19"/>
        <d v="2017-02-14T19:49:01"/>
        <d v="2016-04-25T18:06:31"/>
        <d v="2014-10-19T16:23:26"/>
        <d v="2015-03-23T14:45:31"/>
        <d v="2014-06-30T22:41:41"/>
        <d v="2013-03-11T15:54:31"/>
        <d v="2014-11-11T20:25:15"/>
        <d v="2012-11-26T20:04:12"/>
        <d v="2016-05-10T00:59:50"/>
        <d v="2016-02-18T10:13:25"/>
        <d v="2016-05-24T16:00:25"/>
        <d v="2016-01-12T19:10:22"/>
        <d v="2015-04-21T21:21:06"/>
        <d v="2013-01-16T14:21:49"/>
        <d v="2012-10-26T00:14:41"/>
        <d v="2014-05-14T22:22:51"/>
        <d v="2012-10-11T00:46:06"/>
        <d v="2015-02-04T09:13:47"/>
        <d v="2014-04-02T19:59:42"/>
        <d v="2015-09-21T03:03:53"/>
        <d v="2014-05-26T16:59:06"/>
        <d v="2011-04-05T02:13:53"/>
        <d v="2012-08-30T16:59:59"/>
        <d v="2015-05-14T16:25:14"/>
        <d v="2014-04-30T03:21:04"/>
        <d v="2015-01-12T19:58:45"/>
        <d v="2016-10-13T00:07:27"/>
        <d v="2014-09-02T01:21:43"/>
        <d v="2016-03-23T16:00:09"/>
        <d v="2015-03-30T18:14:28"/>
        <d v="2012-03-22T21:49:20"/>
        <d v="2015-01-02T00:31:47"/>
        <d v="2016-02-20T17:59:28"/>
        <d v="2014-10-31T03:25:15"/>
        <d v="2014-05-16T15:16:04"/>
        <d v="2017-02-22T13:33:54"/>
        <d v="2014-12-17T14:03:06"/>
        <d v="2016-04-19T11:10:48"/>
        <d v="2016-07-20T15:01:43"/>
        <d v="2015-01-29T12:24:20"/>
        <d v="2016-12-01T18:20:54"/>
        <d v="2016-04-13T13:40:48"/>
        <d v="2016-08-24T08:20:01"/>
        <d v="2015-07-02T03:00:54"/>
        <d v="2015-12-02T04:07:46"/>
        <d v="2014-03-18T15:11:18"/>
        <d v="2014-10-21T06:59:58"/>
        <d v="2013-02-20T12:37:05"/>
        <d v="2016-02-02T21:20:12"/>
        <d v="2015-06-02T14:11:08"/>
        <d v="2016-06-08T23:29:55"/>
        <d v="2017-01-11T06:16:58"/>
        <d v="2011-06-03T11:57:46"/>
        <d v="2015-06-16T00:50:12"/>
        <d v="2014-11-14T18:09:51"/>
        <d v="2015-04-09T09:35:15"/>
        <d v="2014-10-22T17:03:13"/>
        <d v="2014-08-05T17:09:42"/>
        <d v="2011-04-05T03:53:57"/>
        <d v="2013-11-15T01:58:05"/>
        <d v="2014-02-04T02:02:19"/>
        <d v="2014-05-13T17:28:10"/>
        <d v="2015-01-12T15:23:40"/>
        <d v="2014-08-07T08:31:46"/>
        <d v="2013-03-21T17:00:11"/>
        <d v="2014-10-20T19:40:07"/>
        <d v="2015-06-28T05:32:39"/>
        <d v="2016-06-24T11:28:48"/>
        <d v="2015-02-09T06:32:54"/>
        <d v="2012-03-28T23:51:28"/>
        <d v="2014-07-15T19:42:34"/>
        <d v="2016-05-05T23:49:38"/>
        <d v="2016-08-25T07:35:13"/>
        <d v="2015-06-22T19:00:21"/>
        <d v="2016-04-30T03:12:47"/>
        <d v="2016-05-18T12:59:50"/>
        <d v="2016-04-25T17:23:40"/>
        <d v="2012-04-18T21:15:04"/>
        <d v="2015-06-07T03:31:22"/>
        <d v="2015-11-16T18:20:10"/>
        <d v="2013-10-24T23:57:40"/>
        <d v="2016-08-29T19:14:02"/>
        <d v="2014-10-02T02:24:25"/>
        <d v="2011-05-28T18:54:48"/>
        <d v="2012-04-27T15:43:13"/>
        <d v="2012-08-14T04:13:00"/>
        <d v="2015-01-14T23:58:02"/>
        <d v="2015-05-25T13:10:24"/>
        <d v="2012-03-19T16:44:36"/>
        <d v="2013-11-05T02:00:56"/>
        <d v="2015-10-07T16:43:36"/>
        <d v="2015-08-01T20:01:43"/>
        <d v="2014-12-09T18:33:38"/>
        <d v="2012-09-22T03:42:01"/>
        <d v="2016-11-14T21:01:18"/>
        <d v="2014-06-01T23:50:31"/>
        <d v="2015-10-02T16:04:28"/>
        <d v="2016-11-29T05:08:45"/>
        <d v="2014-06-06T10:08:09"/>
        <d v="2015-04-07T18:12:22"/>
        <d v="2016-02-16T18:25:49"/>
        <d v="2012-12-27T05:09:34"/>
        <d v="2013-07-28T10:46:58"/>
        <d v="2014-10-02T22:01:43"/>
        <d v="2012-06-13T01:13:02"/>
        <d v="2012-01-03T19:26:13"/>
        <d v="2014-10-03T18:18:29"/>
        <d v="2015-06-02T11:17:04"/>
        <d v="2016-05-03T04:01:31"/>
        <d v="2016-11-13T21:01:07"/>
        <d v="2015-07-22T17:55:13"/>
        <d v="2015-11-10T14:14:56"/>
        <d v="2014-05-07T19:20:15"/>
        <d v="2012-02-09T04:02:09"/>
        <d v="2014-10-31T14:29:54"/>
        <d v="2015-04-29T20:43:15"/>
        <d v="2011-02-14T12:38:02"/>
        <d v="2016-04-19T15:02:42"/>
        <d v="2014-09-12T21:06:38"/>
        <d v="2014-06-24T08:49:38"/>
        <d v="2011-10-17T15:11:48"/>
        <d v="2015-08-17T17:56:11"/>
        <d v="2010-12-14T08:51:37"/>
        <d v="2016-04-15T01:22:19"/>
        <d v="2013-02-02T23:42:17"/>
        <d v="2012-06-18T21:53:18"/>
        <d v="2012-06-22T13:33:26"/>
        <d v="2015-05-15T00:20:55"/>
        <d v="2012-04-05T19:15:33"/>
        <d v="2017-01-25T11:58:28"/>
        <d v="2016-05-17T13:57:14"/>
        <d v="2015-09-09T09:24:18"/>
        <d v="2015-03-05T19:53:49"/>
        <d v="2013-01-25T19:02:26"/>
        <d v="2015-11-23T13:13:53"/>
        <d v="2015-09-28T17:33:36"/>
        <d v="2016-03-19T19:43:05"/>
        <d v="2015-06-05T17:00:17"/>
        <d v="2016-05-05T10:25:18"/>
        <d v="2011-06-09T04:43:45"/>
        <d v="2017-02-03T19:26:21"/>
        <d v="2014-06-04T01:44:10"/>
        <d v="2015-08-18T14:20:40"/>
        <d v="2015-10-14T13:20:45"/>
        <d v="2010-06-01T18:07:59"/>
        <d v="2015-06-29T05:01:44"/>
        <d v="2014-11-07T20:37:46"/>
        <d v="2014-08-18T13:00:56"/>
        <d v="2015-01-07T15:04:31"/>
        <d v="2016-02-19T22:03:58"/>
        <d v="2017-01-23T13:25:52"/>
        <d v="2015-07-11T00:41:20"/>
        <d v="2015-03-02T21:17:48"/>
        <d v="2011-06-12T03:14:42"/>
        <d v="2012-11-01T19:04:34"/>
        <d v="2017-01-11T01:22:14"/>
        <d v="2015-07-08T19:31:29"/>
        <d v="2011-02-11T19:07:25"/>
        <d v="2016-05-09T00:57:04"/>
        <d v="2016-09-01T18:15:45"/>
        <d v="2012-07-31T13:29:07"/>
        <d v="2014-10-14T22:37:28"/>
        <d v="2015-05-17T22:58:15"/>
        <d v="2015-09-03T14:21:26"/>
        <d v="2014-10-15T20:22:25"/>
        <d v="2016-08-30T15:45:21"/>
        <d v="2013-12-23T21:39:59"/>
        <d v="2014-06-10T10:09:11"/>
        <d v="2017-01-26T20:18:25"/>
        <d v="2010-04-06T17:52:59"/>
        <d v="2014-08-21T06:59:23"/>
        <d v="2016-08-03T12:34:20"/>
        <d v="2014-06-18T16:04:11"/>
        <d v="2016-04-05T04:02:40"/>
        <d v="2015-07-29T16:41:46"/>
        <d v="2015-06-15T21:50:44"/>
        <d v="2014-10-22T14:01:41"/>
        <d v="2016-07-25T10:51:56"/>
        <d v="2013-10-03T20:49:27"/>
        <d v="2016-02-22T23:27:29"/>
        <d v="2014-06-17T14:59:06"/>
        <d v="2015-10-01T02:08:13"/>
        <d v="2014-07-31T12:59:53"/>
        <d v="2015-06-12T10:25:12"/>
        <d v="2014-07-21T20:24:03"/>
        <d v="2017-01-02T21:50:36"/>
        <d v="2013-12-06T15:38:09"/>
        <d v="2015-04-06T15:24:35"/>
        <d v="2015-05-28T15:22:48"/>
        <d v="2014-10-11T22:07:10"/>
        <d v="2016-09-30T15:25:38"/>
        <d v="2016-03-23T13:55:11"/>
        <d v="2014-04-24T14:14:19"/>
        <d v="2015-07-09T18:02:25"/>
        <d v="2015-04-09T03:51:14"/>
        <d v="2015-01-13T23:13:07"/>
        <d v="2013-05-07T13:34:51"/>
        <d v="2011-01-24T16:40:10"/>
        <d v="2011-07-07T20:05:57"/>
        <d v="2016-12-29T22:35:30"/>
        <d v="2010-06-06T19:09:14"/>
        <d v="2014-06-10T09:07:49"/>
        <d v="2012-11-09T23:47:37"/>
        <d v="2015-10-14T11:12:07"/>
        <d v="2016-03-02T12:00:06"/>
        <d v="2015-05-08T00:52:05"/>
        <d v="2016-07-04T16:07:36"/>
        <d v="2011-05-31T15:19:23"/>
        <d v="2015-11-30T23:08:02"/>
        <d v="2015-05-06T20:45:49"/>
        <d v="2015-05-27T01:40:14"/>
        <d v="2016-03-01T20:08:44"/>
        <d v="2015-10-02T19:01:01"/>
        <d v="2016-11-20T02:38:40"/>
        <d v="2014-03-12T14:15:46"/>
        <d v="2015-01-12T22:31:43"/>
        <d v="2011-07-12T02:45:37"/>
        <d v="2015-01-14T22:35:54"/>
        <d v="2015-09-21T00:13:17"/>
        <d v="2011-06-24T07:27:21"/>
        <d v="2016-09-20T20:11:55"/>
        <d v="2014-06-19T02:57:08"/>
        <d v="2014-12-09T21:17:41"/>
        <d v="2016-12-17T04:46:23"/>
        <d v="2015-02-02T22:31:01"/>
        <d v="2014-02-12T19:20:30"/>
        <d v="2017-01-24T15:05:11"/>
        <d v="2014-09-15T12:52:02"/>
        <d v="2015-01-21T03:57:17"/>
        <d v="2012-06-19T21:03:31"/>
        <d v="2014-02-24T20:10:33"/>
        <d v="2013-01-27T15:42:15"/>
        <d v="2013-06-18T20:01:43"/>
        <d v="2014-12-16T19:39:40"/>
        <d v="2014-10-01T07:52:50"/>
        <d v="2016-11-30T22:50:33"/>
        <d v="2016-02-05T16:51:23"/>
        <d v="2011-05-27T19:45:12"/>
        <d v="2012-08-02T01:21:02"/>
        <d v="2013-01-14T16:29:28"/>
        <d v="2009-11-10T16:48:32"/>
        <d v="2014-11-03T15:28:26"/>
        <d v="2015-08-06T17:31:15"/>
        <d v="2016-03-29T03:03:08"/>
        <d v="2016-10-13T19:19:55"/>
        <d v="2016-12-20T15:57:51"/>
        <d v="2015-10-15T10:27:10"/>
        <d v="2017-01-06T14:23:31"/>
        <d v="2012-04-24T18:46:08"/>
        <d v="2016-06-24T18:34:50"/>
        <d v="2015-05-21T17:55:14"/>
        <d v="2014-08-19T20:46:16"/>
        <d v="2014-10-23T01:41:30"/>
        <d v="2013-10-03T10:57:14"/>
        <d v="2012-03-09T22:45:08"/>
        <d v="2015-05-15T12:36:49"/>
        <d v="2016-04-02T21:26:38"/>
        <d v="2016-01-10T17:51:38"/>
        <d v="2014-12-24T12:11:23"/>
        <d v="2010-06-28T05:28:14"/>
        <d v="2012-06-25T16:45:17"/>
        <d v="2012-05-10T09:49:37"/>
        <d v="2010-05-12T06:54:15"/>
        <d v="2010-10-07T19:34:30"/>
        <d v="2013-12-04T02:24:21"/>
        <d v="2016-07-07T04:32:47"/>
        <d v="2015-05-04T19:41:08"/>
        <d v="2015-09-23T19:27:50"/>
        <d v="2015-05-26T18:07:39"/>
        <d v="2016-01-06T02:45:35"/>
        <d v="2016-03-29T16:20:32"/>
        <d v="2016-10-03T02:13:39"/>
        <d v="2011-12-27T17:43:00"/>
        <d v="2010-05-24T12:56:43"/>
        <d v="2014-11-26T04:47:39"/>
        <d v="2015-08-06T14:56:47"/>
        <d v="2015-05-24T16:14:40"/>
        <d v="2011-07-15T01:39:46"/>
        <d v="2015-12-03T04:20:07"/>
        <d v="2015-09-01T16:44:46"/>
        <d v="2016-11-22T14:59:12"/>
        <d v="2015-06-10T23:50:06"/>
        <d v="2016-09-09T18:25:10"/>
        <d v="2015-06-24T03:51:29"/>
        <d v="2015-07-15T15:59:25"/>
        <d v="2012-06-07T17:46:51"/>
        <d v="2015-04-01T05:46:37"/>
        <d v="2011-08-08T16:35:39"/>
        <d v="2014-10-25T22:52:58"/>
        <d v="2015-10-25T16:50:11"/>
        <d v="2009-07-13T16:54:07"/>
        <d v="2016-05-01T22:08:57"/>
        <d v="2016-11-15T04:30:33"/>
        <d v="2013-04-06T19:12:16"/>
        <d v="2016-06-28T15:58:38"/>
        <d v="2014-12-17T23:58:02"/>
        <d v="2014-05-05T10:43:09"/>
        <d v="2013-09-09T14:13:03"/>
        <d v="2015-05-11T14:24:18"/>
        <d v="2014-08-21T12:37:02"/>
        <d v="2014-05-21T12:37:21"/>
        <d v="2012-02-09T01:56:15"/>
        <d v="2014-05-07T23:17:44"/>
        <d v="2012-03-30T01:13:43"/>
        <d v="2012-10-12T17:10:21"/>
        <d v="2015-04-06T22:16:07"/>
        <d v="2016-03-01T10:19:33"/>
        <d v="2015-11-15T23:09:34"/>
        <d v="2015-09-30T14:00:12"/>
        <d v="2011-10-05T04:23:43"/>
        <d v="2015-04-15T21:28:43"/>
        <d v="2015-02-08T14:32:02"/>
        <d v="2014-04-07T00:06:29"/>
        <d v="2011-11-21T05:16:32"/>
        <d v="2009-09-14T06:05:30"/>
        <d v="2015-11-26T00:18:54"/>
        <d v="2009-09-23T17:24:10"/>
        <d v="2014-03-18T17:13:42"/>
        <d v="2014-03-20T01:01:58"/>
        <d v="2011-04-03T16:10:25"/>
        <d v="2013-06-18T15:26:42"/>
        <d v="2016-05-14T19:14:00"/>
        <d v="2016-12-16T17:16:53"/>
        <d v="2016-03-01T16:51:11"/>
        <d v="2011-03-30T22:36:25"/>
        <d v="2010-01-14T13:00:49"/>
        <d v="2015-02-25T00:51:19"/>
        <d v="2012-11-13T00:25:00"/>
        <d v="2015-11-13T02:26:32"/>
        <d v="2014-10-09T06:43:10"/>
        <d v="2014-05-21T17:06:34"/>
        <d v="2014-07-08T15:30:42"/>
        <d v="2016-10-22T10:50:30"/>
        <d v="2016-02-25T17:39:00"/>
        <d v="2014-01-29T14:33:19"/>
        <d v="2016-02-09T18:37:33"/>
        <d v="2016-03-09T19:52:01"/>
        <d v="2010-07-20T18:38:04"/>
        <d v="2014-07-08T12:21:47"/>
        <d v="2016-11-16T00:59:40"/>
        <d v="2013-10-10T18:44:06"/>
        <d v="2015-03-10T22:58:54"/>
        <d v="2011-07-08T20:12:50"/>
        <d v="2013-03-22T19:48:43"/>
        <d v="2009-11-05T18:02:20"/>
        <d v="2011-08-29T00:18:17"/>
        <d v="2015-05-19T11:04:01"/>
        <d v="2013-12-20T20:00:30"/>
        <d v="2014-10-31T18:59:05"/>
        <d v="2015-07-26T15:05:12"/>
        <d v="2014-05-01T22:27:25"/>
        <d v="2012-12-06T17:58:41"/>
        <d v="2017-01-21T16:33:50"/>
        <d v="2015-01-22T22:05:25"/>
        <d v="2017-02-09T17:36:33"/>
        <d v="2012-07-17T01:16:25"/>
        <d v="2013-10-01T00:04:50"/>
        <d v="2014-01-06T20:48:53"/>
        <d v="2015-08-09T12:20:00"/>
        <d v="2015-10-01T22:43:08"/>
        <d v="2016-04-05T14:19:05"/>
        <d v="2015-01-14T16:14:44"/>
        <d v="2016-02-14T10:38:23"/>
        <d v="2013-08-23T10:14:17"/>
        <d v="2015-09-18T00:32:52"/>
        <d v="2011-04-30T02:04:48"/>
        <d v="2011-08-09T04:54:18"/>
        <d v="2016-01-26T16:57:16"/>
        <d v="2014-08-01T17:31:31"/>
        <d v="2014-07-07T14:31:17"/>
        <d v="2014-08-04T13:09:16"/>
        <d v="2016-11-01T19:58:45"/>
        <d v="2015-07-09T02:18:28"/>
        <d v="2015-06-30T13:20:52"/>
        <d v="2014-11-12T20:35:13"/>
        <d v="2014-06-02T13:01:54"/>
        <d v="2016-06-24T03:00:17"/>
        <d v="2015-11-05T00:36:37"/>
        <d v="2015-05-31T16:43:23"/>
        <d v="2011-08-30T16:12:01"/>
        <d v="2015-04-30T20:21:43"/>
        <d v="2016-11-07T08:26:16"/>
        <d v="2016-08-30T22:03:05"/>
        <d v="2014-05-23T17:48:03"/>
        <d v="2013-03-22T13:51:18"/>
        <d v="2015-05-04T19:46:40"/>
        <d v="2011-11-14T06:34:48"/>
        <d v="2012-01-19T11:21:47"/>
        <d v="2012-02-21T20:40:39"/>
        <d v="2015-02-10T00:45:52"/>
        <d v="2015-11-04T19:01:26"/>
        <d v="2014-03-03T21:38:37"/>
        <d v="2017-01-05T20:05:30"/>
        <d v="2011-09-07T23:57:59"/>
        <d v="2012-05-22T04:03:13"/>
        <d v="2016-06-01T08:20:51"/>
        <d v="2010-12-30T20:08:34"/>
        <d v="2015-04-09T13:21:50"/>
        <d v="2014-05-26T17:27:18"/>
        <d v="2015-06-18T23:16:59"/>
        <d v="2012-04-24T01:47:35"/>
        <d v="2015-09-01T15:21:50"/>
        <d v="2013-04-07T15:33:14"/>
        <d v="2014-09-23T00:49:07"/>
        <d v="2014-01-07T15:04:22"/>
        <d v="2016-05-17T20:38:41"/>
        <d v="2014-11-21T07:34:22"/>
        <d v="2014-05-19T04:38:49"/>
        <d v="2013-11-13T17:42:41"/>
        <d v="2015-07-22T14:05:16"/>
        <d v="2012-04-27T23:54:23"/>
        <d v="2015-04-27T16:13:06"/>
        <d v="2014-08-27T21:04:52"/>
        <d v="2015-01-12T19:12:18"/>
        <d v="2015-04-27T18:09:58"/>
        <d v="2015-07-15T15:01:12"/>
        <d v="2015-03-18T21:41:10"/>
        <d v="2014-10-20T07:27:59"/>
        <d v="2016-04-05T13:01:47"/>
        <d v="2014-09-02T14:48:56"/>
        <d v="2015-10-20T17:57:13"/>
        <d v="2016-11-01T16:39:42"/>
        <d v="2014-10-20T17:52:52"/>
        <d v="2014-06-12T13:46:58"/>
        <d v="2015-02-17T18:45:23"/>
        <d v="2013-09-25T23:00:10"/>
        <d v="2014-07-25T19:25:12"/>
        <d v="2016-11-14T17:34:40"/>
        <d v="2016-08-27T10:37:09"/>
        <d v="2014-05-27T15:48:51"/>
        <d v="2017-02-22T06:00:23"/>
        <d v="2013-09-12T01:31:05"/>
        <d v="2015-09-15T02:19:22"/>
        <d v="2016-07-20T04:01:09"/>
        <d v="2013-04-26T18:11:10"/>
        <d v="2014-10-09T09:00:46"/>
        <d v="2013-06-17T17:47:24"/>
        <d v="2015-04-07T17:41:55"/>
        <d v="2016-05-05T22:57:33"/>
        <d v="2015-07-10T17:59:38"/>
        <d v="2015-02-03T17:17:27"/>
        <d v="2012-02-22T06:03:05"/>
        <d v="2012-03-29T06:10:24"/>
        <d v="2014-06-04T23:32:49"/>
        <d v="2016-02-15T19:16:33"/>
        <d v="2015-05-01T18:32:51"/>
        <d v="2015-06-02T15:39:37"/>
        <d v="2016-10-04T10:43:06"/>
        <d v="2014-05-29T04:00:45"/>
        <d v="2016-03-16T04:39:48"/>
        <d v="2014-06-08T22:34:00"/>
        <d v="2011-11-01T04:45:36"/>
        <d v="2011-10-29T03:35:39"/>
        <d v="2016-05-25T17:13:34"/>
        <d v="2014-12-08T18:46:10"/>
        <d v="2014-05-19T13:09:12"/>
        <d v="2016-06-14T19:25:40"/>
        <d v="2010-05-15T22:19:59"/>
        <d v="2017-02-10T01:58:35"/>
        <d v="2012-04-05T17:25:43"/>
        <d v="2015-10-17T10:18:41"/>
        <d v="2016-02-17T14:03:10"/>
        <d v="2014-01-23T01:08:24"/>
        <d v="2013-01-25T21:04:32"/>
        <d v="2013-06-26T01:30:35"/>
        <d v="2015-02-01T23:53:39"/>
        <d v="2016-04-05T11:47:40"/>
        <d v="2015-12-05T23:57:11"/>
        <d v="2015-02-07T14:46:29"/>
        <d v="2016-12-07T13:05:05"/>
        <d v="2014-02-05T03:35:19"/>
        <d v="2016-04-06T19:49:42"/>
        <d v="2016-06-29T16:50:43"/>
        <d v="2016-08-09T21:35:59"/>
        <d v="2015-04-26T12:44:58"/>
        <d v="2011-04-02T23:34:47"/>
        <d v="2012-10-23T20:30:32"/>
        <d v="2014-02-10T14:00:06"/>
        <d v="2015-05-01T14:45:27"/>
        <d v="2014-08-12T14:01:08"/>
        <d v="2016-06-15T14:34:06"/>
        <d v="2016-03-30T03:48:24"/>
        <d v="2015-11-24T21:35:43"/>
        <d v="2016-03-22T11:55:25"/>
        <d v="2014-06-25T18:35:45"/>
        <d v="2015-07-18T16:19:38"/>
        <d v="2011-04-13T00:20:49"/>
        <d v="2016-07-02T16:22:03"/>
        <d v="2016-05-13T13:25:38"/>
        <d v="2015-04-24T13:21:07"/>
        <d v="2015-11-15T17:01:24"/>
        <d v="2014-04-18T11:18:58"/>
        <d v="2016-07-24T03:07:17"/>
        <d v="2012-11-13T22:58:23"/>
        <d v="2016-02-23T14:27:36"/>
        <d v="2016-06-21T12:38:03"/>
        <d v="2015-03-10T15:51:24"/>
        <d v="2014-05-12T13:44:03"/>
        <d v="2013-05-07T15:33:26"/>
        <d v="2016-02-07T15:18:05"/>
        <d v="2015-02-09T04:26:23"/>
        <d v="2015-07-14T08:46:49"/>
        <d v="2015-11-14T15:41:24"/>
        <d v="2014-07-09T14:23:42"/>
        <d v="2015-10-15T16:49:31"/>
        <d v="2016-12-27T18:08:20"/>
        <d v="2015-02-05T15:18:45"/>
        <d v="2014-08-17T22:10:38"/>
        <d v="2017-02-03T13:48:00"/>
        <d v="2014-09-22T20:26:42"/>
        <d v="2015-11-29T19:01:13"/>
        <d v="2013-09-29T18:01:31"/>
        <d v="2013-04-24T00:30:37"/>
        <d v="2015-11-10T16:51:01"/>
        <d v="2015-04-25T19:44:22"/>
        <d v="2014-11-28T00:03:06"/>
        <d v="2015-06-17T18:11:00"/>
        <d v="2015-05-28T18:22:38"/>
        <d v="2015-10-09T15:51:41"/>
        <d v="2015-04-17T23:18:14"/>
        <d v="2014-10-13T21:45:38"/>
        <d v="2014-04-25T13:32:38"/>
        <d v="2016-01-12T16:29:03"/>
        <d v="2014-10-16T04:05:31"/>
        <d v="2014-10-31T18:04:22"/>
        <d v="2016-11-23T20:25:13"/>
        <d v="2015-02-20T06:39:10"/>
        <d v="2014-10-14T17:42:25"/>
        <d v="2015-07-01T20:32:28"/>
        <d v="2010-09-08T20:04:28"/>
        <d v="2014-04-01T17:00:12"/>
        <d v="2014-08-29T01:27:51"/>
        <d v="2016-03-31T08:02:51"/>
        <d v="2015-08-07T09:27:53"/>
        <d v="2015-06-29T13:44:57"/>
        <d v="2014-10-06T16:04:58"/>
        <d v="2015-09-23T17:26:46"/>
        <d v="2014-05-30T07:55:39"/>
        <d v="2016-09-23T20:50:40"/>
        <d v="2013-04-19T14:31:17"/>
        <d v="2016-02-11T22:36:54"/>
        <d v="2015-03-26T19:59:22"/>
        <d v="2012-09-25T01:26:57"/>
        <d v="2014-11-20T12:08:53"/>
        <d v="2015-07-08T17:22:26"/>
        <d v="2016-09-05T15:00:37"/>
        <d v="2015-07-07T15:31:47"/>
        <d v="2014-04-24T12:22:50"/>
        <d v="2013-04-15T12:22:43"/>
        <d v="2016-08-20T13:50:28"/>
        <d v="2014-07-26T16:00:57"/>
        <d v="2012-04-27T22:52:24"/>
        <d v="2011-07-27T19:32:47"/>
        <d v="2013-06-24T14:02:38"/>
        <d v="2013-10-14T16:24:19"/>
        <d v="2016-07-16T20:09:42"/>
        <d v="2014-04-16T20:17:25"/>
        <d v="2016-06-25T20:41:37"/>
        <d v="2015-08-23T22:59:28"/>
        <d v="2014-12-16T21:54:55"/>
        <d v="2014-11-07T07:04:34"/>
        <d v="2011-03-24T23:02:18"/>
        <d v="2015-09-20T17:55:22"/>
        <d v="2014-03-20T21:04:35"/>
        <d v="2012-10-10T18:12:15"/>
        <d v="2015-06-12T12:47:45"/>
        <d v="2016-05-22T13:59:50"/>
        <d v="2015-02-27T07:06:50"/>
        <d v="2015-06-05T13:59:35"/>
        <d v="2011-07-26T08:10:54"/>
        <d v="2016-08-30T03:35:41"/>
        <d v="2015-06-29T15:01:48"/>
        <d v="2012-02-07T21:10:26"/>
        <d v="2014-11-18T19:22:37"/>
        <d v="2016-01-11T21:14:13"/>
        <d v="2014-08-29T18:19:33"/>
        <d v="2014-10-06T17:48:44"/>
        <d v="2011-09-20T20:54:10"/>
        <d v="2014-09-20T01:44:16"/>
        <d v="2014-01-25T16:25:07"/>
        <d v="2014-07-21T06:21:27"/>
        <d v="2014-08-27T22:43:04"/>
        <d v="2014-06-10T23:01:40"/>
        <d v="2016-05-31T00:14:56"/>
        <d v="2011-09-26T19:16:39"/>
        <d v="2012-06-22T01:40:02"/>
        <d v="2015-07-20T17:15:12"/>
        <d v="2015-05-13T09:29:57"/>
        <d v="2014-07-09T17:37:20"/>
        <d v="2016-05-15T17:42:46"/>
        <d v="2013-12-09T21:54:14"/>
        <d v="2012-03-05T00:55:30"/>
        <d v="2016-02-26T13:01:20"/>
        <d v="2014-07-31T04:48:13"/>
        <d v="2013-09-26T17:39:50"/>
        <d v="2015-08-14T15:54:20"/>
        <d v="2015-03-01T05:16:54"/>
        <d v="2017-02-08T02:54:44"/>
        <d v="2014-07-31T18:30:45"/>
        <d v="2013-03-13T01:01:27"/>
        <d v="2014-11-19T14:19:04"/>
        <d v="2011-05-03T23:21:54"/>
        <d v="2015-07-16T16:12:01"/>
        <d v="2014-12-20T19:47:03"/>
        <d v="2016-06-15T19:34:32"/>
        <d v="2014-03-21T16:01:54"/>
        <d v="2016-11-23T01:59:03"/>
        <d v="2015-06-08T21:33:00"/>
        <d v="2014-12-31T16:53:34"/>
        <d v="2015-02-06T17:08:25"/>
        <d v="2014-05-30T05:08:08"/>
        <d v="2013-08-16T21:11:25"/>
        <d v="2015-02-02T14:22:30"/>
        <d v="2010-03-18T17:52:16"/>
        <d v="2012-08-02T00:32:04"/>
        <d v="2011-11-23T18:35:09"/>
        <d v="2016-07-10T18:48:47"/>
        <d v="2016-01-31T16:54:32"/>
        <d v="2014-10-11T20:07:43"/>
        <d v="2015-06-06T18:30:00"/>
        <d v="2012-04-20T19:01:58"/>
        <d v="2014-07-31T23:06:36"/>
        <d v="2014-07-22T07:01:55"/>
        <d v="2011-08-08T16:58:52"/>
        <d v="2016-01-13T17:45:44"/>
        <d v="2015-02-24T02:03:29"/>
        <d v="2013-12-30T08:13:47"/>
        <d v="2013-11-29T19:56:26"/>
        <d v="2014-06-27T20:31:12"/>
        <d v="2012-06-14T17:26:56"/>
        <d v="2016-04-08T08:59:26"/>
        <d v="2014-06-10T12:38:27"/>
        <d v="2015-05-31T03:25:24"/>
        <d v="2012-07-23T18:32:14"/>
        <d v="2014-09-17T15:29:14"/>
        <d v="2015-03-25T17:22:07"/>
        <d v="2014-07-14T16:41:12"/>
        <d v="2016-05-26T01:07:47"/>
        <d v="2014-10-15T20:58:15"/>
        <d v="2015-10-22T18:38:33"/>
        <d v="2015-04-07T16:22:37"/>
        <d v="2010-01-16T22:04:52"/>
        <d v="2013-11-01T20:21:07"/>
        <d v="2015-02-12T03:05:08"/>
        <d v="2015-02-21T00:18:54"/>
        <d v="2016-01-29T20:22:56"/>
        <d v="2015-12-22T05:05:19"/>
        <d v="2016-12-29T12:01:58"/>
        <d v="2015-02-02T18:59:23"/>
        <d v="2014-05-30T21:31:24"/>
        <d v="2013-06-27T01:27:16"/>
        <d v="2014-08-11T20:45:08"/>
        <d v="2014-05-12T19:33:18"/>
        <d v="2016-05-25T20:47:41"/>
        <d v="2014-06-16T09:29:25"/>
        <d v="2013-06-28T16:31:29"/>
        <d v="2013-11-20T04:13:24"/>
        <d v="2015-02-18T17:34:59"/>
        <d v="2014-06-19T09:14:38"/>
        <d v="2015-10-26T14:49:11"/>
        <d v="2014-04-10T12:36:26"/>
        <d v="2012-08-22T19:38:14"/>
        <d v="2012-04-23T15:29:04"/>
        <d v="2010-12-24T02:40:38"/>
        <d v="2015-11-25T17:07:01"/>
        <d v="2016-12-08T05:38:02"/>
        <d v="2014-01-18T22:10:17"/>
        <d v="2010-10-27T06:20:03"/>
        <d v="2014-07-09T18:55:05"/>
        <d v="2016-05-23T01:05:57"/>
        <d v="2014-07-02T10:01:50"/>
        <d v="2015-07-20T17:03:40"/>
        <d v="2015-02-18T16:07:12"/>
        <d v="2016-06-20T12:02:11"/>
        <d v="2015-05-04T15:04:10"/>
        <d v="2016-05-07T06:37:01"/>
        <d v="2014-06-18T00:38:08"/>
        <d v="2013-09-07T01:21:58"/>
        <d v="2014-05-15T17:41:22"/>
        <d v="2015-04-07T14:01:04"/>
        <d v="2012-08-15T18:40:03"/>
        <d v="2011-08-08T17:12:51"/>
        <d v="2012-06-07T22:46:52"/>
        <d v="2016-07-02T14:00:08"/>
        <d v="2011-12-06T22:47:01"/>
        <d v="2013-11-13T23:08:56"/>
        <d v="2016-07-13T22:53:29"/>
        <d v="2014-04-23T20:01:47"/>
        <d v="2015-05-14T12:09:11"/>
        <d v="2014-06-30T15:04:27"/>
        <d v="2012-03-10T03:00:04"/>
        <d v="2017-01-18T04:56:06"/>
        <d v="2015-08-12T15:13:26"/>
        <d v="2017-02-04T04:50:08"/>
        <d v="2017-02-06T20:00:04"/>
        <d v="2015-04-22T17:03:29"/>
        <d v="2012-06-08T12:29:29"/>
        <d v="2013-11-11T16:14:43"/>
        <d v="2015-05-20T01:00:16"/>
        <d v="2014-09-15T14:26:56"/>
        <d v="2014-10-15T22:28:04"/>
        <d v="2015-03-05T21:19:17"/>
        <d v="2016-11-30T04:29:27"/>
        <d v="2015-09-05T11:23:04"/>
        <d v="2011-03-23T21:37:00"/>
        <d v="2012-07-17T03:07:25"/>
        <d v="2015-08-11T19:46:52"/>
        <d v="2015-04-08T20:47:29"/>
        <d v="2016-09-19T08:21:34"/>
        <d v="2016-07-08T10:20:56"/>
        <d v="2012-01-16T15:37:15"/>
        <d v="2014-05-21T17:53:10"/>
        <d v="2015-06-08T07:09:36"/>
        <d v="2014-07-01T16:45:59"/>
        <d v="2014-07-07T21:50:19"/>
        <d v="2010-11-20T19:34:51"/>
        <d v="2011-11-13T16:05:32"/>
        <d v="2011-07-23T00:18:33"/>
        <d v="2015-02-17T15:05:20"/>
        <d v="2016-07-02T13:03:34"/>
        <d v="2014-10-05T17:33:42"/>
        <d v="2013-10-25T11:49:53"/>
        <d v="2015-08-17T18:19:55"/>
        <d v="2014-05-16T20:36:20"/>
        <d v="2011-01-12T07:49:21"/>
        <d v="2016-09-13T18:00:27"/>
        <d v="2016-06-14T01:11:47"/>
        <d v="2015-03-26T17:28:21"/>
        <d v="2015-06-23T06:46:37"/>
        <d v="2009-10-16T22:02:00"/>
        <d v="2011-11-18T01:00:51"/>
        <d v="2011-11-22T16:12:15"/>
        <d v="2016-01-03T16:38:00"/>
        <d v="2012-02-09T01:00:49"/>
        <d v="2016-11-28T22:00:33"/>
        <d v="2014-04-08T16:25:55"/>
        <d v="2015-06-15T20:18:53"/>
        <d v="2015-07-24T14:14:55"/>
        <d v="2017-01-19T16:39:08"/>
        <d v="2014-06-12T14:54:06"/>
        <d v="2014-11-13T00:25:11"/>
        <d v="2014-05-21T01:37:59"/>
        <d v="2012-03-19T18:38:21"/>
        <d v="2011-04-25T04:33:21"/>
        <d v="2016-01-04T06:03:17"/>
        <d v="2015-08-20T14:57:29"/>
        <d v="2015-04-07T19:53:30"/>
        <d v="2015-07-06T08:43:27"/>
        <d v="2010-03-11T20:02:24"/>
        <d v="2014-12-09T16:31:36"/>
        <d v="2013-12-12T21:02:25"/>
        <d v="2016-11-01T16:34:10"/>
        <d v="2012-01-25T20:33:58"/>
        <d v="2015-06-16T17:24:36"/>
        <d v="2014-06-18T15:35:24"/>
        <d v="2016-07-10T03:42:43"/>
        <d v="2015-01-12T23:33:28"/>
        <d v="2013-10-08T20:58:03"/>
        <d v="2013-04-30T20:13:07"/>
        <d v="2012-10-04T07:21:24"/>
        <d v="2016-08-04T22:12:55"/>
        <d v="2014-07-14T22:53:34"/>
        <d v="2011-06-12T07:08:19"/>
        <d v="2015-07-23T16:19:14"/>
        <d v="2014-08-11T20:09:34"/>
        <d v="2015-03-12T19:22:39"/>
        <d v="2016-12-30T18:56:48"/>
        <d v="2014-09-05T07:00:45"/>
        <d v="2015-09-07T06:21:09"/>
        <d v="2016-03-30T18:44:25"/>
        <d v="2016-07-25T06:41:21"/>
        <d v="2015-08-03T15:57:51"/>
        <d v="2015-11-16T23:08:04"/>
        <d v="2015-11-13T15:01:52"/>
        <d v="2014-04-30T16:06:09"/>
        <d v="2012-11-13T22:17:32"/>
        <d v="2012-09-17T20:17:39"/>
        <d v="2012-02-07T02:43:55"/>
        <d v="2015-05-05T12:59:53"/>
        <d v="2012-05-29T20:16:11"/>
        <d v="2014-07-07T16:10:46"/>
        <d v="2011-05-24T00:31:06"/>
        <d v="2014-06-01T11:49:36"/>
        <d v="2016-01-21T20:07:47"/>
        <d v="2016-04-06T13:24:40"/>
        <d v="2015-06-12T12:50:06"/>
        <d v="2015-01-13T21:07:51"/>
        <d v="2015-01-24T11:55:03"/>
        <d v="2015-02-14T17:35:52"/>
        <d v="2016-05-15T18:35:15"/>
        <d v="2014-05-17T01:30:55"/>
        <d v="2014-07-11T20:19:26"/>
        <d v="2014-12-04T21:39:12"/>
        <d v="2015-06-24T20:30:40"/>
        <d v="2015-03-12T22:37:23"/>
        <d v="2013-03-27T23:17:40"/>
        <d v="2016-04-01T15:03:37"/>
        <d v="2014-05-28T05:14:15"/>
        <d v="2015-07-23T20:18:55"/>
        <d v="2014-05-01T19:06:51"/>
        <d v="2015-07-15T18:11:52"/>
        <d v="2016-04-22T10:26:05"/>
        <d v="2016-08-11T20:46:11"/>
        <d v="2015-07-26T22:49:51"/>
        <d v="2011-09-02T07:08:37"/>
        <d v="2014-04-07T21:35:30"/>
        <d v="2014-08-01T15:47:58"/>
        <d v="2011-09-02T18:52:37"/>
        <d v="2015-08-14T05:39:36"/>
        <d v="2014-10-29T16:24:46"/>
        <d v="2014-12-22T20:53:30"/>
        <d v="2016-05-12T06:01:07"/>
        <d v="2015-08-05T19:00:10"/>
        <d v="2015-06-16T18:19:19"/>
        <d v="2015-02-15T23:35:47"/>
        <d v="2012-06-07T19:51:29"/>
        <d v="2011-06-17T18:46:23"/>
        <d v="2015-02-04T22:49:34"/>
        <d v="2014-08-26T05:19:31"/>
        <d v="2014-07-06T20:54:35"/>
        <d v="2014-07-07T21:45:38"/>
        <d v="2015-09-06T22:17:05"/>
        <d v="2015-07-08T18:30:56"/>
        <d v="2013-12-18T21:59:27"/>
        <d v="2013-08-08T23:07:34"/>
        <d v="2014-09-20T08:00:34"/>
        <d v="2012-04-27T01:59:57"/>
        <d v="2015-06-10T11:06:11"/>
        <d v="2016-03-18T21:27:59"/>
        <d v="2016-04-08T22:40:12"/>
        <d v="2014-12-15T13:10:19"/>
        <d v="2016-10-21T19:25:46"/>
        <d v="2014-04-01T06:38:31"/>
        <d v="2011-11-29T04:04:19"/>
        <d v="2012-03-28T16:00:46"/>
        <d v="2016-03-31T17:36:17"/>
        <d v="2011-09-09T19:41:01"/>
        <d v="2015-02-24T16:49:54"/>
        <d v="2015-10-15T02:06:08"/>
        <d v="2016-02-26T09:46:56"/>
        <d v="2010-08-27T00:16:16"/>
        <d v="2015-07-22T06:14:17"/>
        <d v="2014-09-12T21:55:48"/>
        <d v="2016-01-07T19:00:34"/>
        <d v="2014-09-05T13:39:14"/>
        <d v="2014-08-23T02:22:17"/>
        <d v="2015-09-24T04:14:05"/>
        <d v="2014-12-22T18:04:18"/>
        <d v="2011-02-13T18:09:44"/>
        <d v="2011-04-15T18:11:26"/>
        <d v="2012-10-15T18:04:46"/>
        <d v="2012-12-31T18:38:30"/>
        <d v="2015-07-02T22:06:12"/>
        <d v="2010-06-14T02:01:34"/>
        <d v="2015-04-18T00:52:52"/>
        <d v="2014-07-30T09:37:21"/>
        <d v="2016-11-02T01:33:49"/>
        <d v="2012-07-26T18:11:42"/>
        <d v="2011-07-06T02:32:06"/>
        <d v="2014-11-19T02:24:46"/>
        <d v="2015-03-30T22:07:45"/>
        <d v="2015-06-10T19:09:36"/>
        <d v="2015-03-15T19:00:33"/>
        <d v="2015-01-17T19:58:29"/>
        <d v="2015-10-14T13:57:11"/>
        <d v="2016-11-01T01:23:31"/>
        <d v="2016-01-27T20:15:27"/>
        <d v="2011-12-19T21:12:36"/>
        <d v="2012-02-02T15:39:25"/>
        <d v="2011-05-25T00:35:27"/>
        <d v="2017-02-14T22:37:10"/>
        <d v="2013-12-26T19:07:42"/>
        <d v="2016-06-02T07:59:58"/>
        <d v="2014-08-13T18:26:53"/>
        <d v="2011-08-03T17:36:13"/>
        <d v="2011-10-02T14:02:15"/>
        <d v="2013-04-01T22:16:33"/>
        <d v="2017-02-27T16:49:11"/>
        <d v="2015-03-19T13:55:20"/>
        <d v="2013-10-17T04:39:33"/>
        <d v="2013-04-09T02:27:33"/>
        <d v="2012-10-11T17:57:49"/>
        <d v="2015-08-11T22:28:04"/>
        <d v="2013-02-22T23:54:52"/>
        <d v="2016-03-31T13:46:00"/>
        <d v="2015-03-18T20:45:05"/>
        <d v="2015-02-02T22:49:21"/>
        <d v="2014-08-24T22:08:55"/>
        <d v="2015-02-25T16:24:52"/>
        <d v="2014-04-29T20:09:08"/>
        <d v="2015-10-30T21:48:04"/>
        <d v="2015-04-03T20:58:47"/>
        <d v="2015-01-09T03:39:39"/>
        <d v="2016-02-03T23:57:26"/>
        <d v="2016-05-21T08:41:21"/>
        <d v="2015-12-03T13:47:00"/>
        <d v="2017-01-17T19:51:10"/>
        <d v="2016-08-15T21:10:47"/>
        <d v="2014-07-09T23:27:21"/>
        <d v="2015-11-03T18:00:28"/>
        <d v="2014-06-19T20:38:50"/>
        <d v="2016-03-08T09:34:06"/>
        <d v="2016-05-20T19:10:21"/>
        <d v="2014-05-06T14:39:33"/>
        <d v="2014-11-10T20:49:12"/>
        <d v="2016-03-17T20:17:35"/>
        <d v="2015-05-26T11:05:24"/>
        <d v="2014-08-28T23:01:02"/>
        <d v="2016-04-07T03:27:36"/>
        <d v="2014-06-02T15:29:12"/>
        <d v="2014-07-19T17:32:33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4-05-29T14:05:24"/>
        <d v="2016-10-18T10:36:34"/>
        <d v="2015-05-22T13:41:22"/>
        <d v="2016-10-06T13:10:54"/>
        <d v="2016-03-01T18:17:36"/>
        <d v="2014-07-16T11:18:30"/>
        <d v="2016-05-16T17:01:30"/>
        <d v="2014-05-29T14:09:34"/>
        <d v="2016-03-31T17:48:07"/>
        <d v="2016-01-12T11:29:44"/>
        <d v="2014-11-28T21:08:45"/>
        <d v="2014-07-02T21:43:02"/>
        <d v="2016-07-05T20:57:09"/>
        <d v="2015-06-18T11:12:17"/>
        <d v="2015-03-02T18:00:26"/>
        <d v="2016-05-09T20:13:52"/>
        <d v="2016-03-16T14:21:19"/>
        <d v="2015-05-14T22:20:10"/>
        <d v="2015-03-24T19:00:55"/>
        <d v="2015-02-24T10:53:39"/>
        <d v="2014-11-01T12:39:47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2-03T21:29:28"/>
        <d v="2016-11-22T15:55:27"/>
        <d v="2016-04-09T16:25:10"/>
        <d v="2017-03-02T12:55:07"/>
        <d v="2015-09-29T14:59:43"/>
        <d v="2016-12-09T22:35:11"/>
        <d v="2015-09-15T02:30:53"/>
        <d v="2014-10-11T18:48:21"/>
        <d v="2015-02-18T01:11:06"/>
        <d v="2016-08-30T14:58:37"/>
        <d v="2014-01-24T18:43:38"/>
        <d v="2014-12-17T14:01:07"/>
        <d v="2015-09-21T15:01:14"/>
        <d v="2016-06-09T23:49:58"/>
        <d v="2013-11-19T18:56:00"/>
        <d v="2016-11-15T13:39:49"/>
        <d v="2015-05-19T22:01:33"/>
        <d v="2015-09-01T12:51:32"/>
        <d v="2014-11-04T10:58:54"/>
        <d v="2014-09-09T23:26:00"/>
        <d v="2015-01-17T03:21:13"/>
        <d v="2015-05-20T09:58:22"/>
        <d v="2015-04-13T16:53:35"/>
        <d v="2016-06-08T15:11:10"/>
        <d v="2014-07-18T09:04:10"/>
        <d v="2014-07-10T05:37:12"/>
        <d v="2015-07-04T00:44:42"/>
        <d v="2016-02-15T09:33:10"/>
        <d v="2015-08-19T02:49:10"/>
        <d v="2016-12-17T01:49:22"/>
        <d v="2015-10-28T16:06:07"/>
        <d v="2015-04-03T17:34:41"/>
        <d v="2014-11-25T22:32:09"/>
        <d v="2015-05-17T17:47:29"/>
        <d v="2014-07-14T23:31:52"/>
        <d v="2015-05-05T05:26:00"/>
        <d v="2015-01-13T14:15:42"/>
        <d v="2015-10-05T04:03:21"/>
        <d v="2015-01-19T19:38:49"/>
        <d v="2016-11-04T22:22:12"/>
        <d v="2016-11-01T16:01:37"/>
        <d v="2015-03-18T12:22:05"/>
        <d v="2015-02-26T23:07:06"/>
        <d v="2014-09-09T18:43:14"/>
        <d v="2016-01-26T07:25:01"/>
        <d v="2015-03-03T23:00:37"/>
        <d v="2015-10-16T20:29:06"/>
        <d v="2016-06-13T22:23:59"/>
        <d v="2016-01-03T14:58:48"/>
        <d v="2017-01-11T06:28:53"/>
        <d v="2016-12-01T15:53:27"/>
        <d v="2014-08-07T18:16:58"/>
        <d v="2015-03-09T18:58:47"/>
        <d v="2017-03-06T18:04:48"/>
        <d v="2015-09-03T16:27:25"/>
        <d v="2014-08-29T18:04:57"/>
        <d v="2014-10-11T20:06:20"/>
        <d v="2016-07-05T14:00:03"/>
        <d v="2016-04-22T14:59:34"/>
        <d v="2012-11-30T04:44:32"/>
        <d v="2016-01-01T00:11:11"/>
        <d v="2017-02-01T13:51:19"/>
        <d v="2014-09-10T16:31:48"/>
        <d v="2015-01-29T07:32:16"/>
        <d v="2016-10-20T11:14:02"/>
        <d v="2015-06-04T11:20:30"/>
        <d v="2017-03-13T18:07:27"/>
        <d v="2017-02-22T03:37:47"/>
        <d v="2014-07-10T20:36:01"/>
        <d v="2014-11-15T13:12:57"/>
        <d v="2015-04-19T21:00:49"/>
        <d v="2015-01-05T23:22:29"/>
        <d v="2014-06-14T22:29:24"/>
        <d v="2017-01-07T07:16:47"/>
        <d v="2016-11-28T18:29:51"/>
        <d v="2016-01-19T12:33:09"/>
        <d v="2015-02-22T06:40:07"/>
        <d v="2017-03-07T18:35:34"/>
        <d v="2017-01-31T15:02:35"/>
        <d v="2016-12-17T05:17:33"/>
        <d v="2014-10-18T05:14:52"/>
        <d v="2014-07-04T15:48:04"/>
        <d v="2016-06-04T03:40:24"/>
        <d v="2015-08-20T03:50:17"/>
        <d v="2016-11-02T14:00:23"/>
        <d v="2017-03-10T12:49:54"/>
        <d v="2015-08-05T15:45:46"/>
        <d v="2015-07-09T20:00:39"/>
        <d v="2015-09-23T21:01:01"/>
        <d v="2014-04-04T17:11:40"/>
        <d v="2016-05-24T16:06:23"/>
        <d v="2016-03-31T23:33:58"/>
        <d v="2015-01-30T15:21:16"/>
        <d v="2014-08-25T17:15:16"/>
        <d v="2017-01-05T16:38:55"/>
        <d v="2016-09-05T19:50:54"/>
        <d v="2015-09-12T13:01:38"/>
        <d v="2015-04-17T17:11:59"/>
        <d v="2013-09-24T02:33:58"/>
        <d v="2014-05-07T14:48:54"/>
        <d v="2017-01-07T16:20:30"/>
        <d v="2013-11-26T23:54:54"/>
        <d v="2016-03-09T19:31:22"/>
        <d v="2014-12-10T02:39:50"/>
        <d v="2012-03-05T17:46:15"/>
        <d v="2016-08-21T20:53:33"/>
        <d v="2013-01-02T11:55:27"/>
        <d v="2010-05-06T04:48:03"/>
        <d v="2015-10-01T11:57:28"/>
        <d v="2015-05-12T00:50:59"/>
        <d v="2016-01-02T22:27:15"/>
        <d v="2015-03-07T01:08:46"/>
        <d v="2015-08-02T20:57:06"/>
        <d v="2016-10-19T14:43:32"/>
        <d v="2014-12-30T15:44:00"/>
        <d v="2016-05-03T14:25:10"/>
        <d v="2017-01-12T04:40:05"/>
        <d v="2016-03-24T19:40:21"/>
        <d v="2014-12-11T16:37:32"/>
        <d v="2015-09-17T23:06:57"/>
        <d v="2015-01-20T21:19:43"/>
        <d v="2016-05-06T23:33:30"/>
        <d v="2017-03-05T06:15:01"/>
        <d v="2016-07-04T08:10:18"/>
        <d v="2015-08-24T20:10:01"/>
        <d v="2014-12-20T04:11:05"/>
        <d v="2016-09-15T06:55:41"/>
        <d v="2013-10-25T05:30:59"/>
        <d v="2016-04-20T15:41:12"/>
        <d v="2010-05-14T21:58:26"/>
        <d v="2014-12-29T19:37:11"/>
        <d v="2014-07-30T20:43:05"/>
        <d v="2014-05-06T22:11:30"/>
        <d v="2017-02-09T23:08:28"/>
        <d v="2014-08-14T21:05:16"/>
        <d v="2015-03-11T05:16:22"/>
        <d v="2014-10-27T19:29:37"/>
        <d v="2011-04-13T02:22:42"/>
        <d v="2014-09-21T21:11:27"/>
        <d v="2014-09-19T16:26:12"/>
        <d v="2015-05-18T18:27:06"/>
        <d v="2014-09-08T02:05:00"/>
        <d v="2016-03-21T21:11:16"/>
        <d v="2015-08-31T19:17:38"/>
        <d v="2015-04-20T19:39:16"/>
        <d v="2016-08-03T16:36:20"/>
        <d v="2014-09-19T13:01:24"/>
        <d v="2014-10-27T19:26:50"/>
        <d v="2015-10-02T18:41:08"/>
        <d v="2014-11-20T18:13:31"/>
        <d v="2015-03-31T19:23:47"/>
        <d v="2016-10-06T14:57:47"/>
        <d v="2015-10-05T16:16:44"/>
        <d v="2015-01-15T16:24:37"/>
        <d v="2014-04-18T20:52:36"/>
        <d v="2014-08-05T20:46:38"/>
        <d v="2015-12-01T20:00:56"/>
        <d v="2017-03-06T19:14:37"/>
        <d v="2015-01-18T15:52:36"/>
        <d v="2015-06-17T10:32:59"/>
        <d v="2014-11-05T00:03:01"/>
        <d v="2015-10-04T03:15:59"/>
        <d v="2016-11-04T11:01:08"/>
        <d v="2014-05-29T22:04:24"/>
        <d v="2016-01-22T22:36:37"/>
        <d v="2016-04-01T14:18:38"/>
        <d v="2016-11-15T13:58:35"/>
        <d v="2017-03-01T16:50:08"/>
        <d v="2015-03-04T23:47:23"/>
        <d v="2015-12-06T21:13:10"/>
        <d v="2014-09-22T09:47:15"/>
        <d v="2015-07-08T11:34:30"/>
        <d v="2015-02-12T01:50:01"/>
        <d v="2015-02-21T03:10:44"/>
        <d v="2014-06-26T22:48:32"/>
        <d v="2016-01-30T16:58:40"/>
        <d v="2016-10-26T19:15:19"/>
        <d v="2015-09-10T14:10:48"/>
        <d v="2016-05-03T13:07:28"/>
        <d v="2015-10-27T05:03:36"/>
        <d v="2015-04-09T00:23:53"/>
        <d v="2017-03-08T01:07:25"/>
        <d v="2015-05-20T05:33:24"/>
        <d v="2016-02-02T17:01:54"/>
        <d v="2011-10-31T04:06:16"/>
        <d v="2014-12-02T16:48:55"/>
        <d v="2013-09-03T13:27:54"/>
        <d v="2016-10-25T17:26:27"/>
        <d v="2015-01-14T01:43:02"/>
        <d v="2012-05-08T19:55:05"/>
        <d v="2014-11-12T00:03:35"/>
        <d v="2013-10-28T05:41:54"/>
        <d v="2014-04-04T17:41:24"/>
        <d v="2015-03-27T21:48:59"/>
        <d v="2014-11-30T20:21:04"/>
        <d v="2015-01-02T21:48:31"/>
        <d v="2015-11-17T16:25:14"/>
        <d v="2016-07-23T16:01:25"/>
        <d v="2015-12-15T04:00:11"/>
        <d v="2011-07-30T17:30:08"/>
        <d v="2016-05-16T17:02:00"/>
        <d v="2012-05-01T17:16:27"/>
        <d v="2016-03-04T17:25:41"/>
        <d v="2014-07-19T05:06:39"/>
        <d v="2015-02-10T12:07:43"/>
        <d v="2014-05-20T01:06:09"/>
        <d v="2016-05-22T15:02:31"/>
        <d v="2014-11-11T16:31:10"/>
        <d v="2016-01-04T17:05:53"/>
        <d v="2015-03-26T21:38:16"/>
        <d v="2014-11-05T18:30:29"/>
        <d v="2014-10-20T20:55:40"/>
        <d v="2016-11-20T23:33:03"/>
        <d v="2014-05-06T22:31:40"/>
        <d v="2015-12-18T18:01:01"/>
        <d v="2012-05-15T15:33:17"/>
        <d v="2014-11-28T20:47:52"/>
        <d v="2015-02-12T18:17:52"/>
        <d v="2014-09-30T12:59:59"/>
        <d v="2016-04-15T20:21:13"/>
        <d v="2015-10-06T14:13:09"/>
        <d v="2015-10-01T15:06:47"/>
        <d v="2017-01-27T13:05:58"/>
        <d v="2014-06-11T02:52:54"/>
        <d v="2014-07-21T15:38:18"/>
        <d v="2014-06-06T12:45:39"/>
        <d v="2015-02-23T19:01:10"/>
        <d v="2015-10-06T13:16:15"/>
        <d v="2014-07-30T18:45:11"/>
        <d v="2014-09-03T14:17:00"/>
        <d v="2014-06-23T15:54:40"/>
        <d v="2015-07-02T22:33:43"/>
        <d v="2014-06-17T02:50:38"/>
        <d v="2014-08-16T02:00:03"/>
        <d v="2017-03-02T01:43:10"/>
        <d v="2013-11-21T20:32:11"/>
        <d v="2016-06-22T15:58:28"/>
        <d v="2014-08-13T12:02:11"/>
        <d v="2016-08-15T14:49:05"/>
        <d v="2016-09-01T06:27:04"/>
        <d v="2016-05-14T09:41:35"/>
        <d v="2014-07-26T23:28:26"/>
        <d v="2015-11-19T11:46:41"/>
        <d v="2017-03-07T10:20:42"/>
        <d v="2015-03-19T13:48:48"/>
        <d v="2015-09-02T01:33:12"/>
        <d v="2016-10-09T23:09:28"/>
        <d v="2013-04-01T21:42:37"/>
        <d v="2014-07-24T03:00:10"/>
        <d v="2015-10-20T02:38:50"/>
        <d v="2015-08-26T23:43:42"/>
        <d v="2013-04-04T14:00:34"/>
        <d v="2014-08-29T18:55:56"/>
        <d v="2015-10-29T20:22:21"/>
        <d v="2014-10-09T18:29:26"/>
        <d v="2017-02-04T06:58:27"/>
        <d v="2009-10-02T02:31:46"/>
        <d v="2015-04-21T22:47:58"/>
        <d v="2017-01-09T09:59:05"/>
        <d v="2014-07-08T15:56:49"/>
        <d v="2016-06-07T13:01:23"/>
        <d v="2015-07-07T21:44:12"/>
        <d v="2015-03-27T03:53:02"/>
        <d v="2015-03-07T16:15:45"/>
        <d v="2014-06-09T12:34:56"/>
        <d v="2012-11-05T09:23:41"/>
        <d v="2015-10-12T16:12:15"/>
        <d v="2014-05-01T21:49:01"/>
        <d v="2016-08-13T14:02:55"/>
        <d v="2017-03-06T17:16:59"/>
        <d v="2016-06-01T06:38:29"/>
        <d v="2014-09-18T12:07:39"/>
        <d v="2017-01-02T13:05:19"/>
        <d v="2015-11-02T23:14:40"/>
        <d v="2014-07-15T13:56:40"/>
        <d v="2016-05-25T10:32:46"/>
        <d v="2014-10-16T16:33:48"/>
        <d v="2014-04-11T11:50:52"/>
        <d v="2013-04-17T12:08:19"/>
        <d v="2012-05-15T23:42:48"/>
        <d v="2015-08-29T05:37:27"/>
        <d v="2017-03-14T18:45:38"/>
        <d v="2015-12-15T18:16:56"/>
        <d v="2014-12-01T05:16:04"/>
        <d v="2012-08-14T16:18:54"/>
        <d v="2014-05-20T15:47:20"/>
        <d v="2016-06-06T15:00:58"/>
        <d v="2015-10-20T16:35:03"/>
        <d v="2016-09-27T06:40:34"/>
        <d v="2015-08-31T11:55:20"/>
        <d v="2014-09-23T23:30:40"/>
        <d v="2014-05-07T01:44:24"/>
        <d v="2016-06-28T22:00:04"/>
        <d v="2015-06-20T22:46:32"/>
        <d v="2014-10-01T18:58:01"/>
        <d v="2014-12-08T01:37:14"/>
        <d v="2015-05-23T17:48:15"/>
        <d v="2014-08-27T12:43:13"/>
        <d v="2016-01-12T20:47:27"/>
        <d v="2017-03-13T03:38:41"/>
        <d v="2016-11-27T21:48:41"/>
        <d v="2017-02-24T21:14:45"/>
        <d v="2014-06-02T05:08:50"/>
        <d v="2016-03-16T17:06:22"/>
        <d v="2016-09-10T14:32:50"/>
        <d v="2015-11-26T19:17:39"/>
        <d v="2016-11-02T17:13:22"/>
        <d v="2014-09-15T03:14:15"/>
        <d v="2017-03-11T00:47:28"/>
        <d v="2016-06-10T04:41:12"/>
        <d v="2011-08-04T20:39:10"/>
        <d v="2016-06-27T10:47:48"/>
        <d v="2016-03-01T13:36:20"/>
        <d v="2016-02-03T01:55:55"/>
        <d v="2014-11-03T22:29:09"/>
        <d v="2015-05-08T19:26:20"/>
        <d v="2015-05-01T15:28:02"/>
        <d v="2015-05-04T19:32:31"/>
        <d v="2015-11-05T22:28:22"/>
        <d v="2016-12-22T22:04:55"/>
        <d v="2016-02-03T23:19:28"/>
        <d v="2014-07-05T11:39:39"/>
        <d v="2016-09-17T22:08:58"/>
        <d v="2013-07-10T12:00:15"/>
        <d v="2015-03-30T14:07:06"/>
        <d v="2015-05-26T11:39:02"/>
        <d v="2016-01-01T21:40:37"/>
        <d v="2012-07-27T21:37:03"/>
        <d v="2016-06-30T22:17:33"/>
        <d v="2016-11-14T17:04:21"/>
        <d v="2015-01-23T20:09:13"/>
        <d v="2011-09-09T17:07:13"/>
        <d v="2015-01-21T15:18:38"/>
        <d v="2015-07-07T16:13:11"/>
        <d v="2013-10-23T11:35:13"/>
        <d v="2014-06-23T22:31:45"/>
        <d v="2014-06-05T14:22:27"/>
        <d v="2014-09-03T12:25:54"/>
        <d v="2014-07-13T02:09:15"/>
        <d v="2016-02-22T06:06:14"/>
        <d v="2011-07-07T14:38:56"/>
        <d v="2016-08-24T01:21:53"/>
        <d v="2014-07-13T15:51:50"/>
        <d v="2016-03-07T12:13:07"/>
        <d v="2016-02-29T07:50:25"/>
        <d v="2014-07-24T22:08:38"/>
        <d v="2014-05-20T15:33:51"/>
        <d v="2014-12-09T20:58:03"/>
        <d v="2014-06-03T00:42:23"/>
        <d v="2015-07-13T13:25:39"/>
        <d v="2015-06-27T00:12:06"/>
        <d v="2016-09-16T12:05:01"/>
        <d v="2016-01-29T04:42:12"/>
        <d v="2016-01-30T21:10:58"/>
        <d v="2015-06-16T18:12:24"/>
        <d v="2016-08-29T22:24:55"/>
        <d v="2016-04-04T23:00:50"/>
        <d v="2015-02-22T04:34:59"/>
        <d v="2014-11-07T06:24:24"/>
        <d v="2014-07-22T19:53:18"/>
        <d v="2015-01-27T16:00:20"/>
        <d v="2016-02-09T05:48:07"/>
        <d v="2015-09-18T19:36:29"/>
        <d v="2015-04-09T21:14:18"/>
        <d v="2015-09-01T15:10:22"/>
        <d v="2015-06-04T05:23:11"/>
        <d v="2017-02-14T17:01:01"/>
        <d v="2015-06-27T05:37:37"/>
        <d v="2016-01-05T15:43:19"/>
        <d v="2016-07-15T22:45:43"/>
        <d v="2015-01-12T02:53:41"/>
        <d v="2016-06-17T23:14:22"/>
        <d v="2015-02-06T13:57:05"/>
        <d v="2017-03-09T13:54:05"/>
        <d v="2014-05-07T17:13:56"/>
        <d v="2014-07-15T03:02:36"/>
        <d v="2016-07-05T16:00:50"/>
        <d v="2016-01-19T13:48:09"/>
        <d v="2016-07-05T16:41:49"/>
        <d v="2014-11-25T16:15:33"/>
        <d v="2014-08-15T22:20:45"/>
        <d v="2015-03-05T15:43:57"/>
        <d v="2014-12-12T01:02:52"/>
        <d v="2014-09-24T19:40:06"/>
        <d v="2014-05-27T23:02:02"/>
        <d v="2014-09-20T14:56:15"/>
        <d v="2014-12-05T04:43:58"/>
        <d v="2014-06-26T19:29:25"/>
        <d v="2015-08-10T15:38:43"/>
        <d v="2014-04-17T04:32:45"/>
        <d v="2014-06-03T04:07:58"/>
        <d v="2016-12-30T18:54:42"/>
        <d v="2014-10-16T21:42:02"/>
        <d v="2014-12-02T22:20:04"/>
        <d v="2014-09-11T00:41:35"/>
        <d v="2016-09-06T15:15:32"/>
        <d v="2015-06-04T15:35:24"/>
        <d v="2013-02-05T23:15:45"/>
        <d v="2016-12-02T02:46:11"/>
        <d v="2012-02-28T14:45:23"/>
        <d v="2013-02-06T03:02:08"/>
        <d v="2016-02-14T05:39:40"/>
        <d v="2014-03-25T19:11:07"/>
        <d v="2014-09-23T10:17:59"/>
        <d v="2014-11-14T20:00:34"/>
        <d v="2011-05-08T21:06:11"/>
        <d v="2016-01-27T23:22:17"/>
        <d v="2015-12-16T03:09:34"/>
        <d v="2016-12-05T23:51:20"/>
        <d v="2014-08-18T20:56:40"/>
        <d v="2016-07-01T15:41:45"/>
        <d v="2016-01-13T04:33:11"/>
        <d v="2015-11-13T15:51:08"/>
        <d v="2016-06-05T20:54:43"/>
        <d v="2014-11-19T01:29:45"/>
        <d v="2015-12-06T07:50:33"/>
        <d v="2015-01-21T08:34:13"/>
        <d v="2016-04-12T10:47:14"/>
        <d v="2014-05-29T09:09:57"/>
        <d v="2015-04-28T16:38:09"/>
        <d v="2016-03-15T14:00:50"/>
        <d v="2016-06-03T07:38:56"/>
        <d v="2014-05-14T07:04:10"/>
        <d v="2016-05-20T14:30:46"/>
        <d v="2014-06-25T19:33:40"/>
        <d v="2015-09-18T16:23:47"/>
        <d v="2015-01-27T18:28:38"/>
        <d v="2015-05-16T21:06:08"/>
        <d v="2013-10-10T00:18:59"/>
        <d v="2015-11-16T18:25:00"/>
        <d v="2014-12-17T12:09:11"/>
        <d v="2016-05-19T19:32:19"/>
        <d v="2016-03-11T19:41:12"/>
        <d v="2015-12-07T22:50:13"/>
        <d v="2016-05-17T07:11:02"/>
        <d v="2016-07-28T15:14:01"/>
        <d v="2015-04-24T08:18:52"/>
        <d v="2015-05-27T21:44:14"/>
        <d v="2017-01-25T05:51:40"/>
        <d v="2014-08-18T19:10:10"/>
        <d v="2015-03-12T23:31:11"/>
        <d v="2016-02-11T19:52:44"/>
        <d v="2015-06-16T09:12:17"/>
        <d v="2016-06-10T05:28:57"/>
        <d v="2014-11-27T15:22:29"/>
        <d v="2014-03-05T17:19:39"/>
        <d v="2013-03-09T20:17:37"/>
        <d v="2016-02-09T00:35:00"/>
        <d v="2014-05-22T19:21:54"/>
        <d v="2015-01-06T23:14:16"/>
        <d v="2017-03-07T00:45:14"/>
        <d v="2016-09-26T10:36:23"/>
        <d v="2012-01-31T22:46:14"/>
        <d v="2015-04-06T17:22:11"/>
        <d v="2015-04-30T14:58:23"/>
        <d v="2014-05-12T15:38:47"/>
        <d v="2016-01-18T12:04:39"/>
        <d v="2011-11-08T18:21:44"/>
        <d v="2015-01-05T11:50:18"/>
        <d v="2017-02-01T16:31:28"/>
        <d v="2016-05-07T01:41:55"/>
        <d v="2017-01-15T12:43:39"/>
        <d v="2016-08-29T14:43:32"/>
        <d v="2014-11-19T17:58:36"/>
        <d v="2015-03-19T19:16:03"/>
        <d v="2015-10-22T03:07:26"/>
        <d v="2014-12-10T18:04:06"/>
        <d v="2010-06-03T21:16:52"/>
        <d v="2015-01-07T13:13:42"/>
        <d v="2014-08-29T01:38:33"/>
        <d v="2016-07-08T19:32:25"/>
        <d v="2015-08-17T16:07:19"/>
        <d v="2013-01-14T22:37:49"/>
        <d v="2015-11-10T22:12:46"/>
        <d v="2012-09-28T20:41:53"/>
        <d v="2015-01-25T21:47:19"/>
        <d v="2016-10-29T22:55:24"/>
        <d v="2010-08-09T01:34:51"/>
        <d v="2014-12-17T14:42:04"/>
        <d v="2015-04-16T03:40:23"/>
        <d v="2016-02-10T18:34:47"/>
        <d v="2015-04-19T02:31:16"/>
        <d v="2014-12-02T15:25:53"/>
        <d v="2014-06-03T04:36:18"/>
        <d v="2015-10-17T15:04:58"/>
        <d v="2016-03-23T19:34:33"/>
        <d v="2017-02-07T21:59:18"/>
        <d v="2015-09-21T12:45:33"/>
        <d v="2014-07-12T16:08:40"/>
        <d v="2014-08-01T15:30:34"/>
        <d v="2014-10-09T20:13:23"/>
        <d v="2016-06-03T08:47:46"/>
        <d v="2017-03-02T16:22:46"/>
        <d v="2017-01-06T20:21:40"/>
        <d v="2013-12-12T21:36:41"/>
        <d v="2010-10-13T00:40:35"/>
        <d v="2014-02-16T16:55:30"/>
        <d v="2016-01-02T08:32:15"/>
        <d v="2014-10-28T15:48:27"/>
        <d v="2014-07-25T23:14:09"/>
        <d v="2015-11-09T22:54:35"/>
        <d v="2015-01-16T14:05:47"/>
        <d v="2016-09-19T08:57:43"/>
        <d v="2015-03-02T21:32:43"/>
        <d v="2010-01-20T10:11:47"/>
        <d v="2015-07-18T16:15:59"/>
        <d v="2014-07-11T16:45:02"/>
        <d v="2015-10-31T05:04:09"/>
        <d v="2014-06-30T20:53:59"/>
        <d v="2015-07-03T19:59:26"/>
        <d v="2015-05-18T18:24:38"/>
        <d v="2016-09-13T15:12:32"/>
        <d v="2015-02-17T19:15:30"/>
        <d v="2016-04-07T13:09:54"/>
        <d v="2016-02-27T17:18:15"/>
        <d v="2016-10-30T16:01:45"/>
        <d v="2014-09-23T19:30:07"/>
        <d v="2012-09-04T23:07:13"/>
        <d v="2009-08-18T21:29:28"/>
        <d v="2015-08-22T17:26:21"/>
        <d v="2014-09-05T18:49:03"/>
        <d v="2015-07-14T15:34:26"/>
        <d v="2015-10-19T06:15:58"/>
        <d v="2017-03-09T22:05:12"/>
        <d v="2015-07-20T04:06:16"/>
        <d v="2015-08-30T18:57:33"/>
        <d v="2014-04-11T03:18:53"/>
        <d v="2014-08-18T17:08:24"/>
        <d v="2015-03-17T18:10:33"/>
        <d v="2014-10-17T04:11:13"/>
        <d v="2013-05-23T05:28:23"/>
        <d v="2016-01-13T20:14:20"/>
        <d v="2015-03-04T17:20:13"/>
        <d v="2016-11-21T17:03:14"/>
        <d v="2016-03-22T16:45:46"/>
        <d v="2014-03-25T22:52:53"/>
        <d v="2014-05-21T18:51:27"/>
        <d v="2014-07-14T03:14:56"/>
        <d v="2016-09-07T21:51:48"/>
        <d v="2016-06-30T02:27:20"/>
        <d v="2015-10-09T21:10:20"/>
        <d v="2015-04-20T06:04:15"/>
        <d v="2014-12-02T16:13:36"/>
        <d v="2014-07-06T14:52:09"/>
        <d v="2015-08-10T07:31:09"/>
        <d v="2016-08-19T20:26:25"/>
        <d v="2014-12-18T17:07:23"/>
        <d v="2015-11-25T14:21:53"/>
        <d v="2014-09-22T15:36:50"/>
        <d v="2013-04-14T16:47:40"/>
        <d v="2015-01-16T18:26:50"/>
        <d v="2017-01-20T11:49:34"/>
        <d v="2014-11-18T19:31:28"/>
        <d v="2016-09-15T16:33:59"/>
        <d v="2017-02-28T00:32:11"/>
        <d v="2015-05-12T07:07:56"/>
        <d v="2015-04-01T22:02:41"/>
        <d v="2014-04-26T11:26:29"/>
        <d v="2015-05-27T04:32:55"/>
        <d v="2015-06-26T21:38:56"/>
        <d v="2014-10-14T07:11:30"/>
        <d v="2014-12-29T13:04:38"/>
        <d v="2014-10-11T20:34:49"/>
        <d v="2015-03-14T15:59:35"/>
        <d v="2015-07-15T13:00:52"/>
        <d v="2011-06-07T04:42:01"/>
        <d v="2016-10-30T13:51:39"/>
        <d v="2014-06-19T11:21:31"/>
        <d v="2016-08-19T20:30:46"/>
        <d v="2014-06-01T01:22:32"/>
        <d v="2015-02-02T02:00:20"/>
        <d v="2014-11-04T22:34:40"/>
        <d v="2015-02-06T04:55:12"/>
        <d v="2014-03-14T18:18:15"/>
        <d v="2011-07-27T18:04:45"/>
        <d v="2015-10-14T20:55:56"/>
        <d v="2017-02-02T23:18:01"/>
        <d v="2014-04-07T13:11:42"/>
        <d v="2016-09-09T10:56:59"/>
        <d v="2015-05-12T18:24:44"/>
        <d v="2015-06-12T21:26:26"/>
        <d v="2016-11-23T00:15:09"/>
        <d v="2016-01-25T21:36:40"/>
        <d v="2015-10-16T19:25:16"/>
        <d v="2012-01-26T09:01:39"/>
        <d v="2016-10-30T15:01:15"/>
        <d v="2014-09-23T22:57:51"/>
        <d v="2016-04-20T19:12:56"/>
        <d v="2014-10-24T15:31:55"/>
        <d v="2012-04-05T03:20:19"/>
        <d v="2015-02-05T19:55:01"/>
        <d v="2012-12-21T20:29:34"/>
        <d v="2015-03-02T02:01:30"/>
        <d v="2014-02-10T08:38:22"/>
        <d v="2015-02-18T16:08:52"/>
        <d v="2016-11-22T09:01:03"/>
        <d v="2015-08-07T02:36:46"/>
        <d v="2015-05-05T19:48:35"/>
        <d v="2014-08-04T18:40:11"/>
        <d v="2015-11-19T16:07:09"/>
        <d v="2014-07-01T00:29:40"/>
        <d v="2014-10-08T23:07:24"/>
        <d v="2013-12-05T04:09:05"/>
        <d v="2015-02-18T17:19:46"/>
        <d v="2015-12-01T23:13:30"/>
        <d v="2014-12-05T18:14:58"/>
        <d v="2012-09-10T16:08:09"/>
        <d v="2017-02-21T20:41:54"/>
        <d v="2014-03-13T04:03:29"/>
        <d v="2016-08-16T17:58:47"/>
        <d v="2015-06-22T23:08:27"/>
        <d v="2016-04-08T20:12:07"/>
        <d v="2014-12-04T00:57:52"/>
        <d v="2012-01-29T16:18:34"/>
        <d v="2016-05-30T05:39:06"/>
        <d v="2015-12-02T16:50:10"/>
        <d v="2015-04-15T17:01:52"/>
        <d v="2016-06-11T18:35:38"/>
        <d v="2016-08-23T01:17:45"/>
        <d v="2016-05-20T08:11:57"/>
        <d v="2016-08-04T07:05:00"/>
        <d v="2014-11-21T20:16:00"/>
        <d v="2014-05-19T18:24:05"/>
        <d v="2014-10-10T18:47:51"/>
        <d v="2016-12-07T22:49:09"/>
        <d v="2015-05-11T14:08:57"/>
        <d v="2016-07-19T21:52:19"/>
        <d v="2015-04-10T18:45:30"/>
        <d v="2016-12-05T13:06:20"/>
        <d v="2016-10-04T18:00:08"/>
        <d v="2016-12-18T20:16:26"/>
        <d v="2013-10-30T13:28:15"/>
        <d v="2015-10-12T22:34:19"/>
        <d v="2017-02-19T06:29:20"/>
        <d v="2015-05-12T02:13:11"/>
        <d v="2016-10-14T09:17:40"/>
        <d v="2015-09-28T17:17:07"/>
        <d v="2013-10-30T01:05:25"/>
        <d v="2012-01-30T01:29:58"/>
        <d v="2014-07-09T17:41:30"/>
        <d v="2014-06-04T02:59:56"/>
        <d v="2015-03-02T19:39:05"/>
        <d v="2014-06-09T17:24:25"/>
        <d v="2015-01-13T22:15:29"/>
        <d v="2015-09-26T02:10:40"/>
        <d v="2015-06-18T06:37:04"/>
        <d v="2013-07-31T12:53:40"/>
        <d v="2014-11-01T21:59:21"/>
        <d v="2015-08-23T10:35:38"/>
        <d v="2013-10-29T20:01:42"/>
        <d v="2011-12-17T21:46:01"/>
        <d v="2016-07-07T23:44:54"/>
        <d v="2015-12-22T10:29:30"/>
        <d v="2016-02-04T00:47:39"/>
        <d v="2015-06-12T04:58:11"/>
        <d v="2015-09-14T15:11:24"/>
        <d v="2014-10-28T23:13:51"/>
        <d v="2014-10-02T14:09:37"/>
        <d v="2017-01-21T00:26:39"/>
        <d v="2015-01-28T06:00:18"/>
        <d v="2015-05-27T05:42:16"/>
        <d v="2016-11-08T16:15:52"/>
        <d v="2015-01-06T16:11:18"/>
        <d v="2014-05-12T09:50:21"/>
        <d v="2015-11-20T18:42:05"/>
        <d v="2015-06-10T00:54:07"/>
        <d v="2014-07-21T13:31:54"/>
        <d v="2015-05-16T10:06:42"/>
        <d v="2015-04-28T17:34:48"/>
        <d v="2016-09-02T02:55:34"/>
        <d v="2014-01-03T18:02:06"/>
        <d v="2015-10-27T22:34:59"/>
        <d v="2014-12-01T17:43:33"/>
        <d v="2015-06-30T09:32:39"/>
        <d v="2014-06-21T13:19:52"/>
        <d v="2011-11-11T18:17:29"/>
        <d v="2015-09-11T15:30:58"/>
        <d v="2014-11-04T01:31:39"/>
        <d v="2015-03-27T19:57:02"/>
        <d v="2012-01-13T02:49:26"/>
        <d v="2012-04-06T21:41:56"/>
        <d v="2016-03-03T09:06:57"/>
        <d v="2016-01-08T13:18:51"/>
        <d v="2013-08-23T21:44:38"/>
        <d v="2015-01-23T01:21:47"/>
        <d v="2016-08-11T00:16:58"/>
        <d v="2016-10-06T13:29:27"/>
        <d v="2016-11-27T03:59:34"/>
        <d v="2015-03-18T17:33:02"/>
        <d v="2016-06-17T18:09:48"/>
        <d v="2017-03-12T20:44:05"/>
        <d v="2015-10-01T15:57:33"/>
        <d v="2016-12-24T19:51:28"/>
        <d v="2016-02-01T16:08:13"/>
        <d v="2013-10-22T16:46:19"/>
        <d v="2016-02-27T00:26:02"/>
        <d v="2014-02-01T22:29:05"/>
        <d v="2015-08-25T10:17:56"/>
        <d v="2016-05-18T04:19:09"/>
        <d v="2015-02-17T20:02:50"/>
        <d v="2016-06-17T18:07:49"/>
        <d v="2016-02-10T22:20:43"/>
        <d v="2014-12-09T17:41:23"/>
        <d v="2016-10-13T20:40:23"/>
        <d v="2015-06-15T23:55:00"/>
        <d v="2014-08-20T15:40:33"/>
        <d v="2015-04-20T19:48:46"/>
        <d v="2014-07-15T15:20:23"/>
        <d v="2014-08-07T00:10:11"/>
        <d v="2014-07-31T16:49:20"/>
        <d v="2015-02-07T16:13:46"/>
        <d v="2014-03-17T20:59:41"/>
        <d v="2015-02-26T03:43:06"/>
        <d v="2016-04-21T09:02:18"/>
        <d v="2014-12-02T02:59:03"/>
        <d v="2014-10-24T00:29:53"/>
        <d v="2017-03-14T15:21:56"/>
        <d v="2014-07-29T13:27:24"/>
        <d v="2015-12-21T19:00:49"/>
        <d v="2014-11-30T17:46:05"/>
        <d v="2015-04-29T16:17:15"/>
        <d v="2016-12-07T18:00:53"/>
        <d v="2015-04-21T03:26:50"/>
        <d v="2016-11-05T23:00:12"/>
        <d v="2015-02-12T17:23:12"/>
        <d v="2016-02-13T16:06:15"/>
        <d v="2015-04-01T08:59:32"/>
        <d v="2014-07-05T18:59:22"/>
        <d v="2013-06-20T23:06:22"/>
        <d v="2016-09-02T03:25:44"/>
        <d v="2016-09-18T18:28:06"/>
        <d v="2016-11-16T17:36:09"/>
        <d v="2014-07-10T14:44:07"/>
        <d v="2014-11-03T05:34:20"/>
        <d v="2009-09-12T01:21:59"/>
        <d v="2014-08-09T21:50:26"/>
        <d v="2017-03-13T21:14:29"/>
        <d v="2010-03-10T21:15:51"/>
        <d v="2015-07-03T19:17:13"/>
        <d v="2014-04-24T18:11:35"/>
        <d v="2015-03-25T01:39:31"/>
        <d v="2015-05-14T19:10:18"/>
        <d v="2015-07-31T23:28:03"/>
        <d v="2014-07-22T00:45:30"/>
        <d v="2012-06-21T16:34:00"/>
        <d v="2015-01-27T20:00:22"/>
        <d v="2015-11-03T14:54:54"/>
        <d v="2012-09-04T23:00:57"/>
        <d v="2012-08-28T19:06:20"/>
        <d v="2015-07-24T16:08:57"/>
        <d v="2016-07-04T16:46:11"/>
        <d v="2017-03-10T21:29:29"/>
        <d v="2015-07-01T06:10:41"/>
        <d v="2015-01-25T03:15:40"/>
        <d v="2016-06-14T11:48:53"/>
        <d v="2015-08-08T18:09:57"/>
        <d v="2015-07-13T16:41:00"/>
        <d v="2014-10-10T17:47:59"/>
        <d v="2010-11-25T05:45:26"/>
        <d v="2013-05-15T00:57:37"/>
        <d v="2014-07-09T22:27:26"/>
        <d v="2013-03-07T07:16:22"/>
        <d v="2015-03-24T08:14:03"/>
        <d v="2016-03-28T20:54:59"/>
        <d v="2015-11-19T19:48:25"/>
        <d v="2011-11-16T00:19:14"/>
        <d v="2016-05-06T10:43:47"/>
        <d v="2012-09-27T07:42:18"/>
        <d v="2014-08-26T15:19:09"/>
        <d v="2012-02-13T15:17:15"/>
        <d v="2015-06-15T17:28:59"/>
        <d v="2016-12-04T16:02:45"/>
        <d v="2014-08-18T16:45:19"/>
        <d v="2014-05-20T16:40:56"/>
        <d v="2016-02-22T02:34:16"/>
        <d v="2011-12-01T18:11:50"/>
        <d v="2013-11-05T03:14:59"/>
        <d v="2015-01-28T19:49:06"/>
        <d v="2016-05-09T17:33:39"/>
        <d v="2016-02-15T21:12:08"/>
        <d v="2016-06-03T16:01:26"/>
        <d v="2015-03-19T01:40:10"/>
        <d v="2015-06-08T15:17:02"/>
        <d v="2014-12-14T19:39:19"/>
        <d v="2014-01-22T09:08:42"/>
        <d v="2014-09-03T05:19:02"/>
        <d v="2015-04-22T13:02:09"/>
        <d v="2016-12-11T16:31:21"/>
        <d v="2015-04-21T13:08:15"/>
        <d v="2010-09-15T16:25:05"/>
        <d v="2013-10-28T21:08:31"/>
        <d v="2015-10-26T21:04:55"/>
        <d v="2017-01-28T18:44:10"/>
        <d v="2016-11-19T00:45:50"/>
        <d v="2013-08-02T20:30:06"/>
        <d v="2014-07-24T20:59:10"/>
        <d v="2015-07-09T08:35:08"/>
        <d v="2016-04-19T13:35:36"/>
        <d v="2016-04-29T16:43:05"/>
        <d v="2015-08-28T18:38:24"/>
        <d v="2016-03-17T01:27:24"/>
        <d v="2015-12-07T20:38:37"/>
        <d v="2016-01-15T02:39:31"/>
        <d v="2011-05-09T17:31:01"/>
        <d v="2015-07-10T04:30:03"/>
        <d v="2015-10-20T19:45:17"/>
        <d v="2015-08-10T22:31:19"/>
        <d v="2015-02-24T23:17:51"/>
        <d v="2014-08-15T15:22:32"/>
        <d v="2016-12-28T20:57:06"/>
        <d v="2017-02-20T00:00:02"/>
        <d v="2016-06-02T17:44:28"/>
        <d v="2015-08-30T21:12:39"/>
        <d v="2010-09-10T03:03:49"/>
        <d v="2015-11-30T16:12:33"/>
        <d v="2016-11-30T02:03:55"/>
        <d v="2014-03-06T03:59:39"/>
        <d v="2013-08-27T02:34:27"/>
        <d v="2013-12-06T13:31:00"/>
        <d v="2015-06-23T19:34:53"/>
        <d v="2016-09-08T09:20:39"/>
        <d v="2015-03-04T14:59:01"/>
        <d v="2014-10-09T06:18:50"/>
        <d v="2016-08-30T15:25:34"/>
        <d v="2017-01-11T02:19:05"/>
        <d v="2014-10-29T10:19:29"/>
        <d v="2016-03-01T17:56:25"/>
        <d v="2011-07-26T17:02:33"/>
        <d v="2016-08-19T19:51:05"/>
        <d v="2013-09-17T13:38:05"/>
        <d v="2016-08-17T23:10:04"/>
        <d v="2015-05-06T19:06:13"/>
        <d v="2015-08-18T02:31:52"/>
        <d v="2014-04-28T23:24:01"/>
        <d v="2017-01-14T01:26:00"/>
        <d v="2014-10-22T23:02:03"/>
        <d v="2014-12-18T00:32:23"/>
        <d v="2014-08-21T19:16:13"/>
        <d v="2015-10-20T19:35:27"/>
        <d v="2015-08-14T01:56:53"/>
        <d v="2015-10-23T14:03:41"/>
        <d v="2014-01-04T11:41:32"/>
        <d v="2015-09-01T15:02:54"/>
        <d v="2013-10-03T22:09:05"/>
        <d v="2015-05-04T14:46:35"/>
        <d v="2014-06-30T18:03:16"/>
        <d v="2015-09-10T00:21:33"/>
        <d v="2017-02-08T19:00:35"/>
        <d v="2014-09-01T22:00:01"/>
        <d v="2012-11-17T18:33:17"/>
        <d v="2016-06-27T21:01:43"/>
        <d v="2015-06-22T11:47:36"/>
        <d v="2015-03-16T15:04:49"/>
        <d v="2015-03-10T19:09:22"/>
        <d v="2015-03-03T17:36:22"/>
        <d v="2011-07-12T16:01:58"/>
        <d v="2014-08-07T05:09:04"/>
        <d v="2015-05-04T10:20:44"/>
        <d v="2015-10-30T04:32:33"/>
        <d v="2015-02-10T20:43:15"/>
        <d v="2017-02-01T00:45:37"/>
        <d v="2016-10-17T13:15:33"/>
        <d v="2015-06-30T01:24:57"/>
        <d v="2016-08-10T18:00:48"/>
        <d v="2014-07-20T23:36:18"/>
        <d v="2014-05-22T01:05:03"/>
        <d v="2015-11-19T19:20:09"/>
        <d v="2016-09-15T05:28:13"/>
        <d v="2015-01-27T00:16:12"/>
        <d v="2015-07-19T21:01:15"/>
        <d v="2014-08-28T01:02:41"/>
        <d v="2015-03-06T21:40:57"/>
        <d v="2015-03-11T22:27:28"/>
        <d v="2015-12-20T16:26:13"/>
        <d v="2014-12-18T12:38:23"/>
        <d v="2014-08-03T09:21:17"/>
        <d v="2015-08-17T08:41:44"/>
        <d v="2015-03-16T20:35:29"/>
        <d v="2014-10-22T20:13:28"/>
        <d v="2013-03-28T21:16:31"/>
        <d v="2016-01-13T21:45:24"/>
        <d v="2016-11-29T22:01:40"/>
        <d v="2015-02-25T21:55:59"/>
        <d v="2013-08-13T13:07:20"/>
        <d v="2011-11-16T01:26:35"/>
        <d v="2015-08-24T20:34:24"/>
        <d v="2014-10-14T20:30:00"/>
        <d v="2014-09-05T19:13:32"/>
        <d v="2015-07-16T10:28:10"/>
        <d v="2015-01-28T12:14:45"/>
        <d v="2017-02-17T12:18:59"/>
        <d v="2014-08-12T17:38:15"/>
        <d v="2014-06-27T20:47:40"/>
        <d v="2016-04-19T05:19:50"/>
        <d v="2014-08-13T01:10:22"/>
        <d v="2011-03-17T02:19:59"/>
        <d v="2015-06-17T14:43:27"/>
        <d v="2014-07-31T16:42:28"/>
        <d v="2014-10-06T15:04:40"/>
        <d v="2016-07-26T14:34:36"/>
        <d v="2015-12-04T20:17:36"/>
        <d v="2015-03-04T22:44:10"/>
        <d v="2014-12-04T00:07:10"/>
        <d v="2015-01-08T18:26:21"/>
        <d v="2014-07-11T17:20:48"/>
        <d v="2014-11-25T20:27:03"/>
        <d v="2013-05-22T18:18:58"/>
        <d v="2016-06-22T18:55:32"/>
        <d v="2015-07-15T06:16:59"/>
        <d v="2016-12-30T21:06:06"/>
        <d v="2015-12-30T08:00:29"/>
        <d v="2014-05-28T16:21:24"/>
        <d v="2015-07-06T00:33:53"/>
        <d v="2014-01-13T17:49:11"/>
        <d v="2016-08-16T01:16:29"/>
        <d v="2014-11-26T20:35:39"/>
        <d v="2014-10-01T22:45:42"/>
        <d v="2016-04-29T18:32:09"/>
        <d v="2012-02-10T23:36:27"/>
        <d v="2016-07-18T12:05:54"/>
        <d v="2017-01-03T14:46:01"/>
        <d v="2015-12-23T01:02:56"/>
        <d v="2016-02-25T23:16:56"/>
        <d v="2011-09-16T23:09:01"/>
        <d v="2014-10-28T21:24:00"/>
        <d v="2014-08-21T19:23:05"/>
        <d v="2016-01-31T17:05:14"/>
        <d v="2014-09-08T12:16:18"/>
        <d v="2014-07-16T20:20:34"/>
        <d v="2016-11-23T17:58:57"/>
        <d v="2010-11-23T05:35:24"/>
        <d v="2014-10-29T02:28:17"/>
        <d v="2015-01-17T07:13:43"/>
        <d v="2016-02-09T00:57:56"/>
        <d v="2012-10-02T04:00:40"/>
        <d v="2014-12-16T20:29:19"/>
        <d v="2014-08-10T18:24:37"/>
        <d v="2014-07-23T18:36:01"/>
        <d v="2015-08-01T16:04:57"/>
        <d v="2014-09-27T21:25:08"/>
        <d v="2015-08-16T03:36:14"/>
        <d v="2015-07-06T16:50:32"/>
        <d v="2016-06-04T15:46:00"/>
        <d v="2015-02-02T18:57:27"/>
        <d v="2015-10-18T21:24:14"/>
        <d v="2016-09-24T00:24:06"/>
        <d v="2015-09-08T14:51:52"/>
        <d v="2012-02-17T13:17:05"/>
        <d v="2013-10-04T19:09:17"/>
        <d v="2014-06-30T21:57:05"/>
        <d v="2014-12-01T19:00:28"/>
        <d v="2016-08-22T16:04:20"/>
        <d v="2012-05-01T07:00:31"/>
        <d v="2015-07-13T18:22:49"/>
        <d v="2014-09-05T09:12:02"/>
        <d v="2016-07-19T20:24:33"/>
        <d v="2015-03-05T19:10:37"/>
        <d v="2016-09-12T15:15:19"/>
        <d v="2014-08-12T06:14:57"/>
        <d v="2014-10-01T12:30:20"/>
        <d v="2015-02-26T02:46:48"/>
        <d v="2015-05-31T03:06:42"/>
        <d v="2016-08-03T17:03:22"/>
        <d v="2015-03-15T08:17:06"/>
        <d v="2015-02-23T19:25:49"/>
        <d v="2012-12-07T00:37:18"/>
        <d v="2014-07-11T17:49:52"/>
        <d v="2014-08-05T16:07:54"/>
        <d v="2016-06-07T23:42:17"/>
        <d v="2014-07-08T18:57:31"/>
        <d v="2013-11-27T04:01:29"/>
        <d v="2015-07-02T06:45:37"/>
        <d v="2015-01-14T22:34:19"/>
        <d v="2015-12-10T22:07:03"/>
        <d v="2015-02-14T17:11:56"/>
        <d v="2014-07-11T17:12:18"/>
        <d v="2012-03-13T19:15:46"/>
        <d v="2017-02-09T04:08:52"/>
        <d v="2015-03-16T21:54:53"/>
        <d v="2016-11-11T16:20:08"/>
        <d v="2016-03-11T15:36:29"/>
        <d v="2014-08-29T19:51:03"/>
        <d v="2015-10-14T17:44:57"/>
        <d v="2016-03-24T10:16:40"/>
        <d v="2015-05-08T21:56:38"/>
        <d v="2015-06-09T07:11:36"/>
        <d v="2015-05-08T13:55:54"/>
        <d v="2014-07-10T06:25:04"/>
        <d v="2016-12-14T23:07:35"/>
        <d v="2014-06-19T18:05:47"/>
        <d v="2016-12-22T11:47:58"/>
        <d v="2015-05-16T22:06:20"/>
        <d v="2014-06-21T12:52:06"/>
        <d v="2017-03-08T17:15:03"/>
        <d v="2016-09-23T15:29:19"/>
        <d v="2014-11-25T04:07:50"/>
        <d v="2016-11-02T22:36:43"/>
        <d v="2012-03-17T11:02:07"/>
        <d v="2014-10-28T14:05:37"/>
        <d v="2016-09-14T22:55:21"/>
        <d v="2014-11-10T03:48:45"/>
        <d v="2016-06-19T14:14:41"/>
        <d v="2016-02-08T17:09:20"/>
        <d v="2014-08-18T12:49:51"/>
        <d v="2016-12-22T04:37:48"/>
        <d v="2016-03-07T05:04:51"/>
        <d v="2015-04-12T15:59:04"/>
        <d v="2012-10-12T02:37:27"/>
        <d v="2016-04-03T20:48:00"/>
        <d v="2016-09-21T21:36:04"/>
        <d v="2015-04-06T17:39:45"/>
        <d v="2012-04-19T17:05:05"/>
        <d v="2015-06-17T23:00:50"/>
        <d v="2017-01-09T21:40:35"/>
        <d v="2015-02-20T17:07:15"/>
        <d v="2013-07-26T23:54:51"/>
        <d v="2014-12-26T03:56:39"/>
        <d v="2014-05-01T02:38:02"/>
        <d v="2015-11-09T19:49:59"/>
        <d v="2014-08-27T21:52:38"/>
        <d v="2016-02-17T16:13:16"/>
        <d v="2014-10-26T17:12:51"/>
        <d v="2014-06-03T15:49:43"/>
        <d v="2014-10-23T05:19:05"/>
        <d v="2011-01-24T19:48:47"/>
        <d v="2016-06-13T06:49:59"/>
        <d v="2012-03-27T00:35:01"/>
        <d v="2015-12-02T20:20:12"/>
        <d v="2011-11-30T06:01:26"/>
        <d v="2013-08-20T20:21:10"/>
        <d v="2014-01-08T15:10:27"/>
        <d v="2014-10-15T01:37:23"/>
        <d v="2014-07-14T03:19:26"/>
        <d v="2014-12-09T21:42:19"/>
        <d v="2017-03-09T20:13:39"/>
        <d v="2015-07-23T15:05:19"/>
        <d v="2016-05-06T12:42:12"/>
        <d v="2014-01-15T22:43:20"/>
        <d v="2015-07-11T04:00:18"/>
        <d v="2016-01-22T08:24:17"/>
        <d v="2012-01-19T00:53:15"/>
        <d v="2013-05-06T22:13:50"/>
        <d v="2014-10-14T11:35:08"/>
        <d v="2012-08-08T22:37:44"/>
        <d v="2014-07-15T18:20:08"/>
        <d v="2017-01-17T20:17:27"/>
        <d v="2011-05-19T21:14:06"/>
        <d v="2016-08-12T12:35:39"/>
        <d v="2015-10-09T20:40:33"/>
        <d v="2011-06-16T17:32:54"/>
        <d v="2015-07-10T15:27:10"/>
        <d v="2017-03-10T00:49:08"/>
        <d v="2012-12-04T01:31:33"/>
        <d v="2014-10-21T14:04:04"/>
        <d v="2016-01-05T19:44:56"/>
        <d v="2016-09-19T10:38:27"/>
        <d v="2016-06-27T04:37:55"/>
        <d v="2015-02-23T08:01:00"/>
        <d v="2014-08-19T20:59:32"/>
        <d v="2017-01-18T16:17:25"/>
        <d v="2013-07-01T23:32:57"/>
        <d v="2012-09-11T00:17:02"/>
        <d v="2016-01-13T03:08:24"/>
        <d v="2014-10-15T07:05:48"/>
        <d v="2015-04-02T22:02:16"/>
        <d v="2014-06-15T21:29:10"/>
        <d v="2013-09-30T16:40:01"/>
        <d v="2016-06-07T15:02:20"/>
        <d v="2015-12-03T14:11:28"/>
        <d v="2014-07-13T22:50:11"/>
        <d v="2013-10-08T01:00:03"/>
        <d v="2014-11-02T00:54:25"/>
        <d v="2014-07-01T09:46:21"/>
        <d v="2016-07-22T15:45:32"/>
        <d v="2014-07-28T16:18:55"/>
        <d v="2015-02-13T17:04:53"/>
        <d v="2015-11-25T16:41:59"/>
        <d v="2015-05-20T18:28:03"/>
        <d v="2015-10-30T00:49:04"/>
        <d v="2015-05-19T17:08:25"/>
        <d v="2016-10-22T03:36:30"/>
        <d v="2016-03-10T16:51:20"/>
        <d v="2015-03-19T16:52:02"/>
        <d v="2015-07-26T17:34:42"/>
        <d v="2014-06-12T22:38:50"/>
        <d v="2015-09-11T07:07:49"/>
        <d v="2015-04-16T07:50:03"/>
        <d v="2014-06-11T17:04:38"/>
        <d v="2016-11-21T14:59:03"/>
        <d v="2014-09-30T22:22:42"/>
        <d v="2016-11-19T00:23:18"/>
        <d v="2015-03-31T02:25:39"/>
        <d v="2016-12-12T17:49:08"/>
        <d v="2015-01-16T20:30:07"/>
        <d v="2016-02-24T17:59:16"/>
        <d v="2012-07-11T21:44:48"/>
        <d v="2016-06-15T20:42:26"/>
        <d v="2015-09-29T01:07:14"/>
        <d v="2012-05-25T20:20:48"/>
        <d v="2016-02-02T22:43:41"/>
        <d v="2011-08-27T03:58:22"/>
        <d v="2014-07-21T18:18:21"/>
        <d v="2015-06-03T00:40:46"/>
        <d v="2012-11-07T22:23:42"/>
        <d v="2016-06-07T21:35:08"/>
        <d v="2016-10-13T17:12:55"/>
        <d v="2016-12-01T16:34:06"/>
        <d v="2012-11-14T15:24:05"/>
        <d v="2015-04-13T20:04:28"/>
        <d v="2014-07-15T23:27:00"/>
        <d v="2016-06-14T07:51:34"/>
        <d v="2014-07-18T12:52:58"/>
        <d v="2015-11-17T10:46:30"/>
        <d v="2014-11-13T06:00:03"/>
        <d v="2017-01-07T05:54:57"/>
        <d v="2016-08-02T15:59:54"/>
        <d v="2015-01-15T18:28:00"/>
        <d v="2014-11-10T18:33:15"/>
        <d v="2014-10-15T17:16:31"/>
        <d v="2015-09-05T06:39:46"/>
        <d v="2016-11-01T04:06:21"/>
        <d v="2017-01-31T22:57:58"/>
        <d v="2015-02-13T04:21:58"/>
        <d v="2015-03-31T16:00:51"/>
        <d v="2016-03-08T22:11:59"/>
        <d v="2014-11-09T02:12:08"/>
        <d v="2016-10-19T18:03:10"/>
        <d v="2015-06-09T14:46:50"/>
        <d v="2014-10-23T12:13:54"/>
        <d v="2014-02-12T05:40:31"/>
        <d v="2014-09-29T15:46:42"/>
        <d v="2015-11-10T02:21:26"/>
        <d v="2015-04-13T16:18:51"/>
        <d v="2014-05-25T18:57:09"/>
        <d v="2015-05-14T16:37:23"/>
        <d v="2015-03-20T01:40:38"/>
        <d v="2015-07-07T19:35:23"/>
        <d v="2016-02-29T20:23:22"/>
        <d v="2014-10-29T16:20:01"/>
        <d v="2014-04-16T21:23:30"/>
        <d v="2016-07-08T11:22:34"/>
        <d v="2016-06-06T15:37:26"/>
        <d v="2015-07-21T18:19:02"/>
        <d v="2015-11-17T04:38:46"/>
        <d v="2014-11-05T17:27:15"/>
        <d v="2014-11-05T00:59:19"/>
        <d v="2015-05-05T18:39:11"/>
        <d v="2014-12-17T10:30:47"/>
        <d v="2014-03-31T16:51:20"/>
        <d v="2015-04-30T21:26:11"/>
        <d v="2014-09-02T20:59:02"/>
        <d v="2014-05-13T19:08:05"/>
        <d v="2014-08-11T18:16:53"/>
        <d v="2014-06-22T18:35:11"/>
        <d v="2017-01-02T15:55:59"/>
        <d v="2014-11-20T01:12:11"/>
        <d v="2016-12-08T07:12:49"/>
        <d v="2015-12-22T22:22:18"/>
        <d v="2014-11-03T21:33:15"/>
        <d v="2015-09-21T15:48:33"/>
        <d v="2015-09-01T19:02:22"/>
        <d v="2015-01-09T10:11:17"/>
        <d v="2017-02-26T20:15:19"/>
        <d v="2012-08-03T11:30:48"/>
        <d v="2017-01-01T21:45:31"/>
        <d v="2015-06-18T20:14:16"/>
        <d v="2013-10-12T13:19:08"/>
        <d v="2016-06-02T00:36:20"/>
        <d v="2014-10-26T21:26:18"/>
        <d v="2016-01-08T13:51:09"/>
        <d v="2015-12-02T08:38:51"/>
        <d v="2015-04-14T01:16:39"/>
        <d v="2015-10-08T21:57:42"/>
        <d v="2015-06-17T16:03:24"/>
        <d v="2016-05-02T23:38:29"/>
        <d v="2016-09-09T10:28:26"/>
        <d v="2015-01-29T00:01:34"/>
        <d v="2014-11-18T04:32:21"/>
        <d v="2014-05-28T21:33:28"/>
        <d v="2014-10-02T02:12:42"/>
        <d v="2013-08-02T00:32:03"/>
        <d v="2016-06-13T15:35:23"/>
        <d v="2014-08-06T20:30:02"/>
        <d v="2015-04-21T15:45:25"/>
        <d v="2015-12-04T01:55:37"/>
        <d v="2014-07-09T23:10:22"/>
        <d v="2014-11-27T02:02:28"/>
        <d v="2014-04-30T13:01:15"/>
        <d v="2016-07-28T17:00:09"/>
        <d v="2011-12-05T11:33:36"/>
        <d v="2014-08-12T12:39:21"/>
        <d v="2015-02-23T14:29:35"/>
        <d v="2014-05-08T14:05:25"/>
        <d v="2014-05-21T01:12:08"/>
        <d v="2014-08-02T13:31:18"/>
        <d v="2015-06-15T10:43:42"/>
        <d v="2014-09-22T18:46:04"/>
        <d v="2015-04-13T03:45:06"/>
        <d v="2016-11-28T19:25:15"/>
        <d v="2016-01-27T21:52:52"/>
        <d v="2016-06-24T16:55:35"/>
        <d v="2015-03-24T21:05:38"/>
        <d v="2016-05-30T20:20:14"/>
        <d v="2015-12-21T17:24:21"/>
        <d v="2016-06-06T00:10:33"/>
        <d v="2015-02-28T17:19:25"/>
        <d v="2016-03-20T08:12:01"/>
        <d v="2014-04-16T19:49:50"/>
        <d v="2015-06-18T16:05:59"/>
        <d v="2015-04-15T19:14:28"/>
        <d v="2014-06-19T09:21:30"/>
        <d v="2014-07-28T18:33:01"/>
        <d v="2015-01-28T04:02:41"/>
        <d v="2015-01-30T18:07:20"/>
        <d v="2014-03-24T19:01:04"/>
        <d v="2015-01-09T01:25:00"/>
        <d v="2013-04-09T13:54:44"/>
        <d v="2016-01-06T05:31:22"/>
        <d v="2015-04-17T17:01:00"/>
        <d v="2014-08-12T08:37:22"/>
        <d v="2014-03-20T12:34:08"/>
        <d v="2014-09-26T23:55:00"/>
        <d v="2015-03-01T05:13:05"/>
        <d v="2014-11-18T11:49:11"/>
        <d v="2016-01-15T16:20:32"/>
        <d v="2016-03-31T14:39:09"/>
        <d v="2015-08-21T04:21:31"/>
        <d v="2014-12-22T02:01:04"/>
        <d v="2014-07-18T20:10:17"/>
        <d v="2014-07-12T02:04:23"/>
        <d v="2015-05-29T15:09:30"/>
        <d v="2016-03-21T14:08:22"/>
        <d v="2015-04-08T15:36:49"/>
        <d v="2015-05-07T10:55:50"/>
        <d v="2015-06-17T19:35:39"/>
        <d v="2016-12-04T06:04:27"/>
        <d v="2016-01-26T10:57:14"/>
        <d v="2015-09-15T20:22:38"/>
        <d v="2014-10-07T03:22:37"/>
        <d v="2015-02-09T17:23:56"/>
        <d v="2016-01-14T21:35:13"/>
        <d v="2015-04-29T15:34:19"/>
        <d v="2015-03-02T04:34:36"/>
        <d v="2014-08-14T15:50:05"/>
        <d v="2014-07-23T15:57:03"/>
        <d v="2014-09-08T03:54:17"/>
        <d v="2015-12-20T13:45:23"/>
        <d v="2014-12-16T15:56:45"/>
        <d v="2014-12-08T13:44:07"/>
        <d v="2016-07-10T19:54:22"/>
        <d v="2016-04-14T20:45:21"/>
        <d v="2015-06-24T15:40:52"/>
        <d v="2015-09-25T22:32:52"/>
        <d v="2016-04-14T15:18:28"/>
        <d v="2015-01-23T08:29:23"/>
        <d v="2014-08-08T22:13:14"/>
        <d v="2016-01-19T19:09:29"/>
        <d v="2013-09-09T08:18:07"/>
        <d v="2014-07-23T18:32:49"/>
        <d v="2014-02-13T19:58:29"/>
        <d v="2014-06-05T23:07:12"/>
        <d v="2015-11-25T07:55:36"/>
        <d v="2014-09-05T19:13:41"/>
        <d v="2014-12-12T10:15:24"/>
        <d v="2016-04-19T00:56:28"/>
        <d v="2016-05-20T22:32:01"/>
        <d v="2014-02-22T03:15:27"/>
        <d v="2014-06-09T19:56:05"/>
        <d v="2015-08-29T06:35:34"/>
        <d v="2015-09-08T19:00:21"/>
        <d v="2016-03-11T08:54:24"/>
        <d v="2016-05-17T17:02:46"/>
        <d v="2015-03-15T23:56:12"/>
        <d v="2015-04-28T16:04:54"/>
        <d v="2015-01-24T02:51:10"/>
        <d v="2014-07-17T19:55:03"/>
        <d v="2016-10-06T17:48:47"/>
        <d v="2015-01-19T03:26:31"/>
        <d v="2016-02-29T16:41:35"/>
        <d v="2015-06-25T04:27:54"/>
        <d v="2013-07-11T13:15:20"/>
        <d v="2014-08-03T17:56:32"/>
        <d v="2015-10-20T10:23:27"/>
        <d v="2015-05-27T16:00:58"/>
        <d v="2015-03-01T19:04:04"/>
        <d v="2016-03-08T15:29:18"/>
        <d v="2016-01-06T23:55:31"/>
        <d v="2016-02-13T15:35:29"/>
        <d v="2015-01-27T03:19:55"/>
        <d v="2013-07-16T10:43:28"/>
        <d v="2012-12-12T20:00:24"/>
        <d v="2013-12-08T00:39:58"/>
        <d v="2017-02-12T18:22:02"/>
        <d v="2016-05-06T06:21:33"/>
        <d v="2016-03-17T18:43:26"/>
        <d v="2014-08-04T18:49:24"/>
        <d v="2016-08-22T05:45:04"/>
        <d v="2016-02-23T23:39:13"/>
        <d v="2014-01-11T00:21:41"/>
        <d v="2016-03-18T21:31:30"/>
        <d v="2014-07-08T15:35:17"/>
        <d v="2014-10-26T19:18:47"/>
        <d v="2015-01-09T21:58:29"/>
        <d v="2015-09-11T18:43:40"/>
        <d v="2012-08-15T20:35:36"/>
        <d v="2015-04-27T08:48:29"/>
        <d v="2016-03-06T20:58:52"/>
        <d v="2015-11-18T16:27:01"/>
        <d v="2016-05-25T17:27:49"/>
        <d v="2016-07-16T12:44:52"/>
        <d v="2016-05-19T08:59:20"/>
        <d v="2016-10-22T23:17:18"/>
        <d v="2014-10-03T09:36:19"/>
        <d v="2015-12-03T23:55:41"/>
        <d v="2016-04-28T20:22:15"/>
        <d v="2015-08-27T18:58:10"/>
        <d v="2015-09-25T17:06:58"/>
        <d v="2016-06-30T21:13:14"/>
        <d v="2015-01-18T01:40:47"/>
        <d v="2015-09-29T21:40:48"/>
        <d v="2016-02-09T13:42:39"/>
        <d v="2015-09-02T16:01:55"/>
        <d v="2015-01-07T22:13:21"/>
        <d v="2015-08-07T14:52:01"/>
        <d v="2014-07-25T20:48:11"/>
        <d v="2016-01-28T06:45:36"/>
        <d v="2016-03-15T21:03:57"/>
        <d v="2015-06-14T23:00:15"/>
        <d v="2014-08-07T19:48:38"/>
        <d v="2014-08-26T21:43:11"/>
        <d v="2014-08-25T10:24:30"/>
        <d v="2016-03-18T20:43:31"/>
        <d v="2014-11-11T17:21:00"/>
        <d v="2015-09-16T16:35:52"/>
        <d v="2012-03-03T00:03:42"/>
        <d v="2016-07-05T16:34:37"/>
        <d v="2014-01-06T19:58:17"/>
        <d v="2014-06-09T06:13:01"/>
        <d v="2014-09-23T15:16:31"/>
        <d v="2016-09-02T19:10:31"/>
        <d v="2011-09-14T15:22:07"/>
        <d v="2014-12-02T08:20:26"/>
        <d v="2015-02-12T19:30:02"/>
        <d v="2015-06-22T13:02:10"/>
        <d v="2015-01-27T08:41:33"/>
        <d v="2015-06-02T14:21:15"/>
        <d v="2013-09-19T12:13:06"/>
        <d v="2014-08-25T16:24:24"/>
        <d v="2015-04-19T13:13:11"/>
        <d v="2015-05-30T19:39:06"/>
        <d v="2015-03-26T17:22:37"/>
        <d v="2015-02-27T16:19:54"/>
        <d v="2015-02-20T14:25:26"/>
        <d v="2014-10-06T19:38:35"/>
        <d v="2017-02-25T16:04:34"/>
        <d v="2016-10-06T22:11:52"/>
        <d v="2016-02-13T10:24:43"/>
        <d v="2014-11-08T23:21:27"/>
        <d v="2015-07-09T15:33:37"/>
        <d v="2015-02-25T01:05:32"/>
        <d v="2014-01-21T19:01:17"/>
        <d v="2015-01-13T20:14:20"/>
        <d v="2014-06-19T03:43:24"/>
        <d v="2016-06-17T18:32:18"/>
        <d v="2015-07-17T14:15:47"/>
        <d v="2016-09-26T19:20:04"/>
        <d v="2015-12-09T04:53:10"/>
        <d v="2016-01-08T16:58:00"/>
        <d v="2014-07-11T16:12:03"/>
        <d v="2014-07-05T01:19:32"/>
        <d v="2017-01-10T00:45:19"/>
        <d v="2014-05-30T21:26:47"/>
        <d v="2016-01-31T22:43:06"/>
        <d v="2015-04-29T04:27:33"/>
        <d v="2015-11-30T14:46:10"/>
        <d v="2012-04-10T20:20:08"/>
        <d v="2016-04-05T03:04:53"/>
        <d v="2016-02-25T23:03:49"/>
        <d v="2015-04-02T16:55:10"/>
        <d v="2016-08-23T21:47:47"/>
        <d v="2014-12-01T17:05:38"/>
        <d v="2015-01-27T21:13:54"/>
        <d v="2015-02-09T22:16:17"/>
        <d v="2017-02-20T08:24:20"/>
        <d v="2014-10-30T20:19:50"/>
        <d v="2017-01-18T07:53:49"/>
        <d v="2016-10-03T21:31:32"/>
        <d v="2014-06-13T02:47:07"/>
        <d v="2015-04-01T05:30:00"/>
        <d v="2016-05-12T21:55:49"/>
        <d v="2015-02-03T19:47:59"/>
        <d v="2015-12-11T19:46:42"/>
        <d v="2014-07-28T20:09:38"/>
        <d v="2015-01-15T17:42:23"/>
        <d v="2015-07-22T19:05:56"/>
        <d v="2016-05-23T23:25:54"/>
        <d v="2015-06-29T04:27:37"/>
        <d v="2014-07-10T00:48:54"/>
        <d v="2015-04-17T16:25:00"/>
        <d v="2015-04-08T00:52:36"/>
        <d v="2015-11-13T06:47:40"/>
        <d v="2016-06-14T16:25:33"/>
        <d v="2016-01-15T07:21:51"/>
        <d v="2015-01-27T22:17:09"/>
        <d v="2016-01-28T16:18:30"/>
        <d v="2015-01-23T20:34:04"/>
        <d v="2015-02-26T16:42:10"/>
        <d v="2014-07-08T22:08:59"/>
        <d v="2015-02-06T17:50:03"/>
        <d v="2014-07-22T04:49:49"/>
        <d v="2014-10-28T00:40:44"/>
        <d v="2015-02-04T04:40:47"/>
        <d v="2014-12-29T22:14:52"/>
        <d v="2016-09-02T18:04:46"/>
        <d v="2013-02-26T13:19:23"/>
        <d v="2016-04-19T07:38:40"/>
        <d v="2015-01-22T16:29:56"/>
        <d v="2015-07-25T10:33:16"/>
        <d v="2016-03-31T08:59:00"/>
        <d v="2016-10-15T16:34:22"/>
        <d v="2016-06-08T23:15:33"/>
        <d v="2016-02-16T21:08:40"/>
        <d v="2016-06-08T17:32:14"/>
        <d v="2016-09-03T01:11:47"/>
        <d v="2015-02-06T05:14:57"/>
        <d v="2015-06-19T18:44:23"/>
        <d v="2015-08-25T19:09:25"/>
        <d v="2015-01-29T20:17:35"/>
        <d v="2015-06-23T14:44:59"/>
        <d v="2014-11-13T22:49:25"/>
        <d v="2014-12-01T16:54:50"/>
        <d v="2016-08-29T06:15:56"/>
        <d v="2014-07-10T22:43:42"/>
        <d v="2015-09-28T20:40:04"/>
        <d v="2014-11-17T18:30:45"/>
        <d v="2016-02-12T22:25:16"/>
        <d v="2015-08-14T13:53:13"/>
        <d v="2015-02-17T22:31:27"/>
        <d v="2014-10-17T06:23:21"/>
        <d v="2014-10-19T23:00:59"/>
        <d v="2014-06-02T16:29:55"/>
        <d v="2015-06-05T22:15:35"/>
        <d v="2016-02-22T12:52:07"/>
        <d v="2016-03-06T22:36:36"/>
        <d v="2014-12-01T21:51:58"/>
        <d v="2014-05-02T22:37:19"/>
        <d v="2017-01-24T14:14:22"/>
        <d v="2016-02-15T04:02:44"/>
        <d v="2015-01-05T15:22:29"/>
        <d v="2015-03-13T02:12:42"/>
        <d v="2015-01-30T08:08:41"/>
        <d v="2014-08-24T01:51:40"/>
        <d v="2016-04-26T17:57:43"/>
        <d v="2015-01-05T19:36:46"/>
        <d v="2014-07-17T21:44:12"/>
        <d v="2013-06-19T15:25:22"/>
        <d v="2015-02-24T06:28:50"/>
        <d v="2016-01-22T18:33:07"/>
        <d v="2015-02-28T20:52:30"/>
        <d v="2015-06-13T13:25:35"/>
        <d v="2015-04-13T20:45:12"/>
        <d v="2015-07-30T15:53:44"/>
        <d v="2017-01-11T00:28:18"/>
        <d v="2016-02-11T22:37:55"/>
        <d v="2014-11-10T22:59:50"/>
        <d v="2015-04-03T15:34:53"/>
        <d v="2016-11-15T00:42:36"/>
        <d v="2014-07-18T19:58:18"/>
        <d v="2014-11-15T06:50:28"/>
        <d v="2015-01-13T21:46:34"/>
        <d v="2015-01-30T23:02:35"/>
        <d v="2016-08-08T16:15:06"/>
        <d v="2016-10-02T08:49:07"/>
        <d v="2015-05-06T08:02:55"/>
        <d v="2014-08-27T03:22:19"/>
        <d v="2015-04-13T20:11:27"/>
        <d v="2014-12-04T18:43:21"/>
        <d v="2015-02-10T18:49:11"/>
        <d v="2016-06-30T23:04:50"/>
        <d v="2013-08-14T17:56:20"/>
        <d v="2016-05-24T10:25:45"/>
        <d v="2016-06-13T04:20:14"/>
        <d v="2016-02-12T07:38:53"/>
        <d v="2016-04-29T02:23:33"/>
        <d v="2016-03-31T07:41:41"/>
        <d v="2014-07-29T21:17:20"/>
        <d v="2014-09-17T19:00:32"/>
        <d v="2013-12-12T22:21:14"/>
        <d v="2016-01-24T23:05:09"/>
        <d v="2015-01-27T11:19:12"/>
        <d v="2014-07-08T23:13:48"/>
        <d v="2016-09-29T23:43:54"/>
        <d v="2016-01-21T04:06:37"/>
        <d v="2014-06-25T22:15:02"/>
        <d v="2016-03-04T19:49:02"/>
        <d v="2016-03-04T17:41:56"/>
        <d v="2016-03-08T02:16:04"/>
        <d v="2014-08-14T13:59:55"/>
        <d v="2014-09-26T15:36:30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d v="1970-01-01T00:00:00"/>
      </sharedItems>
      <fieldGroup par="21" base="11">
        <rangePr groupBy="months" startDate="1970-01-01T00:00:00" endDate="2017-03-15T15:30:07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technology/hardware"/>
        <s v="games/tabletop games"/>
        <s v="music/rock"/>
        <s v="technology/wearables"/>
        <s v="theater/plays"/>
        <s v="technology/space exploration"/>
        <s v="film &amp; video/shorts"/>
        <s v="music/pop"/>
        <s v="publishing/radio &amp; podcasts"/>
        <s v="photography/photobooks"/>
        <s v="music/electronic music"/>
        <s v="food/small batch"/>
        <s v="theater/spaces"/>
        <s v="music/indie rock"/>
        <s v="film &amp; video/documentary"/>
        <s v="publishing/nonfiction"/>
        <s v="film &amp; video/television"/>
        <s v="music/metal"/>
        <s v="music/classical music"/>
        <s v="technology/makerspaces"/>
        <s v="theater/musical"/>
        <s v="music/faith"/>
        <s v="film &amp; video/science fiction"/>
        <s v="journalism/audio"/>
        <s v="photography/places"/>
        <s v="games/mobile games"/>
        <s v="publishing/fiction"/>
        <s v="music/jazz"/>
        <s v="film &amp; video/animation"/>
        <s v="games/video games"/>
        <s v="film &amp; video/drama"/>
        <s v="technology/gadgets"/>
        <s v="publishing/children's books"/>
        <s v="music/world music"/>
        <s v="photography/nature"/>
        <s v="photography/people"/>
        <s v="publishing/art books"/>
        <s v="food/food trucks"/>
        <s v="technology/web"/>
        <s v="publishing/translations"/>
        <s v="food/restaurants"/>
      </sharedItems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-Category" numFmtId="0">
      <sharedItems count="41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  <cacheField name="Quarters" numFmtId="0" databaseField="0">
      <fieldGroup base="11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0"/>
    <b v="0"/>
    <n v="163"/>
    <b v="1"/>
    <x v="0"/>
    <n v="22603"/>
    <n v="138.66871165644173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1"/>
    <b v="0"/>
    <n v="2035"/>
    <b v="1"/>
    <x v="1"/>
    <n v="9302.5"/>
    <n v="4.5712530712530715"/>
    <x v="1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2"/>
    <b v="1"/>
    <n v="711"/>
    <b v="1"/>
    <x v="2"/>
    <n v="3038.3319999999999"/>
    <n v="42.73322081575246"/>
    <x v="2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3"/>
    <b v="0"/>
    <n v="775"/>
    <b v="0"/>
    <x v="3"/>
    <n v="215.35021"/>
    <n v="1389.3561935483872"/>
    <x v="0"/>
    <x v="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4"/>
    <b v="1"/>
    <n v="26457"/>
    <b v="1"/>
    <x v="0"/>
    <n v="78.137822333333332"/>
    <n v="88.601680840609291"/>
    <x v="0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5"/>
    <b v="0"/>
    <n v="3"/>
    <b v="1"/>
    <x v="4"/>
    <n v="65"/>
    <n v="21.666666666666668"/>
    <x v="3"/>
    <x v="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n v="1483397940"/>
    <d v="2017-01-02T22:59:00"/>
    <n v="1480493014"/>
    <x v="6"/>
    <b v="1"/>
    <n v="3663"/>
    <b v="1"/>
    <x v="5"/>
    <n v="27.906363636363636"/>
    <n v="83.802893802893806"/>
    <x v="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d v="2016-09-01T17:32:01"/>
    <n v="1471887121"/>
    <x v="7"/>
    <b v="0"/>
    <n v="35"/>
    <b v="1"/>
    <x v="6"/>
    <n v="27.02"/>
    <n v="38.6"/>
    <x v="4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8"/>
    <b v="0"/>
    <n v="1980"/>
    <b v="1"/>
    <x v="1"/>
    <n v="26.47025"/>
    <n v="53.475252525252522"/>
    <x v="1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9"/>
    <b v="0"/>
    <n v="206"/>
    <b v="1"/>
    <x v="1"/>
    <n v="18.670999999999999"/>
    <n v="90.635922330097088"/>
    <x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10"/>
    <b v="0"/>
    <n v="623"/>
    <b v="1"/>
    <x v="1"/>
    <n v="18.569700000000001"/>
    <n v="149.03451043338683"/>
    <x v="1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11"/>
    <b v="0"/>
    <n v="902"/>
    <b v="1"/>
    <x v="1"/>
    <n v="18.016400000000001"/>
    <n v="49.934589800443462"/>
    <x v="1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2"/>
    <b v="1"/>
    <n v="2478"/>
    <b v="1"/>
    <x v="0"/>
    <n v="17.052499999999998"/>
    <n v="68.815577078288939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13"/>
    <b v="0"/>
    <n v="8200"/>
    <b v="1"/>
    <x v="0"/>
    <n v="16.783738373837384"/>
    <n v="20.465926829268295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14"/>
    <b v="0"/>
    <n v="269"/>
    <b v="1"/>
    <x v="0"/>
    <n v="14.62"/>
    <n v="40.762081784386616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n v="1439998674"/>
    <d v="2015-08-19T15:37:54"/>
    <n v="1436888274"/>
    <x v="15"/>
    <b v="0"/>
    <n v="2174"/>
    <b v="1"/>
    <x v="3"/>
    <n v="14.604850000000001"/>
    <n v="134.3592456301748"/>
    <x v="0"/>
    <x v="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6"/>
    <b v="1"/>
    <n v="1356"/>
    <b v="1"/>
    <x v="0"/>
    <n v="14.355717142857143"/>
    <n v="74.107684365781708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17"/>
    <b v="0"/>
    <n v="3468"/>
    <b v="1"/>
    <x v="5"/>
    <n v="13.794206249999998"/>
    <n v="31.820544982698959"/>
    <x v="0"/>
    <x v="5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18"/>
    <b v="0"/>
    <n v="2525"/>
    <b v="1"/>
    <x v="1"/>
    <n v="13.600976000000001"/>
    <n v="53.865251485148519"/>
    <x v="1"/>
    <x v="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19"/>
    <b v="0"/>
    <n v="944"/>
    <b v="1"/>
    <x v="1"/>
    <n v="13.566000000000001"/>
    <n v="14.370762711864407"/>
    <x v="1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d v="2016-04-30T21:59:00"/>
    <n v="1459355950"/>
    <x v="20"/>
    <b v="0"/>
    <n v="36"/>
    <b v="1"/>
    <x v="7"/>
    <n v="12.5375"/>
    <n v="27.861111111111111"/>
    <x v="2"/>
    <x v="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1"/>
    <b v="0"/>
    <n v="1113"/>
    <b v="1"/>
    <x v="1"/>
    <n v="12.121296000000001"/>
    <n v="27.226630727762803"/>
    <x v="1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22"/>
    <b v="1"/>
    <n v="20242"/>
    <b v="1"/>
    <x v="8"/>
    <n v="11.8161422"/>
    <n v="29.187190495010373"/>
    <x v="5"/>
    <x v="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n v="1439707236"/>
    <d v="2015-08-16T06:40:36"/>
    <n v="1437115236"/>
    <x v="23"/>
    <b v="0"/>
    <n v="144"/>
    <b v="1"/>
    <x v="1"/>
    <n v="11.744899999999999"/>
    <n v="81.561805555555551"/>
    <x v="1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4"/>
    <b v="0"/>
    <n v="28"/>
    <b v="1"/>
    <x v="1"/>
    <n v="11.65"/>
    <n v="41.607142857142854"/>
    <x v="1"/>
    <x v="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25"/>
    <b v="1"/>
    <n v="701"/>
    <b v="1"/>
    <x v="0"/>
    <n v="11.318"/>
    <n v="80.727532097004286"/>
    <x v="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26"/>
    <b v="1"/>
    <n v="1633"/>
    <b v="1"/>
    <x v="0"/>
    <n v="11.053811999999999"/>
    <n v="67.690214329454989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7"/>
    <b v="0"/>
    <n v="3238"/>
    <b v="1"/>
    <x v="1"/>
    <n v="10.812401666666668"/>
    <n v="40.070667078443485"/>
    <x v="1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28"/>
    <b v="1"/>
    <n v="388"/>
    <b v="1"/>
    <x v="0"/>
    <n v="10.2684514"/>
    <n v="1323.2540463917526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9"/>
    <b v="1"/>
    <n v="3562"/>
    <b v="1"/>
    <x v="1"/>
    <n v="10.146425000000001"/>
    <n v="56.970381807973048"/>
    <x v="1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30"/>
    <b v="0"/>
    <n v="339"/>
    <b v="1"/>
    <x v="0"/>
    <n v="9.7813466666666677"/>
    <n v="21.640147492625371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31"/>
    <b v="0"/>
    <n v="571"/>
    <b v="1"/>
    <x v="1"/>
    <n v="9.7511200000000002"/>
    <n v="426.93169877408059"/>
    <x v="1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n v="1478723208"/>
    <d v="2016-11-09T20:26:48"/>
    <n v="1476559608"/>
    <x v="32"/>
    <b v="0"/>
    <n v="52"/>
    <b v="1"/>
    <x v="5"/>
    <n v="9.56"/>
    <n v="27.576923076923077"/>
    <x v="0"/>
    <x v="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33"/>
    <b v="0"/>
    <n v="4330"/>
    <b v="1"/>
    <x v="1"/>
    <n v="9.5103109999999997"/>
    <n v="65.891300230946882"/>
    <x v="1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34"/>
    <b v="0"/>
    <n v="1204"/>
    <b v="1"/>
    <x v="1"/>
    <n v="9.4483338095238096"/>
    <n v="164.79651993355483"/>
    <x v="1"/>
    <x v="1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35"/>
    <b v="1"/>
    <n v="479"/>
    <b v="1"/>
    <x v="0"/>
    <n v="9.2154220000000002"/>
    <n v="192.38876826722338"/>
    <x v="0"/>
    <x v="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36"/>
    <b v="0"/>
    <n v="25"/>
    <b v="1"/>
    <x v="9"/>
    <n v="8.85"/>
    <n v="35.4"/>
    <x v="6"/>
    <x v="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37"/>
    <b v="1"/>
    <n v="159"/>
    <b v="1"/>
    <x v="5"/>
    <n v="8.7759999999999998"/>
    <n v="27.59748427672956"/>
    <x v="0"/>
    <x v="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n v="1452553200"/>
    <d v="2016-01-11T23:00:00"/>
    <n v="1449650173"/>
    <x v="38"/>
    <b v="1"/>
    <n v="971"/>
    <b v="1"/>
    <x v="0"/>
    <n v="8.1956399999999991"/>
    <n v="422.02059732234807"/>
    <x v="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39"/>
    <b v="0"/>
    <n v="263"/>
    <b v="1"/>
    <x v="0"/>
    <n v="8.1918387755102042"/>
    <n v="152.62361216730039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40"/>
    <b v="0"/>
    <n v="163"/>
    <b v="1"/>
    <x v="1"/>
    <n v="8.0640000000000001"/>
    <n v="49.472392638036808"/>
    <x v="1"/>
    <x v="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41"/>
    <b v="1"/>
    <n v="4245"/>
    <b v="1"/>
    <x v="0"/>
    <n v="8.0021100000000001"/>
    <n v="188.50671378091872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42"/>
    <b v="1"/>
    <n v="1789"/>
    <b v="1"/>
    <x v="0"/>
    <n v="7.8805550000000002"/>
    <n v="176.200223588597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43"/>
    <b v="0"/>
    <n v="549"/>
    <b v="1"/>
    <x v="9"/>
    <n v="7.8608020000000005"/>
    <n v="71.592003642987251"/>
    <x v="6"/>
    <x v="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n v="1487093020"/>
    <d v="2017-02-14T17:23:40"/>
    <n v="1485278620"/>
    <x v="44"/>
    <b v="0"/>
    <n v="210"/>
    <b v="1"/>
    <x v="1"/>
    <n v="7.7949999999999999"/>
    <n v="37.11904761904762"/>
    <x v="1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45"/>
    <b v="0"/>
    <n v="1670"/>
    <b v="1"/>
    <x v="1"/>
    <n v="7.2024800000000004"/>
    <n v="107.82155688622754"/>
    <x v="1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46"/>
    <b v="0"/>
    <n v="721"/>
    <b v="1"/>
    <x v="10"/>
    <n v="7.0418124999999998"/>
    <n v="39.066920943134534"/>
    <x v="2"/>
    <x v="1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47"/>
    <b v="1"/>
    <n v="415"/>
    <b v="1"/>
    <x v="0"/>
    <n v="6.9894800000000004"/>
    <n v="842.10602409638557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48"/>
    <b v="1"/>
    <n v="238"/>
    <b v="1"/>
    <x v="0"/>
    <n v="6.7447999999999997"/>
    <n v="70.848739495798313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49"/>
    <b v="1"/>
    <n v="916"/>
    <b v="1"/>
    <x v="8"/>
    <n v="6.6155466666666669"/>
    <n v="43.333275109170302"/>
    <x v="5"/>
    <x v="8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50"/>
    <b v="1"/>
    <n v="151"/>
    <b v="1"/>
    <x v="5"/>
    <n v="6.6139999999999999"/>
    <n v="21.900662251655628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51"/>
    <b v="0"/>
    <n v="45"/>
    <b v="1"/>
    <x v="5"/>
    <n v="6.4666666666666668"/>
    <n v="21.555555555555557"/>
    <x v="0"/>
    <x v="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52"/>
    <b v="0"/>
    <n v="169"/>
    <b v="1"/>
    <x v="1"/>
    <n v="6.3613999999999997"/>
    <n v="94.103550295857985"/>
    <x v="1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53"/>
    <b v="1"/>
    <n v="105"/>
    <b v="1"/>
    <x v="0"/>
    <n v="5.8535000000000004"/>
    <n v="222.99047619047619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54"/>
    <b v="1"/>
    <n v="1887"/>
    <b v="1"/>
    <x v="0"/>
    <n v="5.7907999999999999"/>
    <n v="61.375728669846318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55"/>
    <b v="1"/>
    <n v="335"/>
    <b v="1"/>
    <x v="9"/>
    <n v="5.5877142857142861"/>
    <n v="58.379104477611939"/>
    <x v="6"/>
    <x v="9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56"/>
    <b v="0"/>
    <n v="8359"/>
    <b v="1"/>
    <x v="0"/>
    <n v="5.4334915642458101"/>
    <n v="116.35303146309367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57"/>
    <b v="0"/>
    <n v="263"/>
    <b v="1"/>
    <x v="1"/>
    <n v="5.4215"/>
    <n v="41.228136882129277"/>
    <x v="1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58"/>
    <b v="0"/>
    <n v="878"/>
    <b v="1"/>
    <x v="1"/>
    <n v="5.3737000000000004"/>
    <n v="61.203872437357631"/>
    <x v="1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59"/>
    <b v="0"/>
    <n v="680"/>
    <b v="1"/>
    <x v="1"/>
    <n v="5.3710714285714287"/>
    <n v="22.116176470588236"/>
    <x v="1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60"/>
    <b v="1"/>
    <n v="3355"/>
    <b v="1"/>
    <x v="11"/>
    <n v="5.2609431428571432"/>
    <n v="54.883162444113267"/>
    <x v="7"/>
    <x v="11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n v="1412285825"/>
    <d v="2014-10-02T21:37:05"/>
    <n v="1409261825"/>
    <x v="61"/>
    <b v="0"/>
    <n v="356"/>
    <b v="1"/>
    <x v="1"/>
    <n v="5.2416666666666663"/>
    <n v="44.171348314606739"/>
    <x v="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62"/>
    <b v="1"/>
    <n v="2165"/>
    <b v="1"/>
    <x v="11"/>
    <n v="5.2073254999999996"/>
    <n v="48.104623556581984"/>
    <x v="7"/>
    <x v="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63"/>
    <b v="0"/>
    <n v="50"/>
    <b v="1"/>
    <x v="0"/>
    <n v="5.0780000000000003"/>
    <n v="101.56"/>
    <x v="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64"/>
    <b v="0"/>
    <n v="193"/>
    <b v="1"/>
    <x v="0"/>
    <n v="5.0620938628158845"/>
    <n v="36.326424870466319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65"/>
    <b v="0"/>
    <n v="88"/>
    <b v="1"/>
    <x v="1"/>
    <n v="5.0324999999999998"/>
    <n v="68.625"/>
    <x v="1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66"/>
    <b v="0"/>
    <n v="240"/>
    <b v="1"/>
    <x v="2"/>
    <n v="4.9652000000000003"/>
    <n v="51.720833333333331"/>
    <x v="2"/>
    <x v="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67"/>
    <b v="0"/>
    <n v="988"/>
    <b v="1"/>
    <x v="1"/>
    <n v="4.9580000000000002"/>
    <n v="25.091093117408906"/>
    <x v="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68"/>
    <b v="1"/>
    <n v="4562"/>
    <b v="1"/>
    <x v="0"/>
    <n v="4.9491375"/>
    <n v="173.57781674704077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69"/>
    <b v="0"/>
    <n v="707"/>
    <b v="1"/>
    <x v="0"/>
    <n v="4.9321000000000002"/>
    <n v="69.760961810466767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70"/>
    <b v="0"/>
    <n v="279"/>
    <b v="1"/>
    <x v="1"/>
    <n v="4.8927777777777779"/>
    <n v="31.566308243727597"/>
    <x v="1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71"/>
    <b v="1"/>
    <n v="1780"/>
    <b v="1"/>
    <x v="0"/>
    <n v="4.8490975000000001"/>
    <n v="108.96848314606741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n v="1455548400"/>
    <d v="2016-02-15T15:00:00"/>
    <n v="1453461865"/>
    <x v="72"/>
    <b v="1"/>
    <n v="294"/>
    <b v="1"/>
    <x v="9"/>
    <n v="4.8402000000000003"/>
    <n v="82.316326530612244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73"/>
    <b v="0"/>
    <n v="170"/>
    <b v="1"/>
    <x v="0"/>
    <n v="4.7327000000000004"/>
    <n v="278.39411764705881"/>
    <x v="0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74"/>
    <b v="0"/>
    <n v="197"/>
    <b v="1"/>
    <x v="1"/>
    <n v="4.5979999999999999"/>
    <n v="11.67005076142132"/>
    <x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75"/>
    <b v="0"/>
    <n v="59"/>
    <b v="1"/>
    <x v="12"/>
    <n v="4.577466666666667"/>
    <n v="23.275254237288134"/>
    <x v="3"/>
    <x v="1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76"/>
    <b v="1"/>
    <n v="2602"/>
    <b v="1"/>
    <x v="8"/>
    <n v="4.5641449999999999"/>
    <n v="52.622732513451197"/>
    <x v="5"/>
    <x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77"/>
    <b v="0"/>
    <n v="897"/>
    <b v="1"/>
    <x v="1"/>
    <n v="4.5237333333333334"/>
    <n v="75.647714604236342"/>
    <x v="1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78"/>
    <b v="1"/>
    <n v="1224"/>
    <b v="1"/>
    <x v="13"/>
    <n v="4.288397837837838"/>
    <n v="64.816470588235291"/>
    <x v="2"/>
    <x v="1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79"/>
    <b v="0"/>
    <n v="337"/>
    <b v="1"/>
    <x v="11"/>
    <n v="4.2720000000000002"/>
    <n v="31.691394658753708"/>
    <x v="7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80"/>
    <b v="0"/>
    <n v="5"/>
    <b v="1"/>
    <x v="2"/>
    <n v="4.24"/>
    <n v="21.2"/>
    <x v="2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81"/>
    <b v="1"/>
    <n v="204"/>
    <b v="1"/>
    <x v="0"/>
    <n v="4.2051249999999998"/>
    <n v="164.90686274509804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82"/>
    <b v="1"/>
    <n v="369"/>
    <b v="1"/>
    <x v="9"/>
    <n v="4.1773333333333333"/>
    <n v="84.905149051490511"/>
    <x v="6"/>
    <x v="9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n v="1477414800"/>
    <d v="2016-10-25T17:00:00"/>
    <n v="1474380241"/>
    <x v="83"/>
    <b v="0"/>
    <n v="514"/>
    <b v="1"/>
    <x v="1"/>
    <n v="4.1217692027666546"/>
    <n v="44.056420233463037"/>
    <x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84"/>
    <b v="0"/>
    <n v="79"/>
    <b v="1"/>
    <x v="1"/>
    <n v="4.0776923076923079"/>
    <n v="33.550632911392405"/>
    <x v="1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85"/>
    <b v="1"/>
    <n v="398"/>
    <b v="1"/>
    <x v="5"/>
    <n v="4.077"/>
    <n v="81.949748743718587"/>
    <x v="0"/>
    <x v="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86"/>
    <b v="0"/>
    <n v="480"/>
    <b v="1"/>
    <x v="1"/>
    <n v="4.0357653061224488"/>
    <n v="82.396874999999994"/>
    <x v="1"/>
    <x v="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87"/>
    <b v="1"/>
    <n v="821"/>
    <b v="1"/>
    <x v="0"/>
    <n v="4.0232999999999999"/>
    <n v="245.02436053593178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88"/>
    <b v="1"/>
    <n v="290"/>
    <b v="1"/>
    <x v="0"/>
    <n v="3.9859528571428569"/>
    <n v="577.27593103448271"/>
    <x v="0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89"/>
    <b v="0"/>
    <n v="26"/>
    <b v="1"/>
    <x v="6"/>
    <n v="3.9249999999999998"/>
    <n v="60.384615384615387"/>
    <x v="4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90"/>
    <b v="1"/>
    <n v="508"/>
    <b v="1"/>
    <x v="0"/>
    <n v="3.868199871794872"/>
    <n v="593.93620078740162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91"/>
    <b v="1"/>
    <n v="120"/>
    <b v="1"/>
    <x v="14"/>
    <n v="3.8515000000000001"/>
    <n v="32.095833333333331"/>
    <x v="4"/>
    <x v="1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92"/>
    <b v="0"/>
    <n v="191"/>
    <b v="1"/>
    <x v="0"/>
    <n v="3.8409090909090908"/>
    <n v="22.120418848167539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93"/>
    <b v="0"/>
    <n v="28"/>
    <b v="1"/>
    <x v="10"/>
    <n v="3.8271818181818182"/>
    <n v="15.035357142857142"/>
    <x v="2"/>
    <x v="10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n v="1434139200"/>
    <d v="2015-06-12T20:00:00"/>
    <n v="1431406916"/>
    <x v="94"/>
    <b v="1"/>
    <n v="1637"/>
    <b v="1"/>
    <x v="0"/>
    <n v="3.8212909090909091"/>
    <n v="128.38790470372632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95"/>
    <b v="0"/>
    <n v="404"/>
    <b v="1"/>
    <x v="1"/>
    <n v="3.80525"/>
    <n v="188.37871287128712"/>
    <x v="1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n v="1467313039"/>
    <d v="2016-06-30T18:57:19"/>
    <n v="1464807439"/>
    <x v="96"/>
    <b v="0"/>
    <n v="139"/>
    <b v="1"/>
    <x v="15"/>
    <n v="3.7773333333333334"/>
    <n v="40.762589928057551"/>
    <x v="5"/>
    <x v="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97"/>
    <b v="0"/>
    <n v="290"/>
    <b v="1"/>
    <x v="1"/>
    <n v="3.7702"/>
    <n v="65.00344827586207"/>
    <x v="1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98"/>
    <b v="1"/>
    <n v="402"/>
    <b v="1"/>
    <x v="0"/>
    <n v="3.7549600000000001"/>
    <n v="186.8139303482587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99"/>
    <b v="1"/>
    <n v="405"/>
    <b v="1"/>
    <x v="0"/>
    <n v="3.7012999999999998"/>
    <n v="182.78024691358024"/>
    <x v="0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100"/>
    <b v="1"/>
    <n v="94"/>
    <b v="1"/>
    <x v="0"/>
    <n v="3.6120000000000001"/>
    <n v="96.063829787234042"/>
    <x v="0"/>
    <x v="0"/>
  </r>
  <r>
    <n v="1980"/>
    <s v="YOUMO - Your Smart Modular Power Strip"/>
    <s v="Multi-power charging that is smarter, stylish and designed for you."/>
    <n v="50000"/>
    <n v="177412.01"/>
    <x v="0"/>
    <x v="2"/>
    <s v="EUR"/>
    <n v="1459684862"/>
    <d v="2016-04-03T12:01:02"/>
    <n v="1456232462"/>
    <x v="101"/>
    <b v="1"/>
    <n v="1945"/>
    <b v="1"/>
    <x v="0"/>
    <n v="3.5482402000000004"/>
    <n v="91.214401028277635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102"/>
    <b v="0"/>
    <n v="199"/>
    <b v="1"/>
    <x v="5"/>
    <n v="3.5461999999999998"/>
    <n v="89.100502512562812"/>
    <x v="0"/>
    <x v="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103"/>
    <b v="0"/>
    <n v="541"/>
    <b v="1"/>
    <x v="0"/>
    <n v="3.5304799999999998"/>
    <n v="326.29205175600737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104"/>
    <b v="0"/>
    <n v="983"/>
    <b v="1"/>
    <x v="1"/>
    <n v="3.5292777777777777"/>
    <n v="64.625635808748726"/>
    <x v="1"/>
    <x v="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5"/>
    <b v="1"/>
    <n v="478"/>
    <b v="1"/>
    <x v="10"/>
    <n v="3.5180366666666667"/>
    <n v="22.079728033472804"/>
    <x v="2"/>
    <x v="1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106"/>
    <b v="1"/>
    <n v="394"/>
    <b v="1"/>
    <x v="12"/>
    <n v="3.50844625"/>
    <n v="71.237487309644663"/>
    <x v="3"/>
    <x v="12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107"/>
    <b v="0"/>
    <n v="14"/>
    <b v="1"/>
    <x v="2"/>
    <n v="3.5016666666666665"/>
    <n v="75.035714285714292"/>
    <x v="2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d v="2015-07-12T06:02:38"/>
    <n v="1433224958"/>
    <x v="108"/>
    <b v="1"/>
    <n v="680"/>
    <b v="1"/>
    <x v="0"/>
    <n v="3.4801799999999998"/>
    <n v="511.79117647058825"/>
    <x v="0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09"/>
    <b v="1"/>
    <n v="473"/>
    <b v="1"/>
    <x v="0"/>
    <n v="3.4660000000000002"/>
    <n v="29.310782241014799"/>
    <x v="0"/>
    <x v="0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10"/>
    <b v="0"/>
    <n v="159"/>
    <b v="1"/>
    <x v="10"/>
    <n v="3.4209999999999998"/>
    <n v="43.031446540880502"/>
    <x v="2"/>
    <x v="1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111"/>
    <b v="0"/>
    <n v="46"/>
    <b v="1"/>
    <x v="4"/>
    <n v="3.3870588235294119"/>
    <n v="62.586956521739133"/>
    <x v="3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112"/>
    <b v="1"/>
    <n v="241"/>
    <b v="1"/>
    <x v="4"/>
    <n v="3.3558333333333334"/>
    <n v="41.773858921161825"/>
    <x v="3"/>
    <x v="4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113"/>
    <b v="0"/>
    <n v="391"/>
    <b v="1"/>
    <x v="1"/>
    <n v="3.3203999999999998"/>
    <n v="21.230179028132991"/>
    <x v="1"/>
    <x v="1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114"/>
    <b v="0"/>
    <n v="19"/>
    <b v="1"/>
    <x v="4"/>
    <n v="3.3"/>
    <n v="43.421052631578945"/>
    <x v="3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115"/>
    <b v="0"/>
    <n v="84"/>
    <b v="1"/>
    <x v="1"/>
    <n v="3.2692000000000001"/>
    <n v="97.297619047619051"/>
    <x v="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116"/>
    <b v="1"/>
    <n v="489"/>
    <b v="1"/>
    <x v="5"/>
    <n v="3.2609166666666667"/>
    <n v="80.022494887525568"/>
    <x v="0"/>
    <x v="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d v="2015-04-08T11:42:59"/>
    <n v="1425901379"/>
    <x v="117"/>
    <b v="0"/>
    <n v="714"/>
    <b v="1"/>
    <x v="9"/>
    <n v="3.2223999999999999"/>
    <n v="56.414565826330531"/>
    <x v="6"/>
    <x v="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118"/>
    <b v="0"/>
    <n v="194"/>
    <b v="1"/>
    <x v="1"/>
    <n v="3.2026666666666666"/>
    <n v="24.762886597938145"/>
    <x v="1"/>
    <x v="1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119"/>
    <b v="1"/>
    <n v="1737"/>
    <b v="1"/>
    <x v="0"/>
    <n v="3.2005299999999997"/>
    <n v="55.276856649395505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120"/>
    <b v="0"/>
    <n v="175"/>
    <b v="1"/>
    <x v="12"/>
    <n v="3.1869988910451896"/>
    <n v="131.37719999999999"/>
    <x v="3"/>
    <x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n v="1467128723"/>
    <d v="2016-06-28T15:45:23"/>
    <n v="1464536723"/>
    <x v="121"/>
    <b v="0"/>
    <n v="1530"/>
    <b v="1"/>
    <x v="0"/>
    <n v="3.1732719999999999"/>
    <n v="259.25424836601309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122"/>
    <b v="0"/>
    <n v="108"/>
    <b v="1"/>
    <x v="15"/>
    <n v="3.151388888888889"/>
    <n v="105.04629629629629"/>
    <x v="5"/>
    <x v="1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123"/>
    <b v="0"/>
    <n v="44"/>
    <b v="1"/>
    <x v="4"/>
    <n v="3.15"/>
    <n v="35.795454545454547"/>
    <x v="3"/>
    <x v="4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124"/>
    <b v="1"/>
    <n v="17"/>
    <b v="1"/>
    <x v="0"/>
    <n v="3.12"/>
    <n v="91.7647058823529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125"/>
    <b v="0"/>
    <n v="263"/>
    <b v="1"/>
    <x v="16"/>
    <n v="3.0865999999999998"/>
    <n v="117.36121673003802"/>
    <x v="4"/>
    <x v="1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26"/>
    <b v="0"/>
    <n v="30"/>
    <b v="1"/>
    <x v="2"/>
    <n v="3.0683333333333334"/>
    <n v="61.366666666666667"/>
    <x v="2"/>
    <x v="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127"/>
    <b v="1"/>
    <n v="223"/>
    <b v="1"/>
    <x v="14"/>
    <n v="3.0546000000000002"/>
    <n v="68.488789237668158"/>
    <x v="4"/>
    <x v="1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n v="1479890743"/>
    <d v="2016-11-23T08:45:43"/>
    <n v="1476776743"/>
    <x v="128"/>
    <b v="1"/>
    <n v="398"/>
    <b v="1"/>
    <x v="0"/>
    <n v="3.05158"/>
    <n v="383.3643216080402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129"/>
    <b v="1"/>
    <n v="531"/>
    <b v="1"/>
    <x v="0"/>
    <n v="3.0418799999999999"/>
    <n v="143.21468926553672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130"/>
    <b v="1"/>
    <n v="676"/>
    <b v="1"/>
    <x v="5"/>
    <n v="3.038011142857143"/>
    <n v="157.29347633136095"/>
    <x v="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131"/>
    <b v="0"/>
    <n v="60"/>
    <b v="1"/>
    <x v="4"/>
    <n v="3.0242"/>
    <n v="252.01666666666668"/>
    <x v="3"/>
    <x v="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132"/>
    <b v="0"/>
    <n v="145"/>
    <b v="1"/>
    <x v="12"/>
    <n v="3.0219999999999998"/>
    <n v="52.103448275862071"/>
    <x v="3"/>
    <x v="1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133"/>
    <b v="1"/>
    <n v="429"/>
    <b v="1"/>
    <x v="0"/>
    <n v="3.0047639999999998"/>
    <n v="70.041118881118877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134"/>
    <b v="0"/>
    <n v="1021"/>
    <b v="1"/>
    <x v="3"/>
    <n v="3.0011791999999997"/>
    <n v="73.486268364348675"/>
    <x v="0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135"/>
    <b v="0"/>
    <n v="39"/>
    <b v="1"/>
    <x v="4"/>
    <n v="3"/>
    <n v="53.846153846153847"/>
    <x v="3"/>
    <x v="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136"/>
    <b v="0"/>
    <n v="17"/>
    <b v="1"/>
    <x v="1"/>
    <n v="2.9849999999999999"/>
    <n v="35.117647058823529"/>
    <x v="1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137"/>
    <b v="0"/>
    <n v="1019"/>
    <b v="1"/>
    <x v="0"/>
    <n v="2.9687520259319289"/>
    <n v="7.1902649656526005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38"/>
    <b v="1"/>
    <n v="176"/>
    <b v="1"/>
    <x v="2"/>
    <n v="2.9472727272727273"/>
    <n v="92.102272727272734"/>
    <x v="2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139"/>
    <b v="1"/>
    <n v="1104"/>
    <b v="1"/>
    <x v="11"/>
    <n v="2.9420799999999998"/>
    <n v="66.623188405797094"/>
    <x v="7"/>
    <x v="1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40"/>
    <b v="1"/>
    <n v="365"/>
    <b v="1"/>
    <x v="0"/>
    <n v="2.9403333333333332"/>
    <n v="483.34246575342468"/>
    <x v="0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141"/>
    <b v="1"/>
    <n v="80"/>
    <b v="1"/>
    <x v="14"/>
    <n v="2.9289999999999998"/>
    <n v="36.612499999999997"/>
    <x v="4"/>
    <x v="1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142"/>
    <b v="0"/>
    <n v="24"/>
    <b v="1"/>
    <x v="10"/>
    <n v="2.9250166666666666"/>
    <n v="73.125416666666666"/>
    <x v="2"/>
    <x v="1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43"/>
    <b v="0"/>
    <n v="15"/>
    <b v="1"/>
    <x v="9"/>
    <n v="2.9"/>
    <n v="19.333333333333332"/>
    <x v="6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n v="1465394340"/>
    <d v="2016-06-08T13:59:00"/>
    <n v="1464677986"/>
    <x v="144"/>
    <b v="0"/>
    <n v="20"/>
    <b v="1"/>
    <x v="4"/>
    <n v="2.89"/>
    <n v="43.35"/>
    <x v="3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145"/>
    <b v="0"/>
    <n v="607"/>
    <b v="1"/>
    <x v="0"/>
    <n v="2.8816999999999999"/>
    <n v="47.474464579901152"/>
    <x v="0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146"/>
    <b v="0"/>
    <n v="49"/>
    <b v="1"/>
    <x v="4"/>
    <n v="2.87"/>
    <n v="58.571428571428569"/>
    <x v="3"/>
    <x v="4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147"/>
    <b v="0"/>
    <n v="271"/>
    <b v="1"/>
    <x v="1"/>
    <n v="2.8665822784810127"/>
    <n v="41.782287822878232"/>
    <x v="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148"/>
    <b v="0"/>
    <n v="15"/>
    <b v="1"/>
    <x v="4"/>
    <n v="2.8613861386138613"/>
    <n v="19.266666666666666"/>
    <x v="3"/>
    <x v="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49"/>
    <b v="1"/>
    <n v="510"/>
    <b v="1"/>
    <x v="0"/>
    <n v="2.8496600000000001"/>
    <n v="279.37843137254902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150"/>
    <b v="1"/>
    <n v="266"/>
    <b v="1"/>
    <x v="1"/>
    <n v="2.8473999999999999"/>
    <n v="107.04511278195488"/>
    <x v="1"/>
    <x v="1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151"/>
    <b v="1"/>
    <n v="284"/>
    <b v="1"/>
    <x v="14"/>
    <n v="2.8332000000000002"/>
    <n v="49.880281690140848"/>
    <x v="4"/>
    <x v="1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152"/>
    <b v="0"/>
    <n v="1328"/>
    <b v="1"/>
    <x v="1"/>
    <n v="2.8309000000000002"/>
    <n v="42.63403614457831"/>
    <x v="1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3"/>
    <b v="1"/>
    <n v="160"/>
    <b v="1"/>
    <x v="9"/>
    <n v="2.8156666666666665"/>
    <n v="52.793750000000003"/>
    <x v="6"/>
    <x v="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154"/>
    <b v="1"/>
    <n v="95"/>
    <b v="1"/>
    <x v="0"/>
    <n v="2.8109999999999999"/>
    <n v="147.9473684210526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155"/>
    <b v="0"/>
    <n v="278"/>
    <b v="1"/>
    <x v="0"/>
    <n v="2.8073000000000001"/>
    <n v="201.96402877697841"/>
    <x v="0"/>
    <x v="0"/>
  </r>
  <r>
    <n v="1222"/>
    <s v="Project Pilgrim"/>
    <s v="Project Pilgrim is my effort to work towards normalizing mental health."/>
    <n v="4000"/>
    <n v="11215"/>
    <x v="0"/>
    <x v="7"/>
    <s v="CAD"/>
    <n v="1459483200"/>
    <d v="2016-04-01T04:00:00"/>
    <n v="1456852647"/>
    <x v="156"/>
    <b v="0"/>
    <n v="138"/>
    <b v="1"/>
    <x v="9"/>
    <n v="2.80375"/>
    <n v="81.268115942028984"/>
    <x v="6"/>
    <x v="9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157"/>
    <b v="0"/>
    <n v="237"/>
    <b v="1"/>
    <x v="3"/>
    <n v="2.7869999999999999"/>
    <n v="23.518987341772153"/>
    <x v="0"/>
    <x v="3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8"/>
    <b v="1"/>
    <n v="269"/>
    <b v="1"/>
    <x v="9"/>
    <n v="2.7793846153846156"/>
    <n v="67.159851301115239"/>
    <x v="6"/>
    <x v="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d v="2016-08-06T07:52:18"/>
    <n v="1469173938"/>
    <x v="159"/>
    <b v="0"/>
    <n v="249"/>
    <b v="1"/>
    <x v="1"/>
    <n v="2.722777777777778"/>
    <n v="98.413654618473899"/>
    <x v="1"/>
    <x v="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0"/>
    <b v="0"/>
    <n v="112"/>
    <b v="1"/>
    <x v="2"/>
    <n v="2.7185000000000001"/>
    <n v="48.544642857142854"/>
    <x v="2"/>
    <x v="2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d v="2016-01-03T22:59:00"/>
    <n v="1448902867"/>
    <x v="161"/>
    <b v="0"/>
    <n v="102"/>
    <b v="1"/>
    <x v="1"/>
    <n v="2.7069999999999999"/>
    <n v="53.078431372549019"/>
    <x v="1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162"/>
    <b v="0"/>
    <n v="96"/>
    <b v="1"/>
    <x v="1"/>
    <n v="2.7067999999999999"/>
    <n v="140.97916666666666"/>
    <x v="1"/>
    <x v="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63"/>
    <b v="0"/>
    <n v="512"/>
    <b v="1"/>
    <x v="9"/>
    <n v="2.6991034482758622"/>
    <n v="76.439453125"/>
    <x v="6"/>
    <x v="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164"/>
    <b v="0"/>
    <n v="1013"/>
    <b v="1"/>
    <x v="3"/>
    <n v="2.6729166666666666"/>
    <n v="31.663376110562684"/>
    <x v="0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165"/>
    <b v="0"/>
    <n v="127"/>
    <b v="1"/>
    <x v="17"/>
    <n v="2.6713333333333331"/>
    <n v="63.102362204724407"/>
    <x v="2"/>
    <x v="1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166"/>
    <b v="0"/>
    <n v="30"/>
    <b v="1"/>
    <x v="13"/>
    <n v="2.6566666666666667"/>
    <n v="26.566666666666666"/>
    <x v="2"/>
    <x v="1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7"/>
    <b v="0"/>
    <n v="126"/>
    <b v="1"/>
    <x v="2"/>
    <n v="2.6524999999999999"/>
    <n v="84.206349206349202"/>
    <x v="2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168"/>
    <b v="1"/>
    <n v="551"/>
    <b v="1"/>
    <x v="12"/>
    <n v="2.6462241666666664"/>
    <n v="57.631016333938291"/>
    <x v="3"/>
    <x v="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69"/>
    <b v="1"/>
    <n v="3863"/>
    <b v="1"/>
    <x v="0"/>
    <n v="2.6302771750000002"/>
    <n v="272.35590732591254"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70"/>
    <b v="0"/>
    <n v="25"/>
    <b v="1"/>
    <x v="2"/>
    <n v="2.625"/>
    <n v="42"/>
    <x v="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71"/>
    <b v="1"/>
    <n v="103"/>
    <b v="1"/>
    <x v="0"/>
    <n v="2.6227999999999998"/>
    <n v="127.32038834951456"/>
    <x v="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72"/>
    <b v="0"/>
    <n v="167"/>
    <b v="1"/>
    <x v="9"/>
    <n v="2.6059999999999999"/>
    <n v="54.616766467065865"/>
    <x v="6"/>
    <x v="9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3"/>
    <b v="0"/>
    <n v="90"/>
    <b v="1"/>
    <x v="9"/>
    <n v="2.6016666666666666"/>
    <n v="34.68888888888889"/>
    <x v="6"/>
    <x v="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d v="2016-04-22T06:32:52"/>
    <n v="1458714772"/>
    <x v="174"/>
    <b v="1"/>
    <n v="1281"/>
    <b v="1"/>
    <x v="0"/>
    <n v="2.5957748878923765"/>
    <n v="180.75185011709601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75"/>
    <b v="1"/>
    <n v="2051"/>
    <b v="1"/>
    <x v="0"/>
    <n v="2.5683081313131315"/>
    <n v="247.94003412969283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176"/>
    <b v="0"/>
    <n v="22"/>
    <b v="1"/>
    <x v="14"/>
    <n v="2.5583333333333331"/>
    <n v="69.772727272727266"/>
    <x v="4"/>
    <x v="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177"/>
    <b v="1"/>
    <n v="537"/>
    <b v="1"/>
    <x v="11"/>
    <n v="2.5445000000000002"/>
    <n v="47.383612662942269"/>
    <x v="7"/>
    <x v="11"/>
  </r>
  <r>
    <n v="1210"/>
    <s v="Det Andra GÃ¶teborg"/>
    <s v="En fotobok om livet i det enda andra GÃ¶teborg i vÃ¤rlden"/>
    <n v="20000"/>
    <n v="50863"/>
    <x v="0"/>
    <x v="10"/>
    <s v="SEK"/>
    <n v="1433106000"/>
    <d v="2015-05-31T21:00:00"/>
    <n v="1431124572"/>
    <x v="178"/>
    <b v="0"/>
    <n v="103"/>
    <b v="1"/>
    <x v="9"/>
    <n v="2.5431499999999998"/>
    <n v="493.81553398058253"/>
    <x v="6"/>
    <x v="9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179"/>
    <b v="0"/>
    <n v="99"/>
    <b v="1"/>
    <x v="13"/>
    <n v="2.54"/>
    <n v="51.313131313131315"/>
    <x v="2"/>
    <x v="1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80"/>
    <b v="0"/>
    <n v="314"/>
    <b v="1"/>
    <x v="9"/>
    <n v="2.5329333333333333"/>
    <n v="121"/>
    <x v="6"/>
    <x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181"/>
    <b v="0"/>
    <n v="185"/>
    <b v="1"/>
    <x v="0"/>
    <n v="2.5253999999999999"/>
    <n v="68.254054054054052"/>
    <x v="0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82"/>
    <b v="0"/>
    <n v="168"/>
    <b v="1"/>
    <x v="2"/>
    <n v="2.5248648648648651"/>
    <n v="55.607142857142854"/>
    <x v="2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n v="1472097540"/>
    <d v="2016-08-25T03:59:00"/>
    <n v="1471188502"/>
    <x v="183"/>
    <b v="0"/>
    <n v="17"/>
    <b v="1"/>
    <x v="4"/>
    <n v="2.5066666666666668"/>
    <n v="44.235294117647058"/>
    <x v="3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84"/>
    <b v="1"/>
    <n v="455"/>
    <b v="1"/>
    <x v="9"/>
    <n v="2.5030841666666666"/>
    <n v="66.015406593406595"/>
    <x v="6"/>
    <x v="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185"/>
    <b v="0"/>
    <n v="26"/>
    <b v="1"/>
    <x v="2"/>
    <n v="2.5"/>
    <n v="67.307692307692307"/>
    <x v="2"/>
    <x v="2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186"/>
    <b v="1"/>
    <n v="271"/>
    <b v="1"/>
    <x v="0"/>
    <n v="2.4817133333333334"/>
    <n v="27.472841328413285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187"/>
    <b v="1"/>
    <n v="303"/>
    <b v="1"/>
    <x v="0"/>
    <n v="2.4784000000000002"/>
    <n v="408.97689768976898"/>
    <x v="0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88"/>
    <b v="0"/>
    <n v="47"/>
    <b v="1"/>
    <x v="6"/>
    <n v="2.4666666666666668"/>
    <n v="78.723404255319153"/>
    <x v="4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189"/>
    <b v="0"/>
    <n v="182"/>
    <b v="1"/>
    <x v="12"/>
    <n v="2.4641999999999999"/>
    <n v="67.697802197802204"/>
    <x v="3"/>
    <x v="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190"/>
    <b v="0"/>
    <n v="456"/>
    <b v="1"/>
    <x v="0"/>
    <n v="2.4606080000000001"/>
    <n v="161.88210526315791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191"/>
    <b v="0"/>
    <n v="296"/>
    <b v="1"/>
    <x v="1"/>
    <n v="2.4315000000000002"/>
    <n v="82.145270270270274"/>
    <x v="1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92"/>
    <b v="0"/>
    <n v="25"/>
    <b v="1"/>
    <x v="4"/>
    <n v="2.42"/>
    <n v="24.2"/>
    <x v="3"/>
    <x v="4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n v="1470595109"/>
    <d v="2016-08-07T18:38:29"/>
    <n v="1468003109"/>
    <x v="193"/>
    <b v="0"/>
    <n v="14"/>
    <b v="1"/>
    <x v="4"/>
    <n v="2.42"/>
    <n v="43.214285714285715"/>
    <x v="3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4"/>
    <b v="0"/>
    <n v="13"/>
    <b v="1"/>
    <x v="13"/>
    <n v="2.4079999999999999"/>
    <n v="23.153846153846153"/>
    <x v="2"/>
    <x v="13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195"/>
    <b v="1"/>
    <n v="145"/>
    <b v="1"/>
    <x v="14"/>
    <n v="2.4"/>
    <n v="41.379310344827587"/>
    <x v="4"/>
    <x v="14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196"/>
    <b v="0"/>
    <n v="46"/>
    <b v="1"/>
    <x v="4"/>
    <n v="2.3940000000000001"/>
    <n v="26.021739130434781"/>
    <x v="3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197"/>
    <b v="0"/>
    <n v="18"/>
    <b v="1"/>
    <x v="15"/>
    <n v="2.38"/>
    <n v="33.055555555555557"/>
    <x v="5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98"/>
    <b v="0"/>
    <n v="131"/>
    <b v="1"/>
    <x v="10"/>
    <n v="2.3715000000000002"/>
    <n v="36.206106870229007"/>
    <x v="2"/>
    <x v="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199"/>
    <b v="1"/>
    <n v="183"/>
    <b v="1"/>
    <x v="0"/>
    <n v="2.3490000000000002"/>
    <n v="64.180327868852459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"/>
    <b v="1"/>
    <n v="354"/>
    <b v="1"/>
    <x v="0"/>
    <n v="2.3442048"/>
    <n v="331.10237288135596"/>
    <x v="0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201"/>
    <b v="0"/>
    <n v="20"/>
    <b v="1"/>
    <x v="2"/>
    <n v="2.3333333333333335"/>
    <n v="175"/>
    <x v="2"/>
    <x v="2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02"/>
    <b v="1"/>
    <n v="1049"/>
    <b v="1"/>
    <x v="12"/>
    <n v="2.3321535"/>
    <n v="44.464318398474738"/>
    <x v="3"/>
    <x v="12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203"/>
    <b v="1"/>
    <n v="74"/>
    <b v="1"/>
    <x v="14"/>
    <n v="2.3164705882352941"/>
    <n v="106.43243243243244"/>
    <x v="4"/>
    <x v="1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04"/>
    <b v="1"/>
    <n v="563"/>
    <b v="1"/>
    <x v="14"/>
    <n v="2.2882507142857142"/>
    <n v="56.901438721136763"/>
    <x v="4"/>
    <x v="14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205"/>
    <b v="0"/>
    <n v="10"/>
    <b v="1"/>
    <x v="4"/>
    <n v="2.2799999999999998"/>
    <n v="57"/>
    <x v="3"/>
    <x v="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6"/>
    <b v="1"/>
    <n v="625"/>
    <b v="1"/>
    <x v="0"/>
    <n v="2.26239013671875"/>
    <n v="118.6144"/>
    <x v="0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207"/>
    <b v="1"/>
    <n v="147"/>
    <b v="1"/>
    <x v="0"/>
    <n v="2.2594666666666665"/>
    <n v="230.55782312925169"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08"/>
    <b v="0"/>
    <n v="36"/>
    <b v="1"/>
    <x v="13"/>
    <n v="2.2566666666666668"/>
    <n v="94.027777777777771"/>
    <x v="2"/>
    <x v="1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209"/>
    <b v="0"/>
    <n v="3"/>
    <b v="1"/>
    <x v="4"/>
    <n v="2.25"/>
    <n v="75"/>
    <x v="3"/>
    <x v="4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10"/>
    <b v="1"/>
    <n v="304"/>
    <b v="1"/>
    <x v="5"/>
    <n v="2.2392500000000002"/>
    <n v="58.92763157894737"/>
    <x v="0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211"/>
    <b v="0"/>
    <n v="18"/>
    <b v="1"/>
    <x v="4"/>
    <n v="2.23"/>
    <n v="61.944444444444443"/>
    <x v="3"/>
    <x v="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12"/>
    <b v="0"/>
    <n v="50"/>
    <b v="1"/>
    <x v="1"/>
    <n v="2.2270833333333333"/>
    <n v="21.38"/>
    <x v="1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213"/>
    <b v="0"/>
    <n v="18"/>
    <b v="1"/>
    <x v="4"/>
    <n v="2.21"/>
    <n v="61.388888888888886"/>
    <x v="3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n v="1489320642"/>
    <d v="2017-03-12T12:10:42"/>
    <n v="1487164242"/>
    <x v="214"/>
    <b v="0"/>
    <n v="147"/>
    <b v="1"/>
    <x v="1"/>
    <n v="2.2035999999999998"/>
    <n v="37.476190476190474"/>
    <x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215"/>
    <b v="0"/>
    <n v="47"/>
    <b v="1"/>
    <x v="6"/>
    <n v="2.1949999999999998"/>
    <n v="46.702127659574465"/>
    <x v="4"/>
    <x v="6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216"/>
    <b v="0"/>
    <n v="14"/>
    <b v="1"/>
    <x v="2"/>
    <n v="2.1875"/>
    <n v="62.5"/>
    <x v="2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17"/>
    <b v="0"/>
    <n v="65"/>
    <b v="1"/>
    <x v="0"/>
    <n v="2.1859999999999999"/>
    <n v="67.261538461538464"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n v="1477422000"/>
    <d v="2016-10-25T19:00:00"/>
    <n v="1472282956"/>
    <x v="218"/>
    <b v="0"/>
    <n v="28"/>
    <b v="1"/>
    <x v="17"/>
    <n v="2.1800000000000002"/>
    <n v="19.464285714285715"/>
    <x v="2"/>
    <x v="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219"/>
    <b v="0"/>
    <n v="20"/>
    <b v="1"/>
    <x v="4"/>
    <n v="2.1800000000000002"/>
    <n v="54.5"/>
    <x v="3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20"/>
    <b v="1"/>
    <n v="1375"/>
    <b v="1"/>
    <x v="0"/>
    <n v="2.1679422000000002"/>
    <n v="78.834261818181815"/>
    <x v="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221"/>
    <b v="1"/>
    <n v="33"/>
    <b v="1"/>
    <x v="9"/>
    <n v="2.15"/>
    <n v="78.181818181818187"/>
    <x v="6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222"/>
    <b v="0"/>
    <n v="30"/>
    <b v="1"/>
    <x v="4"/>
    <n v="2.1459999999999999"/>
    <n v="35.766666666666666"/>
    <x v="3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223"/>
    <b v="0"/>
    <n v="562"/>
    <b v="1"/>
    <x v="14"/>
    <n v="2.1398947368421051"/>
    <n v="144.69039145907473"/>
    <x v="4"/>
    <x v="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224"/>
    <b v="0"/>
    <n v="87"/>
    <b v="1"/>
    <x v="3"/>
    <n v="2.1356000000000002"/>
    <n v="122.73563218390805"/>
    <x v="0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225"/>
    <b v="0"/>
    <n v="32"/>
    <b v="1"/>
    <x v="12"/>
    <n v="2.1320000000000001"/>
    <n v="33.3125"/>
    <x v="3"/>
    <x v="12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226"/>
    <b v="1"/>
    <n v="670"/>
    <b v="1"/>
    <x v="2"/>
    <n v="2.1314633333333335"/>
    <n v="38.175462686567165"/>
    <x v="2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227"/>
    <b v="1"/>
    <n v="834"/>
    <b v="1"/>
    <x v="0"/>
    <n v="2.1244399999999999"/>
    <n v="127.36450839328538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n v="1482457678"/>
    <d v="2016-12-23T01:47:58"/>
    <n v="1480729678"/>
    <x v="228"/>
    <b v="0"/>
    <n v="93"/>
    <b v="1"/>
    <x v="2"/>
    <n v="2.124090909090909"/>
    <n v="50.247311827956992"/>
    <x v="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29"/>
    <b v="1"/>
    <n v="94"/>
    <b v="1"/>
    <x v="11"/>
    <n v="2.1216666666666666"/>
    <n v="13.542553191489361"/>
    <x v="7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230"/>
    <b v="1"/>
    <n v="22"/>
    <b v="1"/>
    <x v="2"/>
    <n v="2.1105"/>
    <n v="95.931818181818187"/>
    <x v="2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31"/>
    <b v="1"/>
    <n v="644"/>
    <b v="1"/>
    <x v="0"/>
    <n v="2.1103642500000004"/>
    <n v="262.15704968944101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232"/>
    <b v="0"/>
    <n v="18"/>
    <b v="1"/>
    <x v="4"/>
    <n v="2.11"/>
    <n v="58.611111111111114"/>
    <x v="3"/>
    <x v="4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233"/>
    <b v="0"/>
    <n v="58"/>
    <b v="1"/>
    <x v="4"/>
    <n v="2.1074999999999999"/>
    <n v="29.068965517241381"/>
    <x v="3"/>
    <x v="4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234"/>
    <b v="0"/>
    <n v="4"/>
    <b v="1"/>
    <x v="4"/>
    <n v="2.1"/>
    <n v="105"/>
    <x v="3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235"/>
    <b v="1"/>
    <n v="253"/>
    <b v="1"/>
    <x v="0"/>
    <n v="2.0870837499999997"/>
    <n v="131.98948616600788"/>
    <x v="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d v="2017-02-20T12:01:30"/>
    <n v="1485000090"/>
    <x v="236"/>
    <b v="1"/>
    <n v="28"/>
    <b v="1"/>
    <x v="9"/>
    <n v="2.0699999999999998"/>
    <n v="221.78571428571428"/>
    <x v="6"/>
    <x v="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237"/>
    <b v="1"/>
    <n v="1513"/>
    <b v="1"/>
    <x v="0"/>
    <n v="2.0674309000000002"/>
    <n v="136.6444745538665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238"/>
    <b v="0"/>
    <n v="48"/>
    <b v="1"/>
    <x v="14"/>
    <n v="2.0670670670670672"/>
    <n v="43.020833333333336"/>
    <x v="4"/>
    <x v="1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n v="1433206020"/>
    <d v="2015-06-02T00:47:00"/>
    <n v="1430617209"/>
    <x v="239"/>
    <b v="0"/>
    <n v="30"/>
    <b v="1"/>
    <x v="10"/>
    <n v="2.0554838709677421"/>
    <n v="106.2"/>
    <x v="2"/>
    <x v="1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240"/>
    <b v="1"/>
    <n v="236"/>
    <b v="1"/>
    <x v="9"/>
    <n v="2.0536666666666665"/>
    <n v="130.52966101694915"/>
    <x v="6"/>
    <x v="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241"/>
    <b v="0"/>
    <n v="45"/>
    <b v="1"/>
    <x v="2"/>
    <n v="2.0529999999999999"/>
    <n v="45.62222222222222"/>
    <x v="2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n v="1450249140"/>
    <d v="2015-12-16T06:59:00"/>
    <n v="1447055935"/>
    <x v="242"/>
    <b v="0"/>
    <n v="172"/>
    <b v="1"/>
    <x v="15"/>
    <n v="2.0419999999999998"/>
    <n v="59.360465116279073"/>
    <x v="5"/>
    <x v="15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243"/>
    <b v="0"/>
    <n v="34"/>
    <b v="1"/>
    <x v="2"/>
    <n v="2.03505"/>
    <n v="59.85441176470588"/>
    <x v="2"/>
    <x v="2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244"/>
    <b v="0"/>
    <n v="133"/>
    <b v="1"/>
    <x v="2"/>
    <n v="2.0335000000000001"/>
    <n v="30.578947368421051"/>
    <x v="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5"/>
    <b v="0"/>
    <n v="170"/>
    <b v="1"/>
    <x v="13"/>
    <n v="2.0262500000000001"/>
    <n v="47.676470588235297"/>
    <x v="2"/>
    <x v="1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6"/>
    <b v="0"/>
    <n v="311"/>
    <b v="1"/>
    <x v="11"/>
    <n v="2.0251494999999999"/>
    <n v="130.23469453376205"/>
    <x v="7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247"/>
    <b v="1"/>
    <n v="109"/>
    <b v="1"/>
    <x v="2"/>
    <n v="2.0236666666666667"/>
    <n v="55.697247706422019"/>
    <x v="2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48"/>
    <b v="0"/>
    <n v="666"/>
    <b v="1"/>
    <x v="0"/>
    <n v="2.022322"/>
    <n v="45.547792792792798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249"/>
    <b v="0"/>
    <n v="17"/>
    <b v="1"/>
    <x v="4"/>
    <n v="2.02"/>
    <n v="29.705882352941178"/>
    <x v="3"/>
    <x v="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250"/>
    <b v="0"/>
    <n v="17"/>
    <b v="1"/>
    <x v="4"/>
    <n v="2.02"/>
    <n v="59.411764705882355"/>
    <x v="3"/>
    <x v="4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51"/>
    <b v="0"/>
    <n v="392"/>
    <b v="1"/>
    <x v="0"/>
    <n v="2.0182666666666669"/>
    <n v="77.229591836734699"/>
    <x v="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252"/>
    <b v="0"/>
    <n v="113"/>
    <b v="1"/>
    <x v="7"/>
    <n v="2.0169999999999999"/>
    <n v="89.247787610619469"/>
    <x v="2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253"/>
    <b v="0"/>
    <n v="125"/>
    <b v="1"/>
    <x v="9"/>
    <n v="2.0162"/>
    <n v="80.647999999999996"/>
    <x v="6"/>
    <x v="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n v="1433996746"/>
    <d v="2015-06-11T04:25:46"/>
    <n v="1431404746"/>
    <x v="254"/>
    <b v="1"/>
    <n v="729"/>
    <b v="1"/>
    <x v="0"/>
    <n v="2.0114999999999998"/>
    <n v="220.74074074074073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255"/>
    <b v="1"/>
    <n v="1876"/>
    <b v="1"/>
    <x v="0"/>
    <n v="2.0051866666666669"/>
    <n v="51.3054157782516"/>
    <x v="0"/>
    <x v="0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256"/>
    <b v="0"/>
    <n v="55"/>
    <b v="1"/>
    <x v="2"/>
    <n v="2.0034000000000001"/>
    <n v="182.12727272727273"/>
    <x v="2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257"/>
    <b v="1"/>
    <n v="508"/>
    <b v="1"/>
    <x v="2"/>
    <n v="2.0015333333333332"/>
    <n v="118.2007874015748"/>
    <x v="2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58"/>
    <b v="0"/>
    <n v="1"/>
    <b v="1"/>
    <x v="10"/>
    <n v="2"/>
    <n v="10"/>
    <x v="2"/>
    <x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n v="1435388154"/>
    <d v="2015-06-27T06:55:54"/>
    <n v="1432796154"/>
    <x v="259"/>
    <b v="0"/>
    <n v="271"/>
    <b v="1"/>
    <x v="9"/>
    <n v="1.99244"/>
    <n v="183.80442804428046"/>
    <x v="6"/>
    <x v="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60"/>
    <b v="0"/>
    <n v="1556"/>
    <b v="1"/>
    <x v="0"/>
    <n v="1.99215125"/>
    <n v="51.212114395886893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261"/>
    <b v="1"/>
    <n v="141"/>
    <b v="1"/>
    <x v="2"/>
    <n v="1.9885074626865671"/>
    <n v="94.489361702127653"/>
    <x v="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n v="1381934015"/>
    <d v="2013-10-16T14:33:35"/>
    <n v="1378737215"/>
    <x v="262"/>
    <b v="1"/>
    <n v="682"/>
    <b v="1"/>
    <x v="0"/>
    <n v="1.9847237142857144"/>
    <n v="101.85532258064516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263"/>
    <b v="0"/>
    <n v="28"/>
    <b v="1"/>
    <x v="6"/>
    <n v="1.98"/>
    <n v="53.035714285714285"/>
    <x v="4"/>
    <x v="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64"/>
    <b v="0"/>
    <n v="1364"/>
    <b v="1"/>
    <x v="0"/>
    <n v="1.964"/>
    <n v="35.997067448680355"/>
    <x v="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65"/>
    <b v="0"/>
    <n v="120"/>
    <b v="1"/>
    <x v="10"/>
    <n v="1.956"/>
    <n v="40.75"/>
    <x v="2"/>
    <x v="1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266"/>
    <b v="0"/>
    <n v="107"/>
    <b v="1"/>
    <x v="13"/>
    <n v="1.9537933333333333"/>
    <n v="27.3896261682243"/>
    <x v="2"/>
    <x v="1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67"/>
    <b v="0"/>
    <n v="61"/>
    <b v="1"/>
    <x v="18"/>
    <n v="1.9530000000000001"/>
    <n v="64.032786885245898"/>
    <x v="2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268"/>
    <b v="1"/>
    <n v="159"/>
    <b v="1"/>
    <x v="17"/>
    <n v="1.9413333333333334"/>
    <n v="36.628930817610062"/>
    <x v="2"/>
    <x v="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269"/>
    <b v="1"/>
    <n v="306"/>
    <b v="1"/>
    <x v="0"/>
    <n v="1.9292499999999999"/>
    <n v="63.04738562091503"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70"/>
    <b v="1"/>
    <n v="122"/>
    <b v="1"/>
    <x v="0"/>
    <n v="1.9233333333333333"/>
    <n v="23.647540983606557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271"/>
    <b v="0"/>
    <n v="16"/>
    <b v="1"/>
    <x v="4"/>
    <n v="1.913"/>
    <n v="358.6875"/>
    <x v="3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72"/>
    <b v="0"/>
    <n v="5812"/>
    <b v="1"/>
    <x v="0"/>
    <n v="1.9116676082790633"/>
    <n v="86.163845492085343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73"/>
    <b v="1"/>
    <n v="688"/>
    <b v="1"/>
    <x v="14"/>
    <n v="1.9114"/>
    <n v="83.345930232558146"/>
    <x v="4"/>
    <x v="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274"/>
    <b v="0"/>
    <n v="58"/>
    <b v="1"/>
    <x v="12"/>
    <n v="1.9084810126582279"/>
    <n v="259.94827586206895"/>
    <x v="3"/>
    <x v="1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275"/>
    <b v="0"/>
    <n v="19"/>
    <b v="1"/>
    <x v="4"/>
    <n v="1.9"/>
    <n v="50"/>
    <x v="3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276"/>
    <b v="0"/>
    <n v="66"/>
    <b v="1"/>
    <x v="2"/>
    <n v="1.8946666666666667"/>
    <n v="43.060606060606062"/>
    <x v="2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277"/>
    <b v="1"/>
    <n v="441"/>
    <b v="1"/>
    <x v="8"/>
    <n v="1.8866966666666667"/>
    <n v="64.173356009070289"/>
    <x v="5"/>
    <x v="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278"/>
    <b v="1"/>
    <n v="302"/>
    <b v="1"/>
    <x v="4"/>
    <n v="1.885046"/>
    <n v="31.209370860927152"/>
    <x v="3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79"/>
    <b v="1"/>
    <n v="53"/>
    <b v="1"/>
    <x v="5"/>
    <n v="1.8839999999999999"/>
    <n v="35.547169811320757"/>
    <x v="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80"/>
    <b v="0"/>
    <n v="50"/>
    <b v="1"/>
    <x v="5"/>
    <n v="1.873"/>
    <n v="37.46"/>
    <x v="0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281"/>
    <b v="0"/>
    <n v="29"/>
    <b v="1"/>
    <x v="13"/>
    <n v="1.8724499999999999"/>
    <n v="38.740344827586206"/>
    <x v="2"/>
    <x v="13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2"/>
    <b v="0"/>
    <n v="93"/>
    <b v="1"/>
    <x v="4"/>
    <n v="1.8709899999999999"/>
    <n v="20.118172043010752"/>
    <x v="3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283"/>
    <b v="0"/>
    <n v="23"/>
    <b v="1"/>
    <x v="4"/>
    <n v="1.86"/>
    <n v="80.869565217391298"/>
    <x v="3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284"/>
    <b v="0"/>
    <n v="45"/>
    <b v="1"/>
    <x v="4"/>
    <n v="1.855"/>
    <n v="41.222222222222221"/>
    <x v="3"/>
    <x v="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85"/>
    <b v="0"/>
    <n v="12"/>
    <b v="1"/>
    <x v="2"/>
    <n v="1.8533333333333333"/>
    <n v="115.83333333333333"/>
    <x v="2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86"/>
    <b v="0"/>
    <n v="11"/>
    <b v="1"/>
    <x v="2"/>
    <n v="1.85"/>
    <n v="50.454545454545453"/>
    <x v="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87"/>
    <b v="0"/>
    <n v="537"/>
    <b v="1"/>
    <x v="1"/>
    <n v="1.8461052631578947"/>
    <n v="65.318435754189949"/>
    <x v="1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88"/>
    <b v="1"/>
    <n v="108"/>
    <b v="1"/>
    <x v="14"/>
    <n v="1.8455999999999999"/>
    <n v="85.444444444444443"/>
    <x v="4"/>
    <x v="14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289"/>
    <b v="0"/>
    <n v="38"/>
    <b v="1"/>
    <x v="4"/>
    <n v="1.84"/>
    <n v="24.210526315789473"/>
    <x v="3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290"/>
    <b v="0"/>
    <n v="15"/>
    <b v="1"/>
    <x v="4"/>
    <n v="1.84"/>
    <n v="30.666666666666668"/>
    <x v="3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291"/>
    <b v="0"/>
    <n v="253"/>
    <b v="1"/>
    <x v="16"/>
    <n v="1.8344090909090909"/>
    <n v="159.51383399209487"/>
    <x v="4"/>
    <x v="1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292"/>
    <b v="0"/>
    <n v="87"/>
    <b v="1"/>
    <x v="15"/>
    <n v="1.8281058823529412"/>
    <n v="71.443218390804603"/>
    <x v="5"/>
    <x v="15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93"/>
    <b v="0"/>
    <n v="16"/>
    <b v="1"/>
    <x v="11"/>
    <n v="1.82"/>
    <n v="34.125"/>
    <x v="7"/>
    <x v="1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94"/>
    <b v="0"/>
    <n v="120"/>
    <b v="1"/>
    <x v="0"/>
    <n v="1.8186315789473684"/>
    <n v="143.97499999999999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295"/>
    <b v="0"/>
    <n v="1510"/>
    <b v="1"/>
    <x v="14"/>
    <n v="1.8153547058823529"/>
    <n v="81.75107284768211"/>
    <x v="4"/>
    <x v="14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96"/>
    <b v="0"/>
    <n v="67"/>
    <b v="1"/>
    <x v="11"/>
    <n v="1.8086666666666666"/>
    <n v="40.492537313432834"/>
    <x v="7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97"/>
    <b v="0"/>
    <n v="19"/>
    <b v="1"/>
    <x v="2"/>
    <n v="1.8085714285714285"/>
    <n v="33.315789473684212"/>
    <x v="2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298"/>
    <b v="0"/>
    <n v="29"/>
    <b v="1"/>
    <x v="2"/>
    <n v="1.8062799999999999"/>
    <n v="31.142758620689655"/>
    <x v="2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n v="1416211140"/>
    <d v="2014-11-17T07:59:00"/>
    <n v="1413016216"/>
    <x v="299"/>
    <b v="0"/>
    <n v="28"/>
    <b v="1"/>
    <x v="4"/>
    <n v="1.8044444444444445"/>
    <n v="43.5"/>
    <x v="3"/>
    <x v="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300"/>
    <b v="0"/>
    <n v="48"/>
    <b v="1"/>
    <x v="13"/>
    <n v="1.8014285714285714"/>
    <n v="26.270833333333332"/>
    <x v="2"/>
    <x v="1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301"/>
    <b v="0"/>
    <n v="445"/>
    <b v="1"/>
    <x v="1"/>
    <n v="1.8003333333333333"/>
    <n v="24.274157303370785"/>
    <x v="1"/>
    <x v="1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2"/>
    <b v="0"/>
    <n v="20"/>
    <b v="1"/>
    <x v="12"/>
    <n v="1.8"/>
    <n v="54"/>
    <x v="3"/>
    <x v="1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03"/>
    <b v="0"/>
    <n v="15"/>
    <b v="1"/>
    <x v="4"/>
    <n v="1.8"/>
    <n v="12"/>
    <x v="3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n v="1470506400"/>
    <d v="2016-08-06T18:00:00"/>
    <n v="1467358427"/>
    <x v="304"/>
    <b v="1"/>
    <n v="224"/>
    <b v="1"/>
    <x v="9"/>
    <n v="1.7989999999999999"/>
    <n v="96.375"/>
    <x v="6"/>
    <x v="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305"/>
    <b v="0"/>
    <n v="33"/>
    <b v="1"/>
    <x v="2"/>
    <n v="1.7949999999999999"/>
    <n v="43.515151515151516"/>
    <x v="2"/>
    <x v="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306"/>
    <b v="0"/>
    <n v="74"/>
    <b v="1"/>
    <x v="15"/>
    <n v="1.7909909909909909"/>
    <n v="53.729729729729726"/>
    <x v="5"/>
    <x v="1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307"/>
    <b v="1"/>
    <n v="244"/>
    <b v="1"/>
    <x v="14"/>
    <n v="1.789525"/>
    <n v="73.341188524590166"/>
    <x v="4"/>
    <x v="1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308"/>
    <b v="1"/>
    <n v="158"/>
    <b v="1"/>
    <x v="0"/>
    <n v="1.7867599999999999"/>
    <n v="282.71518987341773"/>
    <x v="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309"/>
    <b v="1"/>
    <n v="65"/>
    <b v="1"/>
    <x v="14"/>
    <n v="1.7743366666666667"/>
    <n v="81.892461538461546"/>
    <x v="4"/>
    <x v="14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310"/>
    <b v="0"/>
    <n v="364"/>
    <b v="1"/>
    <x v="12"/>
    <n v="1.76535"/>
    <n v="96.997252747252745"/>
    <x v="3"/>
    <x v="12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311"/>
    <b v="1"/>
    <n v="290"/>
    <b v="1"/>
    <x v="14"/>
    <n v="1.7629999999999999"/>
    <n v="91.189655172413794"/>
    <x v="4"/>
    <x v="1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312"/>
    <b v="1"/>
    <n v="73"/>
    <b v="1"/>
    <x v="9"/>
    <n v="1.7595744680851064"/>
    <n v="56.643835616438359"/>
    <x v="6"/>
    <x v="9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313"/>
    <b v="1"/>
    <n v="157"/>
    <b v="1"/>
    <x v="13"/>
    <n v="1.7584040000000001"/>
    <n v="56.000127388535034"/>
    <x v="2"/>
    <x v="1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14"/>
    <b v="0"/>
    <n v="54"/>
    <b v="1"/>
    <x v="4"/>
    <n v="1.7533333333333334"/>
    <n v="48.703703703703702"/>
    <x v="3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315"/>
    <b v="0"/>
    <n v="56"/>
    <b v="1"/>
    <x v="7"/>
    <n v="1.75"/>
    <n v="62.5"/>
    <x v="2"/>
    <x v="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16"/>
    <b v="1"/>
    <n v="18"/>
    <b v="1"/>
    <x v="4"/>
    <n v="1.75"/>
    <n v="29.166666666666668"/>
    <x v="3"/>
    <x v="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17"/>
    <b v="0"/>
    <n v="18"/>
    <b v="1"/>
    <x v="4"/>
    <n v="1.75"/>
    <n v="68.055555555555557"/>
    <x v="3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318"/>
    <b v="0"/>
    <n v="33"/>
    <b v="1"/>
    <x v="4"/>
    <n v="1.748"/>
    <n v="264.84848484848487"/>
    <x v="3"/>
    <x v="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19"/>
    <b v="0"/>
    <n v="38"/>
    <b v="1"/>
    <x v="4"/>
    <n v="1.744"/>
    <n v="68.84210526315789"/>
    <x v="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320"/>
    <b v="0"/>
    <n v="168"/>
    <b v="1"/>
    <x v="7"/>
    <n v="1.7423040000000001"/>
    <n v="51.854285714285716"/>
    <x v="2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321"/>
    <b v="1"/>
    <n v="140"/>
    <b v="1"/>
    <x v="9"/>
    <n v="1.7400576923076922"/>
    <n v="32.315357142857138"/>
    <x v="6"/>
    <x v="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22"/>
    <b v="1"/>
    <n v="303"/>
    <b v="1"/>
    <x v="14"/>
    <n v="1.74"/>
    <n v="86.138613861386133"/>
    <x v="4"/>
    <x v="1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323"/>
    <b v="0"/>
    <n v="24"/>
    <b v="1"/>
    <x v="6"/>
    <n v="1.7333333333333334"/>
    <n v="86.666666666666671"/>
    <x v="4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324"/>
    <b v="0"/>
    <n v="81"/>
    <b v="1"/>
    <x v="15"/>
    <n v="1.732"/>
    <n v="32.074074074074076"/>
    <x v="5"/>
    <x v="1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325"/>
    <b v="0"/>
    <n v="43"/>
    <b v="1"/>
    <x v="2"/>
    <n v="1.728"/>
    <n v="100.46511627906976"/>
    <x v="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326"/>
    <b v="0"/>
    <n v="115"/>
    <b v="1"/>
    <x v="11"/>
    <n v="1.728"/>
    <n v="75.130434782608702"/>
    <x v="7"/>
    <x v="11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327"/>
    <b v="0"/>
    <n v="70"/>
    <b v="1"/>
    <x v="13"/>
    <n v="1.726845"/>
    <n v="49.338428571428572"/>
    <x v="2"/>
    <x v="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328"/>
    <b v="0"/>
    <n v="110"/>
    <b v="1"/>
    <x v="13"/>
    <n v="1.7243333333333333"/>
    <n v="94.054545454545448"/>
    <x v="2"/>
    <x v="1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329"/>
    <b v="0"/>
    <n v="89"/>
    <b v="1"/>
    <x v="9"/>
    <n v="1.7227777777777777"/>
    <n v="174.2134831460674"/>
    <x v="6"/>
    <x v="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330"/>
    <b v="0"/>
    <n v="392"/>
    <b v="1"/>
    <x v="12"/>
    <n v="1.7194285714285715"/>
    <n v="153.5204081632653"/>
    <x v="3"/>
    <x v="1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331"/>
    <b v="1"/>
    <n v="294"/>
    <b v="1"/>
    <x v="5"/>
    <n v="1.7176130000000001"/>
    <n v="58.422210884353746"/>
    <x v="0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32"/>
    <b v="1"/>
    <n v="78"/>
    <b v="1"/>
    <x v="4"/>
    <n v="1.7173333333333334"/>
    <n v="33.025641025641029"/>
    <x v="3"/>
    <x v="4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333"/>
    <b v="0"/>
    <n v="14"/>
    <b v="1"/>
    <x v="4"/>
    <n v="1.7142857142857142"/>
    <n v="8.5714285714285712"/>
    <x v="3"/>
    <x v="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"/>
    <b v="0"/>
    <n v="23"/>
    <b v="1"/>
    <x v="4"/>
    <n v="1.7142857142857142"/>
    <n v="52.173913043478258"/>
    <x v="3"/>
    <x v="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335"/>
    <b v="0"/>
    <n v="41"/>
    <b v="1"/>
    <x v="13"/>
    <n v="1.7133333333333334"/>
    <n v="31.341463414634145"/>
    <x v="2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n v="1484444119"/>
    <d v="2017-01-15T01:35:19"/>
    <n v="1481852119"/>
    <x v="336"/>
    <b v="0"/>
    <n v="109"/>
    <b v="1"/>
    <x v="2"/>
    <n v="1.7132499999999999"/>
    <n v="62.871559633027523"/>
    <x v="2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337"/>
    <b v="0"/>
    <n v="539"/>
    <b v="1"/>
    <x v="1"/>
    <n v="1.7104755366949576"/>
    <n v="25.42547309833024"/>
    <x v="1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338"/>
    <b v="0"/>
    <n v="31"/>
    <b v="1"/>
    <x v="13"/>
    <n v="1.7092307692307693"/>
    <n v="35.838709677419352"/>
    <x v="2"/>
    <x v="13"/>
  </r>
  <r>
    <n v="2668"/>
    <s v="UOttawa Makermobile"/>
    <s v="Creativity on the go! |_x000a_CrÃ©ativitÃ© en mouvement !"/>
    <n v="1000"/>
    <n v="1707"/>
    <x v="0"/>
    <x v="7"/>
    <s v="CAD"/>
    <n v="1447079520"/>
    <d v="2015-11-09T14:32:00"/>
    <n v="1443449265"/>
    <x v="339"/>
    <b v="0"/>
    <n v="28"/>
    <b v="1"/>
    <x v="19"/>
    <n v="1.7070000000000001"/>
    <n v="60.964285714285715"/>
    <x v="0"/>
    <x v="1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40"/>
    <b v="0"/>
    <n v="57"/>
    <b v="1"/>
    <x v="4"/>
    <n v="1.7066666666666668"/>
    <n v="44.912280701754383"/>
    <x v="3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341"/>
    <b v="1"/>
    <n v="85"/>
    <b v="1"/>
    <x v="13"/>
    <n v="1.7065217391304348"/>
    <n v="46.176470588235297"/>
    <x v="2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2"/>
    <b v="0"/>
    <n v="20"/>
    <b v="1"/>
    <x v="4"/>
    <n v="1.70625"/>
    <n v="68.25"/>
    <x v="3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d v="2017-03-04T10:12:32"/>
    <n v="1486030352"/>
    <x v="343"/>
    <b v="0"/>
    <n v="91"/>
    <b v="1"/>
    <x v="4"/>
    <n v="1.7044444444444444"/>
    <n v="84.285714285714292"/>
    <x v="3"/>
    <x v="4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344"/>
    <b v="0"/>
    <n v="682"/>
    <b v="1"/>
    <x v="0"/>
    <n v="1.7029262962962963"/>
    <n v="67.417903225806455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5"/>
    <b v="1"/>
    <n v="188"/>
    <b v="1"/>
    <x v="14"/>
    <n v="1.7028880000000002"/>
    <n v="90.579148936170213"/>
    <x v="4"/>
    <x v="14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346"/>
    <b v="0"/>
    <n v="21"/>
    <b v="1"/>
    <x v="4"/>
    <n v="1.7"/>
    <n v="64.761904761904759"/>
    <x v="3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347"/>
    <b v="0"/>
    <n v="17"/>
    <b v="1"/>
    <x v="2"/>
    <n v="1.6986000000000001"/>
    <n v="39.967058823529413"/>
    <x v="2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348"/>
    <b v="0"/>
    <n v="72"/>
    <b v="1"/>
    <x v="5"/>
    <n v="1.6976511744127936"/>
    <n v="47.180555555555557"/>
    <x v="0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49"/>
    <b v="0"/>
    <n v="13"/>
    <b v="1"/>
    <x v="4"/>
    <n v="1.6942857142857144"/>
    <n v="45.615384615384613"/>
    <x v="3"/>
    <x v="4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350"/>
    <b v="0"/>
    <n v="180"/>
    <b v="1"/>
    <x v="1"/>
    <n v="1.6877142857142857"/>
    <n v="32.81666666666667"/>
    <x v="1"/>
    <x v="1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351"/>
    <b v="0"/>
    <n v="410"/>
    <b v="1"/>
    <x v="0"/>
    <n v="1.6828125"/>
    <n v="10.507317073170732"/>
    <x v="0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52"/>
    <b v="0"/>
    <n v="99"/>
    <b v="1"/>
    <x v="12"/>
    <n v="1.6801999999999999"/>
    <n v="84.858585858585855"/>
    <x v="3"/>
    <x v="1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353"/>
    <b v="0"/>
    <n v="111"/>
    <b v="1"/>
    <x v="11"/>
    <n v="1.6798"/>
    <n v="75.666666666666671"/>
    <x v="7"/>
    <x v="11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354"/>
    <b v="1"/>
    <n v="660"/>
    <b v="1"/>
    <x v="0"/>
    <n v="1.6750470000000002"/>
    <n v="76.138500000000008"/>
    <x v="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355"/>
    <b v="0"/>
    <n v="34"/>
    <b v="1"/>
    <x v="2"/>
    <n v="1.6742857142857144"/>
    <n v="17.235294117647058"/>
    <x v="2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356"/>
    <b v="0"/>
    <n v="101"/>
    <b v="1"/>
    <x v="0"/>
    <n v="1.6741666666666666"/>
    <n v="99.455445544554451"/>
    <x v="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357"/>
    <b v="0"/>
    <n v="33"/>
    <b v="1"/>
    <x v="2"/>
    <n v="1.6668333333333334"/>
    <n v="75.765151515151516"/>
    <x v="2"/>
    <x v="2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8"/>
    <b v="0"/>
    <n v="28"/>
    <b v="1"/>
    <x v="16"/>
    <n v="1.665"/>
    <n v="59.464285714285715"/>
    <x v="4"/>
    <x v="1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359"/>
    <b v="1"/>
    <n v="34"/>
    <b v="1"/>
    <x v="2"/>
    <n v="1.6646153846153846"/>
    <n v="31.823529411764707"/>
    <x v="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60"/>
    <b v="0"/>
    <n v="47"/>
    <b v="1"/>
    <x v="12"/>
    <n v="1.6639999999999999"/>
    <n v="177.02127659574469"/>
    <x v="3"/>
    <x v="12"/>
  </r>
  <r>
    <n v="1501"/>
    <s v="This is Nowhere"/>
    <s v="A hardcover book of surf, outdoor and nature photos from the British Columbia coast."/>
    <n v="52000"/>
    <n v="86492"/>
    <x v="0"/>
    <x v="7"/>
    <s v="CAD"/>
    <n v="1436364023"/>
    <d v="2015-07-08T14:00:23"/>
    <n v="1433772023"/>
    <x v="361"/>
    <b v="1"/>
    <n v="885"/>
    <b v="1"/>
    <x v="9"/>
    <n v="1.6633076923076924"/>
    <n v="97.731073446327684"/>
    <x v="6"/>
    <x v="9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362"/>
    <b v="0"/>
    <n v="26"/>
    <b v="1"/>
    <x v="5"/>
    <n v="1.6619999999999999"/>
    <n v="31.96153846153846"/>
    <x v="0"/>
    <x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363"/>
    <b v="0"/>
    <n v="89"/>
    <b v="1"/>
    <x v="13"/>
    <n v="1.6608000000000001"/>
    <n v="46.651685393258425"/>
    <x v="2"/>
    <x v="1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364"/>
    <b v="0"/>
    <n v="102"/>
    <b v="1"/>
    <x v="9"/>
    <n v="1.6544000000000001"/>
    <n v="81.098039215686271"/>
    <x v="6"/>
    <x v="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365"/>
    <b v="0"/>
    <n v="827"/>
    <b v="1"/>
    <x v="16"/>
    <n v="1.6529333333333334"/>
    <n v="59.961305925030231"/>
    <x v="4"/>
    <x v="1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366"/>
    <b v="0"/>
    <n v="49"/>
    <b v="1"/>
    <x v="5"/>
    <n v="1.64"/>
    <n v="10.040816326530612"/>
    <x v="0"/>
    <x v="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d v="2015-12-03T17:00:00"/>
    <n v="1446570315"/>
    <x v="367"/>
    <b v="1"/>
    <n v="63"/>
    <b v="1"/>
    <x v="4"/>
    <n v="1.64"/>
    <n v="70.285714285714292"/>
    <x v="3"/>
    <x v="4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368"/>
    <b v="1"/>
    <n v="234"/>
    <b v="1"/>
    <x v="8"/>
    <n v="1.6319999999999999"/>
    <n v="34.871794871794869"/>
    <x v="5"/>
    <x v="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69"/>
    <b v="1"/>
    <n v="21"/>
    <b v="1"/>
    <x v="4"/>
    <n v="1.6266666666666667"/>
    <n v="58.095238095238095"/>
    <x v="3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370"/>
    <b v="0"/>
    <n v="30"/>
    <b v="1"/>
    <x v="1"/>
    <n v="1.6259999999999999"/>
    <n v="27.1"/>
    <x v="1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n v="1430693460"/>
    <d v="2015-05-03T22:51:00"/>
    <n v="1428087153"/>
    <x v="371"/>
    <b v="0"/>
    <n v="17"/>
    <b v="1"/>
    <x v="4"/>
    <n v="1.625"/>
    <n v="95.588235294117652"/>
    <x v="3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72"/>
    <b v="0"/>
    <n v="31"/>
    <b v="1"/>
    <x v="4"/>
    <n v="1.623"/>
    <n v="52.354838709677416"/>
    <x v="3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373"/>
    <b v="1"/>
    <n v="389"/>
    <b v="1"/>
    <x v="2"/>
    <n v="1.6214066666666667"/>
    <n v="62.522107969151669"/>
    <x v="2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374"/>
    <b v="1"/>
    <n v="615"/>
    <b v="1"/>
    <x v="9"/>
    <n v="1.6197999999999999"/>
    <n v="39.507317073170732"/>
    <x v="6"/>
    <x v="9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375"/>
    <b v="1"/>
    <n v="353"/>
    <b v="1"/>
    <x v="0"/>
    <n v="1.61459"/>
    <n v="457.39093484419266"/>
    <x v="0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376"/>
    <b v="0"/>
    <n v="21"/>
    <b v="1"/>
    <x v="2"/>
    <n v="1.6140000000000001"/>
    <n v="76.857142857142861"/>
    <x v="2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77"/>
    <b v="0"/>
    <n v="28"/>
    <b v="1"/>
    <x v="4"/>
    <n v="1.61"/>
    <n v="57.5"/>
    <x v="3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378"/>
    <b v="0"/>
    <n v="98"/>
    <b v="1"/>
    <x v="7"/>
    <n v="1.6088"/>
    <n v="41.04081632653061"/>
    <x v="2"/>
    <x v="7"/>
  </r>
  <r>
    <n v="1188"/>
    <s v="Because Dance."/>
    <s v="A photobook of young dancers and their inspiring stories, photographed in beautiful and unique locations."/>
    <n v="2000"/>
    <n v="3211"/>
    <x v="0"/>
    <x v="7"/>
    <s v="CAD"/>
    <n v="1482943740"/>
    <d v="2016-12-28T16:49:00"/>
    <n v="1481129340"/>
    <x v="379"/>
    <b v="0"/>
    <n v="85"/>
    <b v="1"/>
    <x v="9"/>
    <n v="1.6054999999999999"/>
    <n v="37.776470588235291"/>
    <x v="6"/>
    <x v="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80"/>
    <b v="1"/>
    <n v="930"/>
    <b v="1"/>
    <x v="4"/>
    <n v="1.6022808571428573"/>
    <n v="60.300892473118282"/>
    <x v="3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381"/>
    <b v="0"/>
    <n v="13"/>
    <b v="1"/>
    <x v="15"/>
    <n v="1.6"/>
    <n v="4.9230769230769234"/>
    <x v="5"/>
    <x v="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2"/>
    <b v="0"/>
    <n v="8"/>
    <b v="1"/>
    <x v="4"/>
    <n v="1.6"/>
    <n v="40"/>
    <x v="3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383"/>
    <b v="0"/>
    <n v="96"/>
    <b v="1"/>
    <x v="2"/>
    <n v="1.59996"/>
    <n v="24.999375000000001"/>
    <x v="2"/>
    <x v="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384"/>
    <b v="0"/>
    <n v="51"/>
    <b v="1"/>
    <x v="16"/>
    <n v="1.5997142857142856"/>
    <n v="109.78431372549019"/>
    <x v="4"/>
    <x v="1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85"/>
    <b v="0"/>
    <n v="133"/>
    <b v="1"/>
    <x v="4"/>
    <n v="1.599402985074627"/>
    <n v="40.285714285714285"/>
    <x v="3"/>
    <x v="4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86"/>
    <b v="0"/>
    <n v="31"/>
    <b v="1"/>
    <x v="4"/>
    <n v="1.5942857142857143"/>
    <n v="18"/>
    <x v="3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387"/>
    <b v="0"/>
    <n v="206"/>
    <b v="1"/>
    <x v="19"/>
    <n v="1.592951"/>
    <n v="77.327718446601949"/>
    <x v="0"/>
    <x v="19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388"/>
    <b v="0"/>
    <n v="253"/>
    <b v="1"/>
    <x v="9"/>
    <n v="1.5916819571865444"/>
    <n v="102.86166007905139"/>
    <x v="6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389"/>
    <b v="0"/>
    <n v="139"/>
    <b v="1"/>
    <x v="15"/>
    <n v="1.5833333333333333"/>
    <n v="68.345323741007192"/>
    <x v="5"/>
    <x v="15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90"/>
    <b v="0"/>
    <n v="10"/>
    <b v="1"/>
    <x v="4"/>
    <n v="1.5820000000000001"/>
    <n v="79.099999999999994"/>
    <x v="3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91"/>
    <b v="0"/>
    <n v="15"/>
    <b v="1"/>
    <x v="12"/>
    <n v="1.58"/>
    <n v="158"/>
    <x v="3"/>
    <x v="1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n v="1467280800"/>
    <d v="2016-06-30T10:00:00"/>
    <n v="1464921112"/>
    <x v="392"/>
    <b v="0"/>
    <n v="81"/>
    <b v="1"/>
    <x v="5"/>
    <n v="1.579"/>
    <n v="38.987654320987652"/>
    <x v="0"/>
    <x v="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393"/>
    <b v="0"/>
    <n v="301"/>
    <b v="1"/>
    <x v="1"/>
    <n v="1.5737692307692308"/>
    <n v="67.970099667774093"/>
    <x v="1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394"/>
    <b v="1"/>
    <n v="305"/>
    <b v="1"/>
    <x v="14"/>
    <n v="1.5731829411764706"/>
    <n v="87.685606557377056"/>
    <x v="4"/>
    <x v="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n v="1458104697"/>
    <d v="2016-03-16T05:04:57"/>
    <n v="1455516297"/>
    <x v="395"/>
    <b v="1"/>
    <n v="555"/>
    <b v="1"/>
    <x v="9"/>
    <n v="1.57189"/>
    <n v="849.67027027027029"/>
    <x v="6"/>
    <x v="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396"/>
    <b v="1"/>
    <n v="50"/>
    <b v="1"/>
    <x v="13"/>
    <n v="1.5697000000000001"/>
    <n v="37.672800000000002"/>
    <x v="2"/>
    <x v="1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97"/>
    <b v="0"/>
    <n v="107"/>
    <b v="1"/>
    <x v="12"/>
    <n v="1.5696000000000001"/>
    <n v="146.69158878504672"/>
    <x v="3"/>
    <x v="1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398"/>
    <b v="1"/>
    <n v="424"/>
    <b v="1"/>
    <x v="0"/>
    <n v="1.5673440000000001"/>
    <n v="36.965660377358489"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399"/>
    <b v="0"/>
    <n v="26"/>
    <b v="1"/>
    <x v="18"/>
    <n v="1.5644444444444445"/>
    <n v="54.153846153846153"/>
    <x v="2"/>
    <x v="1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400"/>
    <b v="0"/>
    <n v="13"/>
    <b v="1"/>
    <x v="18"/>
    <n v="1.5640000000000001"/>
    <n v="30.076923076923077"/>
    <x v="2"/>
    <x v="18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401"/>
    <b v="0"/>
    <n v="33"/>
    <b v="1"/>
    <x v="10"/>
    <n v="1.5636363636363637"/>
    <n v="26.060606060606062"/>
    <x v="2"/>
    <x v="1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402"/>
    <b v="0"/>
    <n v="204"/>
    <b v="1"/>
    <x v="4"/>
    <n v="1.5620000000000001"/>
    <n v="38.284313725490193"/>
    <x v="3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403"/>
    <b v="1"/>
    <n v="2139"/>
    <b v="1"/>
    <x v="14"/>
    <n v="1.5614399999999999"/>
    <n v="54.748948106591868"/>
    <x v="4"/>
    <x v="1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404"/>
    <b v="1"/>
    <n v="113"/>
    <b v="1"/>
    <x v="14"/>
    <n v="1.56"/>
    <n v="55.221238938053098"/>
    <x v="4"/>
    <x v="1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405"/>
    <b v="0"/>
    <n v="133"/>
    <b v="1"/>
    <x v="2"/>
    <n v="1.5590999999999999"/>
    <n v="117.22556390977444"/>
    <x v="2"/>
    <x v="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406"/>
    <b v="0"/>
    <n v="24"/>
    <b v="1"/>
    <x v="4"/>
    <n v="1.5575000000000001"/>
    <n v="51.916666666666664"/>
    <x v="3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407"/>
    <b v="0"/>
    <n v="19"/>
    <b v="1"/>
    <x v="2"/>
    <n v="1.5571428571428572"/>
    <n v="28.684210526315791"/>
    <x v="2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408"/>
    <b v="0"/>
    <n v="60"/>
    <b v="1"/>
    <x v="18"/>
    <n v="1.5553333333333332"/>
    <n v="38.883333333333333"/>
    <x v="2"/>
    <x v="1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409"/>
    <b v="0"/>
    <n v="149"/>
    <b v="1"/>
    <x v="15"/>
    <n v="1.5551428571428572"/>
    <n v="36.530201342281877"/>
    <x v="5"/>
    <x v="1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410"/>
    <b v="0"/>
    <n v="104"/>
    <b v="1"/>
    <x v="2"/>
    <n v="1.5533333333333332"/>
    <n v="112.01923076923077"/>
    <x v="2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411"/>
    <b v="0"/>
    <n v="75"/>
    <b v="1"/>
    <x v="9"/>
    <n v="1.5529999999999999"/>
    <n v="207.06666666666666"/>
    <x v="6"/>
    <x v="9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412"/>
    <b v="0"/>
    <n v="19"/>
    <b v="1"/>
    <x v="16"/>
    <n v="1.552"/>
    <n v="102.10526315789474"/>
    <x v="4"/>
    <x v="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413"/>
    <b v="0"/>
    <n v="56"/>
    <b v="1"/>
    <x v="4"/>
    <n v="1.552"/>
    <n v="83.142857142857139"/>
    <x v="3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414"/>
    <b v="0"/>
    <n v="133"/>
    <b v="1"/>
    <x v="17"/>
    <n v="1.55175"/>
    <n v="46.669172932330824"/>
    <x v="2"/>
    <x v="17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415"/>
    <b v="0"/>
    <n v="3"/>
    <b v="1"/>
    <x v="9"/>
    <n v="1.55"/>
    <n v="51.666666666666664"/>
    <x v="6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416"/>
    <b v="0"/>
    <n v="78"/>
    <b v="1"/>
    <x v="4"/>
    <n v="1.55"/>
    <n v="39.743589743589745"/>
    <x v="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417"/>
    <b v="1"/>
    <n v="467"/>
    <b v="1"/>
    <x v="2"/>
    <n v="1.5497535999999998"/>
    <n v="82.963254817987149"/>
    <x v="2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418"/>
    <b v="1"/>
    <n v="190"/>
    <b v="1"/>
    <x v="2"/>
    <n v="1.5493846153846154"/>
    <n v="53.005263157894738"/>
    <x v="2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419"/>
    <b v="0"/>
    <n v="48"/>
    <b v="1"/>
    <x v="6"/>
    <n v="1.5473333333333332"/>
    <n v="96.708333333333329"/>
    <x v="4"/>
    <x v="6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420"/>
    <b v="0"/>
    <n v="67"/>
    <b v="1"/>
    <x v="11"/>
    <n v="1.5469999999999999"/>
    <n v="69.268656716417908"/>
    <x v="7"/>
    <x v="11"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n v="1433059187"/>
    <d v="2015-05-31T07:59:47"/>
    <n v="1430467187"/>
    <x v="421"/>
    <b v="0"/>
    <n v="53"/>
    <b v="1"/>
    <x v="6"/>
    <n v="1.5457142857142858"/>
    <n v="102.0754716981132"/>
    <x v="4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422"/>
    <b v="1"/>
    <n v="145"/>
    <b v="1"/>
    <x v="4"/>
    <n v="1.5443"/>
    <n v="106.50344827586207"/>
    <x v="3"/>
    <x v="4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423"/>
    <b v="0"/>
    <n v="181"/>
    <b v="1"/>
    <x v="1"/>
    <n v="1.5415151515151515"/>
    <n v="28.104972375690608"/>
    <x v="1"/>
    <x v="1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n v="1389012940"/>
    <d v="2014-01-06T12:55:40"/>
    <n v="1385124940"/>
    <x v="424"/>
    <b v="0"/>
    <n v="191"/>
    <b v="1"/>
    <x v="2"/>
    <n v="1.5405897142857143"/>
    <n v="70.576753926701571"/>
    <x v="2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425"/>
    <b v="1"/>
    <n v="1088"/>
    <b v="1"/>
    <x v="12"/>
    <n v="1.5390035000000002"/>
    <n v="84.871516544117654"/>
    <x v="3"/>
    <x v="1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426"/>
    <b v="0"/>
    <n v="32"/>
    <b v="1"/>
    <x v="1"/>
    <n v="1.538"/>
    <n v="48.0625"/>
    <x v="1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427"/>
    <b v="0"/>
    <n v="104"/>
    <b v="1"/>
    <x v="4"/>
    <n v="1.5373333333333334"/>
    <n v="110.86538461538461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428"/>
    <b v="0"/>
    <n v="554"/>
    <b v="1"/>
    <x v="0"/>
    <n v="1.5345200000000001"/>
    <n v="138.49458483754512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429"/>
    <b v="0"/>
    <n v="14"/>
    <b v="1"/>
    <x v="4"/>
    <n v="1.534"/>
    <n v="109.57142857142857"/>
    <x v="3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430"/>
    <b v="0"/>
    <n v="15"/>
    <b v="1"/>
    <x v="6"/>
    <n v="1.5333333333333334"/>
    <n v="30.666666666666668"/>
    <x v="4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431"/>
    <b v="0"/>
    <n v="17"/>
    <b v="1"/>
    <x v="4"/>
    <n v="1.5333333333333334"/>
    <n v="13.529411764705882"/>
    <x v="3"/>
    <x v="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432"/>
    <b v="0"/>
    <n v="21"/>
    <b v="1"/>
    <x v="4"/>
    <n v="1.5331632653061225"/>
    <n v="143.0952380952381"/>
    <x v="3"/>
    <x v="4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n v="1427585511"/>
    <d v="2015-03-28T23:31:51"/>
    <n v="1424997111"/>
    <x v="433"/>
    <b v="0"/>
    <n v="147"/>
    <b v="1"/>
    <x v="1"/>
    <n v="1.5331538461538461"/>
    <n v="135.58503401360545"/>
    <x v="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434"/>
    <b v="0"/>
    <n v="37"/>
    <b v="1"/>
    <x v="4"/>
    <n v="1.532"/>
    <n v="41.405405405405403"/>
    <x v="3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435"/>
    <b v="0"/>
    <n v="53"/>
    <b v="1"/>
    <x v="1"/>
    <n v="1.5309999999999999"/>
    <n v="57.773584905660378"/>
    <x v="1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436"/>
    <b v="0"/>
    <n v="65"/>
    <b v="1"/>
    <x v="4"/>
    <n v="1.5266666666666666"/>
    <n v="70.461538461538467"/>
    <x v="3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437"/>
    <b v="1"/>
    <n v="61"/>
    <b v="1"/>
    <x v="14"/>
    <n v="1.5260869565217392"/>
    <n v="57.540983606557376"/>
    <x v="4"/>
    <x v="1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438"/>
    <b v="0"/>
    <n v="470"/>
    <b v="1"/>
    <x v="0"/>
    <n v="1.5260429999999998"/>
    <n v="324.69"/>
    <x v="0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439"/>
    <b v="0"/>
    <n v="56"/>
    <b v="1"/>
    <x v="2"/>
    <n v="1.5213333333333334"/>
    <n v="40.75"/>
    <x v="2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440"/>
    <b v="0"/>
    <n v="27"/>
    <b v="1"/>
    <x v="10"/>
    <n v="1.52"/>
    <n v="42.222222222222221"/>
    <x v="2"/>
    <x v="1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441"/>
    <b v="0"/>
    <n v="39"/>
    <b v="1"/>
    <x v="4"/>
    <n v="1.52"/>
    <n v="19.487179487179485"/>
    <x v="3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442"/>
    <b v="0"/>
    <n v="33"/>
    <b v="1"/>
    <x v="2"/>
    <n v="1.5183333333333333"/>
    <n v="27.606060606060606"/>
    <x v="2"/>
    <x v="2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443"/>
    <b v="1"/>
    <n v="59"/>
    <b v="1"/>
    <x v="2"/>
    <n v="1.5164"/>
    <n v="64.254237288135599"/>
    <x v="2"/>
    <x v="2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444"/>
    <b v="0"/>
    <n v="15"/>
    <b v="1"/>
    <x v="10"/>
    <n v="1.508"/>
    <n v="50.266666666666666"/>
    <x v="2"/>
    <x v="1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445"/>
    <b v="0"/>
    <n v="30"/>
    <b v="1"/>
    <x v="20"/>
    <n v="1.5075000000000001"/>
    <n v="100.5"/>
    <x v="3"/>
    <x v="2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446"/>
    <b v="1"/>
    <n v="415"/>
    <b v="1"/>
    <x v="14"/>
    <n v="1.5034814814814814"/>
    <n v="97.816867469879512"/>
    <x v="4"/>
    <x v="14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447"/>
    <b v="1"/>
    <n v="215"/>
    <b v="1"/>
    <x v="9"/>
    <n v="1.5001875"/>
    <n v="55.82093023255814"/>
    <x v="6"/>
    <x v="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448"/>
    <b v="0"/>
    <n v="3"/>
    <b v="1"/>
    <x v="4"/>
    <n v="1.5"/>
    <n v="25"/>
    <x v="3"/>
    <x v="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449"/>
    <b v="0"/>
    <n v="9"/>
    <b v="1"/>
    <x v="4"/>
    <n v="1.5"/>
    <n v="41.666666666666664"/>
    <x v="3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450"/>
    <b v="1"/>
    <n v="70"/>
    <b v="1"/>
    <x v="0"/>
    <n v="1.4974666666666667"/>
    <n v="160.44285714285715"/>
    <x v="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451"/>
    <b v="0"/>
    <n v="145"/>
    <b v="1"/>
    <x v="2"/>
    <n v="1.4907142857142857"/>
    <n v="71.965517241379317"/>
    <x v="2"/>
    <x v="2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452"/>
    <b v="0"/>
    <n v="20"/>
    <b v="1"/>
    <x v="12"/>
    <n v="1.49"/>
    <n v="37.25"/>
    <x v="3"/>
    <x v="1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453"/>
    <b v="0"/>
    <n v="31"/>
    <b v="1"/>
    <x v="4"/>
    <n v="1.4888888888888889"/>
    <n v="15.129032258064516"/>
    <x v="3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454"/>
    <b v="0"/>
    <n v="1373"/>
    <b v="1"/>
    <x v="0"/>
    <n v="1.4833229411764706"/>
    <n v="91.82989803350327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455"/>
    <b v="0"/>
    <n v="23"/>
    <b v="1"/>
    <x v="6"/>
    <n v="1.4830000000000001"/>
    <n v="322.39130434782606"/>
    <x v="4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456"/>
    <b v="0"/>
    <n v="35"/>
    <b v="1"/>
    <x v="2"/>
    <n v="1.4813333333333334"/>
    <n v="63.485714285714288"/>
    <x v="2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457"/>
    <b v="0"/>
    <n v="107"/>
    <b v="1"/>
    <x v="9"/>
    <n v="1.4810000000000001"/>
    <n v="207.61682242990653"/>
    <x v="6"/>
    <x v="9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n v="1463333701"/>
    <d v="2016-05-15T17:35:01"/>
    <n v="1460482501"/>
    <x v="458"/>
    <b v="0"/>
    <n v="49"/>
    <b v="1"/>
    <x v="0"/>
    <n v="1.4804999999999999"/>
    <n v="120.85714285714286"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459"/>
    <b v="0"/>
    <n v="15"/>
    <b v="1"/>
    <x v="15"/>
    <n v="1.48"/>
    <n v="54.266666666666666"/>
    <x v="5"/>
    <x v="1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460"/>
    <b v="0"/>
    <n v="15"/>
    <b v="1"/>
    <x v="0"/>
    <n v="1.4794"/>
    <n v="493.13333333333333"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461"/>
    <b v="0"/>
    <n v="35"/>
    <b v="1"/>
    <x v="13"/>
    <n v="1.4775"/>
    <n v="50.657142857142858"/>
    <x v="2"/>
    <x v="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462"/>
    <b v="1"/>
    <n v="25"/>
    <b v="1"/>
    <x v="8"/>
    <n v="1.4766666666666666"/>
    <n v="35.44"/>
    <x v="5"/>
    <x v="8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463"/>
    <b v="1"/>
    <n v="62"/>
    <b v="1"/>
    <x v="14"/>
    <n v="1.476"/>
    <n v="95.225806451612897"/>
    <x v="4"/>
    <x v="14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464"/>
    <b v="0"/>
    <n v="149"/>
    <b v="1"/>
    <x v="15"/>
    <n v="1.473265306122449"/>
    <n v="48.449664429530202"/>
    <x v="5"/>
    <x v="1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d v="2017-02-22T04:43:42"/>
    <n v="1485146622"/>
    <x v="465"/>
    <b v="1"/>
    <n v="1596"/>
    <b v="1"/>
    <x v="14"/>
    <n v="1.4723377"/>
    <n v="92.251735588972423"/>
    <x v="4"/>
    <x v="14"/>
  </r>
  <r>
    <n v="2199"/>
    <s v="Decadolo. Flip it!"/>
    <s v="A new strategic board game designed to flip out your opponent."/>
    <n v="9000"/>
    <n v="13228"/>
    <x v="0"/>
    <x v="9"/>
    <s v="EUR"/>
    <n v="1444903198"/>
    <d v="2015-10-15T09:59:58"/>
    <n v="1442311198"/>
    <x v="466"/>
    <b v="1"/>
    <n v="251"/>
    <b v="1"/>
    <x v="1"/>
    <n v="1.4697777777777778"/>
    <n v="52.701195219123505"/>
    <x v="1"/>
    <x v="1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467"/>
    <b v="0"/>
    <n v="274"/>
    <b v="1"/>
    <x v="3"/>
    <n v="1.4688749999999999"/>
    <n v="42.886861313868614"/>
    <x v="0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468"/>
    <b v="0"/>
    <n v="32"/>
    <b v="1"/>
    <x v="2"/>
    <n v="1.466"/>
    <n v="91.625"/>
    <x v="2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469"/>
    <b v="1"/>
    <n v="1095"/>
    <b v="1"/>
    <x v="12"/>
    <n v="1.465395775862069"/>
    <n v="155.23827397260274"/>
    <x v="3"/>
    <x v="1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470"/>
    <b v="0"/>
    <n v="23"/>
    <b v="1"/>
    <x v="12"/>
    <n v="1.4653333333333334"/>
    <n v="191.13043478260869"/>
    <x v="3"/>
    <x v="1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471"/>
    <b v="0"/>
    <n v="205"/>
    <b v="1"/>
    <x v="1"/>
    <n v="1.4650000000000001"/>
    <n v="15.721951219512196"/>
    <x v="1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472"/>
    <b v="0"/>
    <n v="9"/>
    <b v="1"/>
    <x v="4"/>
    <n v="1.4638888888888888"/>
    <n v="292.77777777777777"/>
    <x v="3"/>
    <x v="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473"/>
    <b v="0"/>
    <n v="115"/>
    <b v="1"/>
    <x v="13"/>
    <n v="1.4612318374694613"/>
    <n v="98.817391304347822"/>
    <x v="2"/>
    <x v="1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474"/>
    <b v="0"/>
    <n v="112"/>
    <b v="1"/>
    <x v="2"/>
    <n v="1.4608079999999999"/>
    <n v="65.214642857142863"/>
    <x v="2"/>
    <x v="2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475"/>
    <b v="0"/>
    <n v="38"/>
    <b v="1"/>
    <x v="20"/>
    <n v="1.46"/>
    <n v="38.421052631578945"/>
    <x v="3"/>
    <x v="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476"/>
    <b v="1"/>
    <n v="465"/>
    <b v="1"/>
    <x v="5"/>
    <n v="1.4588000000000001"/>
    <n v="47.058064516129029"/>
    <x v="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477"/>
    <b v="0"/>
    <n v="158"/>
    <b v="1"/>
    <x v="2"/>
    <n v="1.4585714285714286"/>
    <n v="64.620253164556956"/>
    <x v="2"/>
    <x v="2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478"/>
    <b v="0"/>
    <n v="222"/>
    <b v="1"/>
    <x v="9"/>
    <n v="1.4570000000000001"/>
    <n v="91.882882882882882"/>
    <x v="6"/>
    <x v="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479"/>
    <b v="0"/>
    <n v="42"/>
    <b v="1"/>
    <x v="4"/>
    <n v="1.4570000000000001"/>
    <n v="104.07142857142857"/>
    <x v="3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480"/>
    <b v="1"/>
    <n v="36"/>
    <b v="1"/>
    <x v="14"/>
    <n v="1.4550000000000001"/>
    <n v="40.416666666666664"/>
    <x v="4"/>
    <x v="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481"/>
    <b v="0"/>
    <n v="61"/>
    <b v="1"/>
    <x v="2"/>
    <n v="1.454"/>
    <n v="47.672131147540981"/>
    <x v="2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482"/>
    <b v="0"/>
    <n v="34"/>
    <b v="1"/>
    <x v="2"/>
    <n v="1.454"/>
    <n v="21.382352941176471"/>
    <x v="2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483"/>
    <b v="0"/>
    <n v="61"/>
    <b v="1"/>
    <x v="10"/>
    <n v="1.4533333333333334"/>
    <n v="35.73770491803279"/>
    <x v="2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484"/>
    <b v="0"/>
    <n v="22"/>
    <b v="1"/>
    <x v="16"/>
    <n v="1.4529411764705882"/>
    <n v="56.136363636363633"/>
    <x v="4"/>
    <x v="16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485"/>
    <b v="1"/>
    <n v="740"/>
    <b v="1"/>
    <x v="9"/>
    <n v="1.4514"/>
    <n v="88.26081081081081"/>
    <x v="6"/>
    <x v="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486"/>
    <b v="0"/>
    <n v="205"/>
    <b v="1"/>
    <x v="2"/>
    <n v="1.4511000000000001"/>
    <n v="70.785365853658533"/>
    <x v="2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487"/>
    <b v="0"/>
    <n v="246"/>
    <b v="1"/>
    <x v="13"/>
    <n v="1.4458441666666668"/>
    <n v="70.5289837398374"/>
    <x v="2"/>
    <x v="13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n v="1488390735"/>
    <d v="2017-03-01T17:52:15"/>
    <n v="1484070735"/>
    <x v="488"/>
    <b v="0"/>
    <n v="113"/>
    <b v="1"/>
    <x v="0"/>
    <n v="1.445425"/>
    <n v="511.65486725663715"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489"/>
    <b v="0"/>
    <n v="21"/>
    <b v="1"/>
    <x v="13"/>
    <n v="1.4450000000000001"/>
    <n v="68.80952380952381"/>
    <x v="2"/>
    <x v="1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n v="1402334811"/>
    <d v="2014-06-09T17:26:51"/>
    <n v="1401470811"/>
    <x v="490"/>
    <b v="0"/>
    <n v="57"/>
    <b v="1"/>
    <x v="4"/>
    <n v="1.444"/>
    <n v="126.66666666666667"/>
    <x v="3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491"/>
    <b v="0"/>
    <n v="156"/>
    <b v="1"/>
    <x v="2"/>
    <n v="1.443746"/>
    <n v="92.547820512820508"/>
    <x v="2"/>
    <x v="2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492"/>
    <b v="1"/>
    <n v="283"/>
    <b v="1"/>
    <x v="11"/>
    <n v="1.4431375"/>
    <n v="40.795406360424032"/>
    <x v="7"/>
    <x v="1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n v="1480028400"/>
    <d v="2016-11-24T23:00:00"/>
    <n v="1478685915"/>
    <x v="493"/>
    <b v="0"/>
    <n v="2"/>
    <b v="1"/>
    <x v="3"/>
    <n v="1.4428571428571428"/>
    <n v="50.5"/>
    <x v="0"/>
    <x v="3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494"/>
    <b v="0"/>
    <n v="47"/>
    <b v="1"/>
    <x v="4"/>
    <n v="1.4406666666666668"/>
    <n v="45.978723404255319"/>
    <x v="3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495"/>
    <b v="0"/>
    <n v="76"/>
    <b v="1"/>
    <x v="17"/>
    <n v="1.4400583333333332"/>
    <n v="22.737763157894737"/>
    <x v="2"/>
    <x v="17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496"/>
    <b v="0"/>
    <n v="22"/>
    <b v="1"/>
    <x v="4"/>
    <n v="1.44"/>
    <n v="22.90909090909091"/>
    <x v="3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497"/>
    <b v="0"/>
    <n v="41"/>
    <b v="1"/>
    <x v="15"/>
    <n v="1.4394736842105262"/>
    <n v="66.707317073170728"/>
    <x v="5"/>
    <x v="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n v="1444525200"/>
    <d v="2015-10-11T01:00:00"/>
    <n v="1441339242"/>
    <x v="498"/>
    <b v="1"/>
    <n v="1251"/>
    <b v="1"/>
    <x v="5"/>
    <n v="1.436523076923077"/>
    <n v="74.639488409272587"/>
    <x v="0"/>
    <x v="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499"/>
    <b v="0"/>
    <n v="375"/>
    <b v="1"/>
    <x v="0"/>
    <n v="1.4345666666666668"/>
    <n v="114.76533333333333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500"/>
    <b v="0"/>
    <n v="25"/>
    <b v="1"/>
    <x v="12"/>
    <n v="1.4333333333333333"/>
    <n v="51.6"/>
    <x v="3"/>
    <x v="1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501"/>
    <b v="0"/>
    <n v="20"/>
    <b v="1"/>
    <x v="4"/>
    <n v="1.4333333333333333"/>
    <n v="21.5"/>
    <x v="3"/>
    <x v="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502"/>
    <b v="0"/>
    <n v="59"/>
    <b v="1"/>
    <x v="20"/>
    <n v="1.4319999999999999"/>
    <n v="48.542372881355931"/>
    <x v="3"/>
    <x v="2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503"/>
    <b v="0"/>
    <n v="48"/>
    <b v="1"/>
    <x v="7"/>
    <n v="1.4286666666666668"/>
    <n v="44.645833333333336"/>
    <x v="2"/>
    <x v="7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504"/>
    <b v="0"/>
    <n v="20"/>
    <b v="1"/>
    <x v="2"/>
    <n v="1.4285714285714286"/>
    <n v="25"/>
    <x v="2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505"/>
    <b v="0"/>
    <n v="44"/>
    <b v="1"/>
    <x v="2"/>
    <n v="1.4279999999999999"/>
    <n v="162.27272727272728"/>
    <x v="2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506"/>
    <b v="0"/>
    <n v="13"/>
    <b v="1"/>
    <x v="4"/>
    <n v="1.4266666666666667"/>
    <n v="164.61538461538461"/>
    <x v="3"/>
    <x v="4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507"/>
    <b v="0"/>
    <n v="79"/>
    <b v="1"/>
    <x v="16"/>
    <n v="1.4260827250608272"/>
    <n v="185.48101265822785"/>
    <x v="4"/>
    <x v="1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508"/>
    <b v="0"/>
    <n v="27"/>
    <b v="1"/>
    <x v="4"/>
    <n v="1.4236363636363636"/>
    <n v="29"/>
    <x v="3"/>
    <x v="4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509"/>
    <b v="0"/>
    <n v="44"/>
    <b v="1"/>
    <x v="16"/>
    <n v="1.4215"/>
    <n v="193.84090909090909"/>
    <x v="4"/>
    <x v="1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510"/>
    <b v="0"/>
    <n v="169"/>
    <b v="1"/>
    <x v="16"/>
    <n v="1.4185714285714286"/>
    <n v="117.51479289940828"/>
    <x v="4"/>
    <x v="1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511"/>
    <b v="0"/>
    <n v="43"/>
    <b v="1"/>
    <x v="14"/>
    <n v="1.4165000000000001"/>
    <n v="65.883720930232556"/>
    <x v="4"/>
    <x v="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512"/>
    <b v="0"/>
    <n v="169"/>
    <b v="1"/>
    <x v="4"/>
    <n v="1.4156666666666666"/>
    <n v="25.130177514792898"/>
    <x v="3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513"/>
    <b v="0"/>
    <n v="32"/>
    <b v="1"/>
    <x v="7"/>
    <n v="1.4155"/>
    <n v="88.46875"/>
    <x v="2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514"/>
    <b v="0"/>
    <n v="49"/>
    <b v="1"/>
    <x v="14"/>
    <n v="1.415"/>
    <n v="115.51020408163265"/>
    <x v="4"/>
    <x v="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515"/>
    <b v="0"/>
    <n v="1107"/>
    <b v="1"/>
    <x v="3"/>
    <n v="1.4144600000000001"/>
    <n v="95.830623306233065"/>
    <x v="0"/>
    <x v="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516"/>
    <b v="1"/>
    <n v="577"/>
    <b v="1"/>
    <x v="5"/>
    <n v="1.4132510432681749"/>
    <n v="55.758509532062391"/>
    <x v="0"/>
    <x v="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517"/>
    <b v="0"/>
    <n v="23"/>
    <b v="1"/>
    <x v="4"/>
    <n v="1.411764705882353"/>
    <n v="52.173913043478258"/>
    <x v="3"/>
    <x v="4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518"/>
    <b v="0"/>
    <n v="27"/>
    <b v="1"/>
    <x v="4"/>
    <n v="1.4115384615384616"/>
    <n v="67.962962962962962"/>
    <x v="3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519"/>
    <b v="0"/>
    <n v="207"/>
    <b v="1"/>
    <x v="1"/>
    <n v="1.4108235294117648"/>
    <n v="57.932367149758456"/>
    <x v="1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520"/>
    <b v="0"/>
    <n v="78"/>
    <b v="1"/>
    <x v="6"/>
    <n v="1.41"/>
    <n v="90.384615384615387"/>
    <x v="4"/>
    <x v="6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521"/>
    <b v="0"/>
    <n v="22"/>
    <b v="1"/>
    <x v="6"/>
    <n v="1.4044444444444444"/>
    <n v="28.727272727272727"/>
    <x v="4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522"/>
    <b v="0"/>
    <n v="55"/>
    <b v="1"/>
    <x v="4"/>
    <n v="1.4019999999999999"/>
    <n v="50.981818181818184"/>
    <x v="3"/>
    <x v="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523"/>
    <b v="0"/>
    <n v="34"/>
    <b v="1"/>
    <x v="4"/>
    <n v="1.4013333333333333"/>
    <n v="61.823529411764703"/>
    <x v="3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524"/>
    <b v="0"/>
    <n v="176"/>
    <b v="1"/>
    <x v="0"/>
    <n v="1.4005000000000001"/>
    <n v="95.48863636363636"/>
    <x v="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525"/>
    <b v="0"/>
    <n v="10"/>
    <b v="1"/>
    <x v="4"/>
    <n v="1.4"/>
    <n v="35"/>
    <x v="3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526"/>
    <b v="0"/>
    <n v="3"/>
    <b v="1"/>
    <x v="4"/>
    <n v="1.4"/>
    <n v="23.333333333333332"/>
    <x v="3"/>
    <x v="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527"/>
    <b v="0"/>
    <n v="82"/>
    <b v="1"/>
    <x v="3"/>
    <n v="1.3996"/>
    <n v="42.670731707317074"/>
    <x v="0"/>
    <x v="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528"/>
    <b v="0"/>
    <n v="52"/>
    <b v="1"/>
    <x v="7"/>
    <n v="1.3975"/>
    <n v="53.75"/>
    <x v="2"/>
    <x v="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529"/>
    <b v="0"/>
    <n v="67"/>
    <b v="1"/>
    <x v="4"/>
    <n v="1.3919999999999999"/>
    <n v="62.328358208955223"/>
    <x v="3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530"/>
    <b v="1"/>
    <n v="275"/>
    <b v="1"/>
    <x v="14"/>
    <n v="1.391"/>
    <n v="65.756363636363631"/>
    <x v="4"/>
    <x v="14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531"/>
    <b v="0"/>
    <n v="23"/>
    <b v="1"/>
    <x v="4"/>
    <n v="1.3906666666666667"/>
    <n v="45.347826086956523"/>
    <x v="3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532"/>
    <b v="0"/>
    <n v="12"/>
    <b v="1"/>
    <x v="4"/>
    <n v="1.39"/>
    <n v="57.916666666666664"/>
    <x v="3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533"/>
    <b v="1"/>
    <n v="452"/>
    <b v="1"/>
    <x v="9"/>
    <n v="1.3896574712643677"/>
    <n v="133.7391592920354"/>
    <x v="6"/>
    <x v="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534"/>
    <b v="1"/>
    <n v="336"/>
    <b v="1"/>
    <x v="8"/>
    <n v="1.3870400000000001"/>
    <n v="103.20238095238095"/>
    <x v="5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n v="1460127635"/>
    <d v="2016-04-08T15:00:35"/>
    <n v="1457539235"/>
    <x v="535"/>
    <b v="0"/>
    <n v="117"/>
    <b v="1"/>
    <x v="2"/>
    <n v="1.3864000000000001"/>
    <n v="29.623931623931625"/>
    <x v="2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536"/>
    <b v="0"/>
    <n v="859"/>
    <b v="1"/>
    <x v="2"/>
    <n v="1.3864000000000001"/>
    <n v="40.349243306169967"/>
    <x v="2"/>
    <x v="2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537"/>
    <b v="0"/>
    <n v="46"/>
    <b v="1"/>
    <x v="4"/>
    <n v="1.3862051149573753"/>
    <n v="116.65217391304348"/>
    <x v="3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538"/>
    <b v="0"/>
    <n v="9"/>
    <b v="1"/>
    <x v="4"/>
    <n v="1.385"/>
    <n v="30.777777777777779"/>
    <x v="3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539"/>
    <b v="1"/>
    <n v="95"/>
    <b v="1"/>
    <x v="0"/>
    <n v="1.3844033333333334"/>
    <n v="87.436000000000007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540"/>
    <b v="0"/>
    <n v="80"/>
    <b v="1"/>
    <x v="4"/>
    <n v="1.3833333333333333"/>
    <n v="51.875"/>
    <x v="3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541"/>
    <b v="0"/>
    <n v="17"/>
    <b v="1"/>
    <x v="4"/>
    <n v="1.3819999999999999"/>
    <n v="81.294117647058826"/>
    <x v="3"/>
    <x v="4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542"/>
    <b v="0"/>
    <n v="38"/>
    <b v="1"/>
    <x v="4"/>
    <n v="1.3816666666666666"/>
    <n v="109.07894736842105"/>
    <x v="3"/>
    <x v="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543"/>
    <b v="0"/>
    <n v="34"/>
    <b v="1"/>
    <x v="4"/>
    <n v="1.38"/>
    <n v="28.411764705882351"/>
    <x v="3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544"/>
    <b v="0"/>
    <n v="209"/>
    <b v="1"/>
    <x v="2"/>
    <n v="1.3792666666666666"/>
    <n v="98.990430622009569"/>
    <x v="2"/>
    <x v="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545"/>
    <b v="1"/>
    <n v="141"/>
    <b v="1"/>
    <x v="2"/>
    <n v="1.3765714285714286"/>
    <n v="34.170212765957444"/>
    <x v="2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546"/>
    <b v="0"/>
    <n v="17"/>
    <b v="1"/>
    <x v="4"/>
    <n v="1.3757142857142857"/>
    <n v="28.323529411764707"/>
    <x v="3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547"/>
    <b v="1"/>
    <n v="82"/>
    <b v="1"/>
    <x v="14"/>
    <n v="1.3746666666666667"/>
    <n v="50.292682926829265"/>
    <x v="4"/>
    <x v="1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548"/>
    <b v="0"/>
    <n v="34"/>
    <b v="1"/>
    <x v="7"/>
    <n v="1.37416"/>
    <n v="40.416470588235299"/>
    <x v="2"/>
    <x v="7"/>
  </r>
  <r>
    <n v="2238"/>
    <s v="28mm Fantasy Miniature range Feral Orcs!"/>
    <s v="28mm Fantasy Miniature Range in leadfree white metal: Orcs, wolves and more."/>
    <n v="4000"/>
    <n v="5496"/>
    <x v="0"/>
    <x v="2"/>
    <s v="EUR"/>
    <n v="1489157716"/>
    <d v="2017-03-10T14:55:16"/>
    <n v="1486565716"/>
    <x v="549"/>
    <b v="0"/>
    <n v="79"/>
    <b v="1"/>
    <x v="1"/>
    <n v="1.3740000000000001"/>
    <n v="69.569620253164558"/>
    <x v="1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550"/>
    <b v="1"/>
    <n v="71"/>
    <b v="1"/>
    <x v="8"/>
    <n v="1.37375"/>
    <n v="30.95774647887324"/>
    <x v="5"/>
    <x v="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551"/>
    <b v="0"/>
    <n v="23"/>
    <b v="1"/>
    <x v="2"/>
    <n v="1.3711066666666665"/>
    <n v="89.419999999999987"/>
    <x v="2"/>
    <x v="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552"/>
    <b v="0"/>
    <n v="42"/>
    <b v="1"/>
    <x v="5"/>
    <n v="1.3700934579439252"/>
    <n v="34.904761904761905"/>
    <x v="0"/>
    <x v="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553"/>
    <b v="0"/>
    <n v="182"/>
    <b v="1"/>
    <x v="16"/>
    <n v="1.3685882352941177"/>
    <n v="63.917582417582416"/>
    <x v="4"/>
    <x v="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554"/>
    <b v="0"/>
    <n v="15"/>
    <b v="1"/>
    <x v="14"/>
    <n v="1.3680000000000001"/>
    <n v="45.6"/>
    <x v="4"/>
    <x v="14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555"/>
    <b v="0"/>
    <n v="38"/>
    <b v="1"/>
    <x v="13"/>
    <n v="1.3680000000000001"/>
    <n v="54"/>
    <x v="2"/>
    <x v="1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556"/>
    <b v="0"/>
    <n v="27"/>
    <b v="1"/>
    <x v="13"/>
    <n v="1.3666666666666667"/>
    <n v="30.37037037037037"/>
    <x v="2"/>
    <x v="13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557"/>
    <b v="0"/>
    <n v="78"/>
    <b v="1"/>
    <x v="2"/>
    <n v="1.36625"/>
    <n v="70.064102564102569"/>
    <x v="2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558"/>
    <b v="0"/>
    <n v="26"/>
    <b v="1"/>
    <x v="13"/>
    <n v="1.3660000000000001"/>
    <n v="26.26923076923077"/>
    <x v="2"/>
    <x v="13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559"/>
    <b v="1"/>
    <n v="34"/>
    <b v="1"/>
    <x v="14"/>
    <n v="1.3640000000000001"/>
    <n v="160.47058823529412"/>
    <x v="4"/>
    <x v="1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560"/>
    <b v="0"/>
    <n v="27"/>
    <b v="1"/>
    <x v="4"/>
    <n v="1.3633666666666666"/>
    <n v="15.148518518518518"/>
    <x v="3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561"/>
    <b v="1"/>
    <n v="379"/>
    <b v="1"/>
    <x v="0"/>
    <n v="1.362168"/>
    <n v="449.26385224274406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562"/>
    <b v="0"/>
    <n v="88"/>
    <b v="1"/>
    <x v="4"/>
    <n v="1.3616666666666666"/>
    <n v="46.420454545454547"/>
    <x v="3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563"/>
    <b v="0"/>
    <n v="227"/>
    <b v="1"/>
    <x v="15"/>
    <n v="1.3613999999999999"/>
    <n v="59.973568281938327"/>
    <x v="5"/>
    <x v="1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564"/>
    <b v="0"/>
    <n v="38"/>
    <b v="1"/>
    <x v="13"/>
    <n v="1.36"/>
    <n v="35.789473684210527"/>
    <x v="2"/>
    <x v="13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565"/>
    <b v="0"/>
    <n v="20"/>
    <b v="1"/>
    <x v="4"/>
    <n v="1.36"/>
    <n v="13.6"/>
    <x v="3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566"/>
    <b v="0"/>
    <n v="51"/>
    <b v="1"/>
    <x v="4"/>
    <n v="1.36"/>
    <n v="66.666666666666671"/>
    <x v="3"/>
    <x v="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567"/>
    <b v="0"/>
    <n v="284"/>
    <b v="1"/>
    <x v="9"/>
    <n v="1.359861"/>
    <n v="95.764859154929582"/>
    <x v="6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568"/>
    <b v="0"/>
    <n v="104"/>
    <b v="1"/>
    <x v="13"/>
    <n v="1.3576026666666667"/>
    <n v="97.904038461538462"/>
    <x v="2"/>
    <x v="1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569"/>
    <b v="0"/>
    <n v="26"/>
    <b v="1"/>
    <x v="13"/>
    <n v="1.351"/>
    <n v="51.96153846153846"/>
    <x v="2"/>
    <x v="13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570"/>
    <b v="0"/>
    <n v="13"/>
    <b v="1"/>
    <x v="9"/>
    <n v="1.35"/>
    <n v="51.92307692307692"/>
    <x v="6"/>
    <x v="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d v="2015-12-20T09:00:00"/>
    <n v="1445415653"/>
    <x v="571"/>
    <b v="0"/>
    <n v="170"/>
    <b v="1"/>
    <x v="9"/>
    <n v="1.35"/>
    <n v="79.411764705882348"/>
    <x v="6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572"/>
    <b v="0"/>
    <n v="24"/>
    <b v="1"/>
    <x v="4"/>
    <n v="1.35"/>
    <n v="168.75"/>
    <x v="3"/>
    <x v="4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573"/>
    <b v="0"/>
    <n v="57"/>
    <b v="1"/>
    <x v="2"/>
    <n v="1.3489"/>
    <n v="59.162280701754383"/>
    <x v="2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574"/>
    <b v="1"/>
    <n v="874"/>
    <b v="1"/>
    <x v="9"/>
    <n v="1.3482571428571428"/>
    <n v="53.991990846681922"/>
    <x v="6"/>
    <x v="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575"/>
    <b v="0"/>
    <n v="112"/>
    <b v="1"/>
    <x v="2"/>
    <n v="1.348074"/>
    <n v="60.181874999999998"/>
    <x v="2"/>
    <x v="2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576"/>
    <b v="0"/>
    <n v="18"/>
    <b v="1"/>
    <x v="4"/>
    <n v="1.3467833333333334"/>
    <n v="89.785555555555561"/>
    <x v="3"/>
    <x v="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577"/>
    <b v="0"/>
    <n v="17"/>
    <b v="1"/>
    <x v="13"/>
    <n v="1.3461099999999999"/>
    <n v="79.182941176470578"/>
    <x v="2"/>
    <x v="1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578"/>
    <b v="0"/>
    <n v="480"/>
    <b v="1"/>
    <x v="1"/>
    <n v="1.3444929411764706"/>
    <n v="23.808729166666669"/>
    <x v="1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579"/>
    <b v="0"/>
    <n v="54"/>
    <b v="1"/>
    <x v="2"/>
    <n v="1.3438124999999999"/>
    <n v="39.816666666666663"/>
    <x v="2"/>
    <x v="2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580"/>
    <b v="1"/>
    <n v="62"/>
    <b v="1"/>
    <x v="14"/>
    <n v="1.341"/>
    <n v="108.14516129032258"/>
    <x v="4"/>
    <x v="1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581"/>
    <b v="0"/>
    <n v="38"/>
    <b v="1"/>
    <x v="2"/>
    <n v="1.3405"/>
    <n v="70.55263157894737"/>
    <x v="2"/>
    <x v="2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582"/>
    <b v="0"/>
    <n v="75"/>
    <b v="1"/>
    <x v="13"/>
    <n v="1.3367142857142857"/>
    <n v="62.38"/>
    <x v="2"/>
    <x v="13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583"/>
    <b v="1"/>
    <n v="211"/>
    <b v="1"/>
    <x v="13"/>
    <n v="1.336044"/>
    <n v="31.659810426540286"/>
    <x v="2"/>
    <x v="1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584"/>
    <b v="0"/>
    <n v="42"/>
    <b v="1"/>
    <x v="15"/>
    <n v="1.3360000000000001"/>
    <n v="31.80952380952381"/>
    <x v="5"/>
    <x v="1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585"/>
    <b v="0"/>
    <n v="15"/>
    <b v="1"/>
    <x v="11"/>
    <n v="1.335"/>
    <n v="53.4"/>
    <x v="7"/>
    <x v="11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586"/>
    <b v="1"/>
    <n v="454"/>
    <b v="1"/>
    <x v="0"/>
    <n v="1.3348307999999998"/>
    <n v="73.503898678414089"/>
    <x v="0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587"/>
    <b v="1"/>
    <n v="52"/>
    <b v="1"/>
    <x v="4"/>
    <n v="1.3348133333333334"/>
    <n v="38.504230769230773"/>
    <x v="3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588"/>
    <b v="0"/>
    <n v="19"/>
    <b v="1"/>
    <x v="2"/>
    <n v="1.3346666666666667"/>
    <n v="52.684210526315788"/>
    <x v="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589"/>
    <b v="0"/>
    <n v="70"/>
    <b v="1"/>
    <x v="4"/>
    <n v="1.3346666666666667"/>
    <n v="57.2"/>
    <x v="3"/>
    <x v="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590"/>
    <b v="0"/>
    <n v="16"/>
    <b v="1"/>
    <x v="13"/>
    <n v="1.3344333333333334"/>
    <n v="25.020624999999999"/>
    <x v="2"/>
    <x v="1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591"/>
    <b v="0"/>
    <n v="14"/>
    <b v="1"/>
    <x v="16"/>
    <n v="1.3333333333333333"/>
    <n v="57.142857142857146"/>
    <x v="4"/>
    <x v="1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592"/>
    <b v="0"/>
    <n v="23"/>
    <b v="1"/>
    <x v="2"/>
    <n v="1.3333333333333333"/>
    <n v="86.956521739130437"/>
    <x v="2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593"/>
    <b v="0"/>
    <n v="42"/>
    <b v="1"/>
    <x v="13"/>
    <n v="1.3333333333333333"/>
    <n v="28.571428571428573"/>
    <x v="2"/>
    <x v="13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594"/>
    <b v="0"/>
    <n v="55"/>
    <b v="1"/>
    <x v="20"/>
    <n v="1.3333333333333333"/>
    <n v="36.363636363636367"/>
    <x v="3"/>
    <x v="20"/>
  </r>
  <r>
    <n v="2801"/>
    <s v="A Dream Play"/>
    <s v="Arise Theatre Company's production of August Strindberg's expressionist masterpiece 'A Dream Play'."/>
    <n v="500"/>
    <n v="666"/>
    <x v="0"/>
    <x v="6"/>
    <s v="AUD"/>
    <n v="1412938800"/>
    <d v="2014-10-10T11:00:00"/>
    <n v="1411019409"/>
    <x v="595"/>
    <b v="0"/>
    <n v="13"/>
    <b v="1"/>
    <x v="4"/>
    <n v="1.3320000000000001"/>
    <n v="51.230769230769234"/>
    <x v="3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596"/>
    <b v="0"/>
    <n v="25"/>
    <b v="1"/>
    <x v="2"/>
    <n v="1.3315375"/>
    <n v="42.609200000000001"/>
    <x v="2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597"/>
    <b v="1"/>
    <n v="665"/>
    <b v="1"/>
    <x v="14"/>
    <n v="1.3310911999999999"/>
    <n v="100.08204511278196"/>
    <x v="4"/>
    <x v="1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598"/>
    <b v="0"/>
    <n v="25"/>
    <b v="1"/>
    <x v="4"/>
    <n v="1.3304200000000002"/>
    <n v="26.608400000000003"/>
    <x v="3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599"/>
    <b v="0"/>
    <n v="31"/>
    <b v="1"/>
    <x v="4"/>
    <n v="1.33"/>
    <n v="42.903225806451616"/>
    <x v="3"/>
    <x v="4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600"/>
    <b v="0"/>
    <n v="651"/>
    <b v="1"/>
    <x v="1"/>
    <n v="1.3289249999999999"/>
    <n v="81.654377880184327"/>
    <x v="1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601"/>
    <b v="0"/>
    <n v="73"/>
    <b v="1"/>
    <x v="10"/>
    <n v="1.3286666666666667"/>
    <n v="27.301369863013697"/>
    <x v="2"/>
    <x v="1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602"/>
    <b v="0"/>
    <n v="64"/>
    <b v="1"/>
    <x v="12"/>
    <n v="1.3270650000000002"/>
    <n v="82.941562500000003"/>
    <x v="3"/>
    <x v="12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603"/>
    <b v="0"/>
    <n v="11"/>
    <b v="1"/>
    <x v="20"/>
    <n v="1.3260000000000001"/>
    <n v="120.54545454545455"/>
    <x v="3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604"/>
    <b v="1"/>
    <n v="110"/>
    <b v="1"/>
    <x v="9"/>
    <n v="1.3242499999999999"/>
    <n v="48.154545454545456"/>
    <x v="6"/>
    <x v="9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605"/>
    <b v="0"/>
    <n v="63"/>
    <b v="1"/>
    <x v="13"/>
    <n v="1.3236666666666668"/>
    <n v="63.031746031746032"/>
    <x v="2"/>
    <x v="13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606"/>
    <b v="0"/>
    <n v="107"/>
    <b v="1"/>
    <x v="7"/>
    <n v="1.3223333333333334"/>
    <n v="74.149532710280369"/>
    <x v="2"/>
    <x v="7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607"/>
    <b v="0"/>
    <n v="44"/>
    <b v="1"/>
    <x v="2"/>
    <n v="1.3220000000000001"/>
    <n v="75.11363636363636"/>
    <x v="2"/>
    <x v="2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608"/>
    <b v="0"/>
    <n v="265"/>
    <b v="1"/>
    <x v="15"/>
    <n v="1.3219000000000001"/>
    <n v="99.766037735849054"/>
    <x v="5"/>
    <x v="15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609"/>
    <b v="0"/>
    <n v="153"/>
    <b v="1"/>
    <x v="15"/>
    <n v="1.3202400000000001"/>
    <n v="215.72549019607843"/>
    <x v="5"/>
    <x v="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610"/>
    <b v="0"/>
    <n v="18"/>
    <b v="1"/>
    <x v="4"/>
    <n v="1.32"/>
    <n v="36.666666666666664"/>
    <x v="3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611"/>
    <b v="1"/>
    <n v="942"/>
    <b v="1"/>
    <x v="14"/>
    <n v="1.3193789333333332"/>
    <n v="105.04609341825902"/>
    <x v="4"/>
    <x v="1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12"/>
    <b v="0"/>
    <n v="27"/>
    <b v="1"/>
    <x v="3"/>
    <n v="1.3187625000000001"/>
    <n v="39.074444444444445"/>
    <x v="0"/>
    <x v="3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613"/>
    <b v="0"/>
    <n v="56"/>
    <b v="1"/>
    <x v="2"/>
    <n v="1.3183333333333334"/>
    <n v="70.625"/>
    <x v="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614"/>
    <b v="0"/>
    <n v="25"/>
    <b v="1"/>
    <x v="9"/>
    <n v="1.3180000000000001"/>
    <n v="105.44"/>
    <x v="6"/>
    <x v="9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615"/>
    <b v="1"/>
    <n v="848"/>
    <b v="1"/>
    <x v="0"/>
    <n v="1.3166833333333334"/>
    <n v="46.580778301886795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616"/>
    <b v="1"/>
    <n v="165"/>
    <b v="1"/>
    <x v="14"/>
    <n v="1.3162883248730965"/>
    <n v="78.578424242424248"/>
    <x v="4"/>
    <x v="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617"/>
    <b v="0"/>
    <n v="320"/>
    <b v="1"/>
    <x v="12"/>
    <n v="1.3144"/>
    <n v="164.3"/>
    <x v="3"/>
    <x v="1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618"/>
    <b v="0"/>
    <n v="21"/>
    <b v="1"/>
    <x v="6"/>
    <n v="1.3142857142857143"/>
    <n v="21.904761904761905"/>
    <x v="4"/>
    <x v="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619"/>
    <b v="1"/>
    <n v="143"/>
    <b v="1"/>
    <x v="12"/>
    <n v="1.3138181818181818"/>
    <n v="50.531468531468533"/>
    <x v="3"/>
    <x v="1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620"/>
    <b v="1"/>
    <n v="163"/>
    <b v="1"/>
    <x v="4"/>
    <n v="1.3128333333333333"/>
    <n v="48.325153374233132"/>
    <x v="3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d v="2016-12-18T18:30:57"/>
    <n v="1479493857"/>
    <x v="621"/>
    <b v="0"/>
    <n v="48"/>
    <b v="1"/>
    <x v="0"/>
    <n v="1.3120499999999999"/>
    <n v="546.6875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622"/>
    <b v="1"/>
    <n v="26"/>
    <b v="1"/>
    <x v="4"/>
    <n v="1.3120000000000001"/>
    <n v="50.46153846153846"/>
    <x v="3"/>
    <x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d v="2016-12-30T17:50:16"/>
    <n v="1479232216"/>
    <x v="623"/>
    <b v="0"/>
    <n v="74"/>
    <b v="1"/>
    <x v="5"/>
    <n v="1.3118399999999999"/>
    <n v="26.591351351351353"/>
    <x v="0"/>
    <x v="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624"/>
    <b v="1"/>
    <n v="57"/>
    <b v="1"/>
    <x v="4"/>
    <n v="1.3116666666666668"/>
    <n v="41.421052631578945"/>
    <x v="3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625"/>
    <b v="0"/>
    <n v="75"/>
    <b v="1"/>
    <x v="2"/>
    <n v="1.3101818181818181"/>
    <n v="96.08"/>
    <x v="2"/>
    <x v="2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626"/>
    <b v="0"/>
    <n v="217"/>
    <b v="1"/>
    <x v="16"/>
    <n v="1.3098000000000001"/>
    <n v="150.89861751152074"/>
    <x v="4"/>
    <x v="1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627"/>
    <b v="0"/>
    <n v="21"/>
    <b v="1"/>
    <x v="20"/>
    <n v="1.3083333333333333"/>
    <n v="112.14285714285714"/>
    <x v="3"/>
    <x v="2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628"/>
    <b v="0"/>
    <n v="26"/>
    <b v="1"/>
    <x v="6"/>
    <n v="1.3076923076923077"/>
    <n v="65.384615384615387"/>
    <x v="4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629"/>
    <b v="0"/>
    <n v="174"/>
    <b v="1"/>
    <x v="14"/>
    <n v="1.3065"/>
    <n v="45.051724137931032"/>
    <x v="4"/>
    <x v="1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630"/>
    <b v="0"/>
    <n v="120"/>
    <b v="1"/>
    <x v="15"/>
    <n v="1.3065"/>
    <n v="43.55"/>
    <x v="5"/>
    <x v="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631"/>
    <b v="0"/>
    <n v="12"/>
    <b v="1"/>
    <x v="4"/>
    <n v="1.3055555555555556"/>
    <n v="97.916666666666671"/>
    <x v="3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632"/>
    <b v="0"/>
    <n v="68"/>
    <b v="1"/>
    <x v="16"/>
    <n v="1.3046153846153845"/>
    <n v="49.882352941176471"/>
    <x v="4"/>
    <x v="16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n v="1469994300"/>
    <d v="2016-07-31T19:45:00"/>
    <n v="1464815253"/>
    <x v="633"/>
    <b v="0"/>
    <n v="70"/>
    <b v="1"/>
    <x v="17"/>
    <n v="1.3045"/>
    <n v="37.271428571428572"/>
    <x v="2"/>
    <x v="1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n v="1484110800"/>
    <d v="2017-01-11T05:00:00"/>
    <n v="1482281094"/>
    <x v="634"/>
    <b v="0"/>
    <n v="18"/>
    <b v="1"/>
    <x v="4"/>
    <n v="1.3041666666666667"/>
    <n v="86.944444444444443"/>
    <x v="3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635"/>
    <b v="0"/>
    <n v="242"/>
    <b v="1"/>
    <x v="0"/>
    <n v="1.303625"/>
    <n v="43.095041322314053"/>
    <x v="0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636"/>
    <b v="1"/>
    <n v="189"/>
    <b v="1"/>
    <x v="14"/>
    <n v="1.3033333333333332"/>
    <n v="51.719576719576722"/>
    <x v="4"/>
    <x v="1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637"/>
    <b v="0"/>
    <n v="64"/>
    <b v="1"/>
    <x v="4"/>
    <n v="1.3026666666666666"/>
    <n v="61.0625"/>
    <x v="3"/>
    <x v="4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638"/>
    <b v="0"/>
    <n v="108"/>
    <b v="1"/>
    <x v="4"/>
    <n v="1.3026085714285716"/>
    <n v="42.214166666666671"/>
    <x v="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639"/>
    <b v="0"/>
    <n v="64"/>
    <b v="1"/>
    <x v="15"/>
    <n v="1.3025"/>
    <n v="24.421875"/>
    <x v="5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640"/>
    <b v="0"/>
    <n v="166"/>
    <b v="1"/>
    <x v="10"/>
    <n v="1.3000180000000001"/>
    <n v="39.157168674698795"/>
    <x v="2"/>
    <x v="1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641"/>
    <b v="0"/>
    <n v="33"/>
    <b v="1"/>
    <x v="4"/>
    <n v="1.3"/>
    <n v="23.636363636363637"/>
    <x v="3"/>
    <x v="4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642"/>
    <b v="1"/>
    <n v="51"/>
    <b v="1"/>
    <x v="4"/>
    <n v="1.3"/>
    <n v="38.235294117647058"/>
    <x v="3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643"/>
    <b v="0"/>
    <n v="13"/>
    <b v="1"/>
    <x v="4"/>
    <n v="1.3"/>
    <n v="50"/>
    <x v="3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644"/>
    <b v="0"/>
    <n v="14"/>
    <b v="1"/>
    <x v="4"/>
    <n v="1.3"/>
    <n v="46.428571428571431"/>
    <x v="3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645"/>
    <b v="0"/>
    <n v="12"/>
    <b v="1"/>
    <x v="4"/>
    <n v="1.3"/>
    <n v="16.25"/>
    <x v="3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646"/>
    <b v="0"/>
    <n v="27"/>
    <b v="1"/>
    <x v="4"/>
    <n v="1.3"/>
    <n v="28.888888888888889"/>
    <x v="3"/>
    <x v="4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647"/>
    <b v="0"/>
    <n v="4"/>
    <b v="1"/>
    <x v="4"/>
    <n v="1.3"/>
    <n v="3.25"/>
    <x v="3"/>
    <x v="4"/>
  </r>
  <r>
    <n v="1748"/>
    <s v="So It Is: Vancouver"/>
    <s v="Telling the story of the city through remarkable people who live in Vancouver today."/>
    <n v="50000"/>
    <n v="64974"/>
    <x v="0"/>
    <x v="7"/>
    <s v="CAD"/>
    <n v="1441234143"/>
    <d v="2015-09-02T22:49:03"/>
    <n v="1438642143"/>
    <x v="648"/>
    <b v="0"/>
    <n v="181"/>
    <b v="1"/>
    <x v="9"/>
    <n v="1.29948"/>
    <n v="358.97237569060775"/>
    <x v="6"/>
    <x v="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649"/>
    <b v="0"/>
    <n v="28"/>
    <b v="1"/>
    <x v="20"/>
    <n v="1.2963636363636364"/>
    <n v="25.464285714285715"/>
    <x v="3"/>
    <x v="2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650"/>
    <b v="0"/>
    <n v="37"/>
    <b v="1"/>
    <x v="13"/>
    <n v="1.2949999999999999"/>
    <n v="28"/>
    <x v="2"/>
    <x v="1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651"/>
    <b v="0"/>
    <n v="16"/>
    <b v="1"/>
    <x v="4"/>
    <n v="1.2946666666666666"/>
    <n v="60.6875"/>
    <x v="3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652"/>
    <b v="0"/>
    <n v="14"/>
    <b v="1"/>
    <x v="4"/>
    <n v="1.2912912912912913"/>
    <n v="30.714285714285715"/>
    <x v="3"/>
    <x v="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653"/>
    <b v="0"/>
    <n v="83"/>
    <b v="1"/>
    <x v="9"/>
    <n v="1.2904"/>
    <n v="38.867469879518069"/>
    <x v="6"/>
    <x v="9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654"/>
    <b v="0"/>
    <n v="3"/>
    <b v="1"/>
    <x v="20"/>
    <n v="1.29"/>
    <n v="43"/>
    <x v="3"/>
    <x v="2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655"/>
    <b v="0"/>
    <n v="86"/>
    <b v="1"/>
    <x v="16"/>
    <n v="1.2895348837209302"/>
    <n v="128.95348837209303"/>
    <x v="4"/>
    <x v="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d v="2015-09-23T13:25:56"/>
    <n v="1439126756"/>
    <x v="656"/>
    <b v="1"/>
    <n v="97"/>
    <b v="1"/>
    <x v="12"/>
    <n v="1.28925"/>
    <n v="53.164948453608247"/>
    <x v="3"/>
    <x v="1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657"/>
    <b v="0"/>
    <n v="24"/>
    <b v="1"/>
    <x v="20"/>
    <n v="1.2891666666666666"/>
    <n v="64.458333333333329"/>
    <x v="3"/>
    <x v="2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658"/>
    <b v="0"/>
    <n v="16"/>
    <b v="1"/>
    <x v="4"/>
    <n v="1.2875000000000001"/>
    <n v="64.375"/>
    <x v="3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659"/>
    <b v="0"/>
    <n v="259"/>
    <b v="1"/>
    <x v="13"/>
    <n v="1.2869999999999999"/>
    <n v="99.382239382239376"/>
    <x v="2"/>
    <x v="1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660"/>
    <b v="0"/>
    <n v="83"/>
    <b v="1"/>
    <x v="4"/>
    <n v="1.2845"/>
    <n v="30.951807228915662"/>
    <x v="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661"/>
    <b v="0"/>
    <n v="263"/>
    <b v="1"/>
    <x v="0"/>
    <n v="1.2840666000000001"/>
    <n v="244.11912547528519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662"/>
    <b v="0"/>
    <n v="14"/>
    <b v="1"/>
    <x v="4"/>
    <n v="1.2833333333333334"/>
    <n v="27.5"/>
    <x v="3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n v="1434670397"/>
    <d v="2015-06-18T23:33:17"/>
    <n v="1429486397"/>
    <x v="663"/>
    <b v="0"/>
    <n v="7"/>
    <b v="1"/>
    <x v="14"/>
    <n v="1.2829999999999999"/>
    <n v="183.28571428571428"/>
    <x v="4"/>
    <x v="1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664"/>
    <b v="0"/>
    <n v="30"/>
    <b v="1"/>
    <x v="10"/>
    <n v="1.282"/>
    <n v="21.366666666666667"/>
    <x v="2"/>
    <x v="1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665"/>
    <b v="0"/>
    <n v="59"/>
    <b v="1"/>
    <x v="7"/>
    <n v="1.2809523809523808"/>
    <n v="45.593220338983052"/>
    <x v="2"/>
    <x v="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666"/>
    <b v="1"/>
    <n v="176"/>
    <b v="1"/>
    <x v="4"/>
    <n v="1.2806"/>
    <n v="72.76136363636364"/>
    <x v="3"/>
    <x v="4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667"/>
    <b v="0"/>
    <n v="426"/>
    <b v="1"/>
    <x v="1"/>
    <n v="1.2802667999999999"/>
    <n v="75.133028169014082"/>
    <x v="1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668"/>
    <b v="0"/>
    <n v="119"/>
    <b v="1"/>
    <x v="16"/>
    <n v="1.2801818181818181"/>
    <n v="118.33613445378151"/>
    <x v="4"/>
    <x v="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669"/>
    <b v="0"/>
    <n v="26"/>
    <b v="1"/>
    <x v="15"/>
    <n v="1.28"/>
    <n v="492.30769230769232"/>
    <x v="5"/>
    <x v="1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670"/>
    <b v="0"/>
    <n v="17"/>
    <b v="1"/>
    <x v="13"/>
    <n v="1.28"/>
    <n v="37.647058823529413"/>
    <x v="2"/>
    <x v="1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671"/>
    <b v="0"/>
    <n v="34"/>
    <b v="1"/>
    <x v="20"/>
    <n v="1.28"/>
    <n v="37.647058823529413"/>
    <x v="3"/>
    <x v="2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672"/>
    <b v="0"/>
    <n v="37"/>
    <b v="1"/>
    <x v="12"/>
    <n v="1.28"/>
    <n v="51.891891891891895"/>
    <x v="3"/>
    <x v="1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673"/>
    <b v="1"/>
    <n v="42"/>
    <b v="1"/>
    <x v="4"/>
    <n v="1.28"/>
    <n v="60.952380952380949"/>
    <x v="3"/>
    <x v="4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674"/>
    <b v="0"/>
    <n v="26"/>
    <b v="1"/>
    <x v="4"/>
    <n v="1.28"/>
    <n v="49.230769230769234"/>
    <x v="3"/>
    <x v="4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675"/>
    <b v="0"/>
    <n v="274"/>
    <b v="1"/>
    <x v="4"/>
    <n v="1.2796000000000001"/>
    <n v="186.80291970802921"/>
    <x v="3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676"/>
    <b v="0"/>
    <n v="141"/>
    <b v="1"/>
    <x v="4"/>
    <n v="1.2795000000000001"/>
    <n v="90.744680851063833"/>
    <x v="3"/>
    <x v="4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677"/>
    <b v="0"/>
    <n v="56"/>
    <b v="1"/>
    <x v="4"/>
    <n v="1.2786666666666666"/>
    <n v="34.25"/>
    <x v="3"/>
    <x v="4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678"/>
    <b v="1"/>
    <n v="50"/>
    <b v="1"/>
    <x v="4"/>
    <n v="1.2782222222222221"/>
    <n v="57.52"/>
    <x v="3"/>
    <x v="4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d v="2017-03-31T22:59:00"/>
    <n v="1487847954"/>
    <x v="679"/>
    <b v="0"/>
    <n v="22"/>
    <b v="0"/>
    <x v="4"/>
    <n v="1.278"/>
    <n v="29.045454545454547"/>
    <x v="3"/>
    <x v="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680"/>
    <b v="0"/>
    <n v="65"/>
    <b v="1"/>
    <x v="6"/>
    <n v="1.2775000000000001"/>
    <n v="117.92307692307692"/>
    <x v="4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681"/>
    <b v="0"/>
    <n v="66"/>
    <b v="1"/>
    <x v="4"/>
    <n v="1.2775000000000001"/>
    <n v="38.712121212121211"/>
    <x v="3"/>
    <x v="4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682"/>
    <b v="0"/>
    <n v="100"/>
    <b v="1"/>
    <x v="5"/>
    <n v="1.2774000000000001"/>
    <n v="63.87"/>
    <x v="0"/>
    <x v="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683"/>
    <b v="0"/>
    <n v="96"/>
    <b v="1"/>
    <x v="4"/>
    <n v="1.2757571428571428"/>
    <n v="37.209583333333335"/>
    <x v="3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684"/>
    <b v="0"/>
    <n v="42"/>
    <b v="1"/>
    <x v="13"/>
    <n v="1.2753666666666665"/>
    <n v="45.548809523809524"/>
    <x v="2"/>
    <x v="1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685"/>
    <b v="0"/>
    <n v="79"/>
    <b v="1"/>
    <x v="13"/>
    <n v="1.2749999999999999"/>
    <n v="129.1139240506329"/>
    <x v="2"/>
    <x v="1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686"/>
    <b v="0"/>
    <n v="27"/>
    <b v="1"/>
    <x v="4"/>
    <n v="1.2749999999999999"/>
    <n v="47.222222222222221"/>
    <x v="3"/>
    <x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687"/>
    <b v="0"/>
    <n v="62"/>
    <b v="1"/>
    <x v="4"/>
    <n v="1.2749999999999999"/>
    <n v="82.258064516129039"/>
    <x v="3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d v="2016-04-07T22:09:14"/>
    <n v="1456614554"/>
    <x v="688"/>
    <b v="1"/>
    <n v="964"/>
    <b v="1"/>
    <x v="14"/>
    <n v="1.2734117647058822"/>
    <n v="44.912863070539416"/>
    <x v="4"/>
    <x v="14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689"/>
    <b v="1"/>
    <n v="183"/>
    <b v="1"/>
    <x v="4"/>
    <n v="1.273042"/>
    <n v="69.56513661202186"/>
    <x v="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690"/>
    <b v="0"/>
    <n v="28"/>
    <b v="1"/>
    <x v="2"/>
    <n v="1.2729999999999999"/>
    <n v="45.464285714285715"/>
    <x v="2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691"/>
    <b v="0"/>
    <n v="35"/>
    <b v="1"/>
    <x v="4"/>
    <n v="1.2725"/>
    <n v="72.714285714285708"/>
    <x v="3"/>
    <x v="4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692"/>
    <b v="0"/>
    <n v="17"/>
    <b v="1"/>
    <x v="6"/>
    <n v="1.272"/>
    <n v="37.411764705882355"/>
    <x v="4"/>
    <x v="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693"/>
    <b v="0"/>
    <n v="25"/>
    <b v="1"/>
    <x v="12"/>
    <n v="1.272"/>
    <n v="50.88"/>
    <x v="3"/>
    <x v="12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94"/>
    <b v="0"/>
    <n v="36"/>
    <b v="1"/>
    <x v="6"/>
    <n v="1.2716666666666667"/>
    <n v="21.194444444444443"/>
    <x v="4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695"/>
    <b v="1"/>
    <n v="63"/>
    <b v="1"/>
    <x v="4"/>
    <n v="1.2715000000000001"/>
    <n v="80.730158730158735"/>
    <x v="3"/>
    <x v="4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696"/>
    <b v="0"/>
    <n v="61"/>
    <b v="1"/>
    <x v="4"/>
    <n v="1.2714285714285714"/>
    <n v="72.950819672131146"/>
    <x v="3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697"/>
    <b v="0"/>
    <n v="41"/>
    <b v="1"/>
    <x v="6"/>
    <n v="1.27"/>
    <n v="40.268292682926827"/>
    <x v="4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698"/>
    <b v="0"/>
    <n v="26"/>
    <b v="1"/>
    <x v="13"/>
    <n v="1.27"/>
    <n v="48.846153846153847"/>
    <x v="2"/>
    <x v="1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699"/>
    <b v="0"/>
    <n v="15"/>
    <b v="1"/>
    <x v="4"/>
    <n v="1.27"/>
    <n v="25.4"/>
    <x v="3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700"/>
    <b v="0"/>
    <n v="90"/>
    <b v="1"/>
    <x v="2"/>
    <n v="1.2692857142857144"/>
    <n v="59.233333333333334"/>
    <x v="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701"/>
    <b v="1"/>
    <n v="205"/>
    <b v="1"/>
    <x v="0"/>
    <n v="1.268842105263158"/>
    <n v="117.6"/>
    <x v="0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702"/>
    <b v="0"/>
    <n v="10"/>
    <b v="1"/>
    <x v="0"/>
    <n v="1.2686868686868686"/>
    <n v="62.8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703"/>
    <b v="0"/>
    <n v="82"/>
    <b v="1"/>
    <x v="7"/>
    <n v="1.2685294117647059"/>
    <n v="52.597560975609753"/>
    <x v="2"/>
    <x v="7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704"/>
    <b v="0"/>
    <n v="55"/>
    <b v="1"/>
    <x v="14"/>
    <n v="1.2684"/>
    <n v="57.654545454545456"/>
    <x v="4"/>
    <x v="14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705"/>
    <b v="0"/>
    <n v="27"/>
    <b v="1"/>
    <x v="3"/>
    <n v="1.2682285714285715"/>
    <n v="1644"/>
    <x v="0"/>
    <x v="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706"/>
    <b v="0"/>
    <n v="329"/>
    <b v="1"/>
    <x v="12"/>
    <n v="1.26732"/>
    <n v="96.300911854103347"/>
    <x v="3"/>
    <x v="1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707"/>
    <b v="0"/>
    <n v="28"/>
    <b v="1"/>
    <x v="4"/>
    <n v="1.266"/>
    <n v="22.607142857142858"/>
    <x v="3"/>
    <x v="4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708"/>
    <b v="0"/>
    <n v="147"/>
    <b v="1"/>
    <x v="2"/>
    <n v="1.2648920000000001"/>
    <n v="64.535306122448986"/>
    <x v="2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709"/>
    <b v="0"/>
    <n v="15"/>
    <b v="1"/>
    <x v="4"/>
    <n v="1.2628571428571429"/>
    <n v="147.33333333333334"/>
    <x v="3"/>
    <x v="4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710"/>
    <b v="1"/>
    <n v="94"/>
    <b v="1"/>
    <x v="4"/>
    <n v="1.2625"/>
    <n v="53.723404255319146"/>
    <x v="3"/>
    <x v="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711"/>
    <b v="0"/>
    <n v="36"/>
    <b v="1"/>
    <x v="4"/>
    <n v="1.262"/>
    <n v="17.527777777777779"/>
    <x v="3"/>
    <x v="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712"/>
    <b v="0"/>
    <n v="8"/>
    <b v="1"/>
    <x v="4"/>
    <n v="1.262"/>
    <n v="78.875"/>
    <x v="3"/>
    <x v="4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713"/>
    <b v="1"/>
    <n v="79"/>
    <b v="1"/>
    <x v="0"/>
    <n v="1.2616666666666667"/>
    <n v="47.911392405063289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714"/>
    <b v="0"/>
    <n v="71"/>
    <b v="1"/>
    <x v="14"/>
    <n v="1.2616000000000001"/>
    <n v="88.845070422535215"/>
    <x v="4"/>
    <x v="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715"/>
    <b v="0"/>
    <n v="184"/>
    <b v="1"/>
    <x v="2"/>
    <n v="1.2614444444444444"/>
    <n v="61.701086956521742"/>
    <x v="2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716"/>
    <b v="0"/>
    <n v="60"/>
    <b v="1"/>
    <x v="18"/>
    <n v="1.26125"/>
    <n v="84.083333333333329"/>
    <x v="2"/>
    <x v="18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717"/>
    <b v="1"/>
    <n v="4883"/>
    <b v="1"/>
    <x v="0"/>
    <n v="1.2611835600000001"/>
    <n v="64.570118779438872"/>
    <x v="0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718"/>
    <b v="0"/>
    <n v="71"/>
    <b v="1"/>
    <x v="2"/>
    <n v="1.2602"/>
    <n v="88.74647887323944"/>
    <x v="2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19"/>
    <b v="0"/>
    <n v="71"/>
    <b v="1"/>
    <x v="15"/>
    <n v="1.26"/>
    <n v="88.732394366197184"/>
    <x v="5"/>
    <x v="15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720"/>
    <b v="0"/>
    <n v="93"/>
    <b v="1"/>
    <x v="4"/>
    <n v="1.26"/>
    <n v="67.741935483870961"/>
    <x v="3"/>
    <x v="4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721"/>
    <b v="0"/>
    <n v="17"/>
    <b v="1"/>
    <x v="4"/>
    <n v="1.26"/>
    <n v="74.117647058823536"/>
    <x v="3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722"/>
    <b v="0"/>
    <n v="20"/>
    <b v="1"/>
    <x v="16"/>
    <n v="1.2599800000000001"/>
    <n v="31.499500000000001"/>
    <x v="4"/>
    <x v="1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723"/>
    <b v="0"/>
    <n v="264"/>
    <b v="1"/>
    <x v="15"/>
    <n v="1.2598333333333334"/>
    <n v="28.632575757575758"/>
    <x v="5"/>
    <x v="1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724"/>
    <b v="0"/>
    <n v="498"/>
    <b v="1"/>
    <x v="1"/>
    <n v="1.2595294117647058"/>
    <n v="21.497991967871485"/>
    <x v="1"/>
    <x v="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725"/>
    <b v="0"/>
    <n v="372"/>
    <b v="1"/>
    <x v="11"/>
    <n v="1.2594166666666666"/>
    <n v="81.252688172043008"/>
    <x v="7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726"/>
    <b v="0"/>
    <n v="36"/>
    <b v="1"/>
    <x v="4"/>
    <n v="1.2593749999999999"/>
    <n v="55.972222222222221"/>
    <x v="3"/>
    <x v="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727"/>
    <b v="0"/>
    <n v="49"/>
    <b v="1"/>
    <x v="4"/>
    <n v="1.2589999999999999"/>
    <n v="25.693877551020407"/>
    <x v="3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728"/>
    <b v="1"/>
    <n v="60"/>
    <b v="1"/>
    <x v="4"/>
    <n v="1.2576666666666667"/>
    <n v="62.883333333333333"/>
    <x v="3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729"/>
    <b v="0"/>
    <n v="99"/>
    <b v="1"/>
    <x v="3"/>
    <n v="1.2569999999999999"/>
    <n v="190.45454545454547"/>
    <x v="0"/>
    <x v="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730"/>
    <b v="0"/>
    <n v="103"/>
    <b v="1"/>
    <x v="9"/>
    <n v="1.2560416666666667"/>
    <n v="58.533980582524272"/>
    <x v="6"/>
    <x v="9"/>
  </r>
  <r>
    <n v="3318"/>
    <s v="ROOMIES - Atlantic Canada Tour 2016-17"/>
    <s v="Help us strengthen and inspire disability arts in Atlantic Canada"/>
    <n v="2000"/>
    <n v="2512"/>
    <x v="0"/>
    <x v="7"/>
    <s v="CAD"/>
    <n v="1460341800"/>
    <d v="2016-04-11T02:30:00"/>
    <n v="1456902893"/>
    <x v="731"/>
    <b v="0"/>
    <n v="32"/>
    <b v="1"/>
    <x v="4"/>
    <n v="1.256"/>
    <n v="78.5"/>
    <x v="3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732"/>
    <b v="1"/>
    <n v="77"/>
    <b v="1"/>
    <x v="14"/>
    <n v="1.2557142857142858"/>
    <n v="57.077922077922075"/>
    <x v="4"/>
    <x v="14"/>
  </r>
  <r>
    <n v="734"/>
    <s v="Sideswiped"/>
    <s v="Sideswiped is my story of growing in and trusting God through the mess and mysteries of life."/>
    <n v="8500"/>
    <n v="10670"/>
    <x v="0"/>
    <x v="7"/>
    <s v="CAD"/>
    <n v="1431147600"/>
    <d v="2015-05-09T05:00:00"/>
    <n v="1428465420"/>
    <x v="733"/>
    <b v="0"/>
    <n v="57"/>
    <b v="1"/>
    <x v="15"/>
    <n v="1.2552941176470589"/>
    <n v="187.19298245614036"/>
    <x v="5"/>
    <x v="15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734"/>
    <b v="0"/>
    <n v="21"/>
    <b v="1"/>
    <x v="6"/>
    <n v="1.2549999999999999"/>
    <n v="71.714285714285708"/>
    <x v="4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n v="1392574692"/>
    <d v="2014-02-16T18:18:12"/>
    <n v="1389982692"/>
    <x v="735"/>
    <b v="1"/>
    <n v="105"/>
    <b v="1"/>
    <x v="2"/>
    <n v="1.2541538461538462"/>
    <n v="77.638095238095232"/>
    <x v="2"/>
    <x v="2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736"/>
    <b v="0"/>
    <n v="9"/>
    <b v="1"/>
    <x v="14"/>
    <n v="1.2533333333333334"/>
    <n v="41.777777777777779"/>
    <x v="4"/>
    <x v="1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737"/>
    <b v="0"/>
    <n v="65"/>
    <b v="1"/>
    <x v="15"/>
    <n v="1.2529999999999999"/>
    <n v="38.553846153846152"/>
    <x v="5"/>
    <x v="1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738"/>
    <b v="0"/>
    <n v="37"/>
    <b v="1"/>
    <x v="2"/>
    <n v="1.2529999999999999"/>
    <n v="67.729729729729726"/>
    <x v="2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739"/>
    <b v="0"/>
    <n v="90"/>
    <b v="1"/>
    <x v="7"/>
    <n v="1.2526086956521738"/>
    <n v="32.011111111111113"/>
    <x v="2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740"/>
    <b v="0"/>
    <n v="21"/>
    <b v="1"/>
    <x v="2"/>
    <n v="1.2524999999999999"/>
    <n v="119.28571428571429"/>
    <x v="2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741"/>
    <b v="0"/>
    <n v="34"/>
    <b v="1"/>
    <x v="2"/>
    <n v="1.2524999999999999"/>
    <n v="44.205882352941174"/>
    <x v="2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742"/>
    <b v="1"/>
    <n v="266"/>
    <b v="1"/>
    <x v="14"/>
    <n v="1.252275"/>
    <n v="188.31203007518798"/>
    <x v="4"/>
    <x v="1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743"/>
    <b v="0"/>
    <n v="67"/>
    <b v="1"/>
    <x v="14"/>
    <n v="1.2516"/>
    <n v="140.1044776119403"/>
    <x v="4"/>
    <x v="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744"/>
    <b v="1"/>
    <n v="325"/>
    <b v="1"/>
    <x v="0"/>
    <n v="1.2513700000000001"/>
    <n v="385.03692307692307"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745"/>
    <b v="1"/>
    <n v="81"/>
    <b v="1"/>
    <x v="8"/>
    <n v="1.2513333333333334"/>
    <n v="23.172839506172838"/>
    <x v="5"/>
    <x v="8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746"/>
    <b v="0"/>
    <n v="27"/>
    <b v="1"/>
    <x v="2"/>
    <n v="1.25125"/>
    <n v="37.074074074074076"/>
    <x v="2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747"/>
    <b v="0"/>
    <n v="11"/>
    <b v="1"/>
    <x v="19"/>
    <n v="1.25125"/>
    <n v="91"/>
    <x v="0"/>
    <x v="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748"/>
    <b v="1"/>
    <n v="426"/>
    <b v="1"/>
    <x v="0"/>
    <n v="1.2510239999999999"/>
    <n v="73.416901408450698"/>
    <x v="0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749"/>
    <b v="0"/>
    <n v="52"/>
    <b v="1"/>
    <x v="4"/>
    <n v="1.2506666666666666"/>
    <n v="36.07692307692308"/>
    <x v="3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750"/>
    <b v="1"/>
    <n v="299"/>
    <b v="1"/>
    <x v="14"/>
    <n v="1.2502285714285715"/>
    <n v="146.34782608695653"/>
    <x v="4"/>
    <x v="1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751"/>
    <b v="0"/>
    <n v="7"/>
    <b v="1"/>
    <x v="15"/>
    <n v="1.25"/>
    <n v="53.571428571428569"/>
    <x v="5"/>
    <x v="15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752"/>
    <b v="0"/>
    <n v="27"/>
    <b v="1"/>
    <x v="13"/>
    <n v="1.25"/>
    <n v="27.777777777777779"/>
    <x v="2"/>
    <x v="1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753"/>
    <b v="0"/>
    <n v="50"/>
    <b v="1"/>
    <x v="20"/>
    <n v="1.25"/>
    <n v="75"/>
    <x v="3"/>
    <x v="2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754"/>
    <b v="0"/>
    <n v="30"/>
    <b v="1"/>
    <x v="4"/>
    <n v="1.25"/>
    <n v="50"/>
    <x v="3"/>
    <x v="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755"/>
    <b v="1"/>
    <n v="241"/>
    <b v="1"/>
    <x v="9"/>
    <n v="1.2484324324324325"/>
    <n v="95.834024896265561"/>
    <x v="6"/>
    <x v="9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756"/>
    <b v="1"/>
    <n v="84"/>
    <b v="1"/>
    <x v="4"/>
    <n v="1.248"/>
    <n v="37.142857142857146"/>
    <x v="3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757"/>
    <b v="0"/>
    <n v="45"/>
    <b v="1"/>
    <x v="4"/>
    <n v="1.248"/>
    <n v="69.333333333333329"/>
    <x v="3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758"/>
    <b v="0"/>
    <n v="37"/>
    <b v="1"/>
    <x v="7"/>
    <n v="1.2470000000000001"/>
    <n v="168.51351351351352"/>
    <x v="2"/>
    <x v="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759"/>
    <b v="0"/>
    <n v="78"/>
    <b v="1"/>
    <x v="4"/>
    <n v="1.244"/>
    <n v="47.846153846153847"/>
    <x v="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760"/>
    <b v="0"/>
    <n v="27"/>
    <b v="1"/>
    <x v="4"/>
    <n v="1.2433537832310839"/>
    <n v="45.037037037037038"/>
    <x v="3"/>
    <x v="4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761"/>
    <b v="1"/>
    <n v="61"/>
    <b v="1"/>
    <x v="4"/>
    <n v="1.242"/>
    <n v="50.901639344262293"/>
    <x v="3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762"/>
    <b v="0"/>
    <n v="86"/>
    <b v="1"/>
    <x v="14"/>
    <n v="1.2415933781686497"/>
    <n v="139.53488372093022"/>
    <x v="4"/>
    <x v="1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763"/>
    <b v="0"/>
    <n v="63"/>
    <b v="1"/>
    <x v="2"/>
    <n v="1.2408571428571429"/>
    <n v="68.936507936507937"/>
    <x v="2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764"/>
    <b v="0"/>
    <n v="134"/>
    <b v="1"/>
    <x v="2"/>
    <n v="1.2400610000000001"/>
    <n v="92.541865671641801"/>
    <x v="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765"/>
    <b v="0"/>
    <n v="32"/>
    <b v="1"/>
    <x v="4"/>
    <n v="1.24"/>
    <n v="135.625"/>
    <x v="3"/>
    <x v="4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766"/>
    <b v="0"/>
    <n v="16"/>
    <b v="1"/>
    <x v="2"/>
    <n v="1.24"/>
    <n v="38.75"/>
    <x v="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767"/>
    <b v="0"/>
    <n v="14"/>
    <b v="1"/>
    <x v="4"/>
    <n v="1.24"/>
    <n v="8.8571428571428577"/>
    <x v="3"/>
    <x v="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768"/>
    <b v="0"/>
    <n v="13"/>
    <b v="1"/>
    <x v="13"/>
    <n v="1.2394678492239468"/>
    <n v="43"/>
    <x v="2"/>
    <x v="1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69"/>
    <b v="0"/>
    <n v="32"/>
    <b v="1"/>
    <x v="6"/>
    <n v="1.2394444444444443"/>
    <n v="69.71875"/>
    <x v="4"/>
    <x v="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770"/>
    <b v="1"/>
    <n v="191"/>
    <b v="1"/>
    <x v="0"/>
    <n v="1.236801"/>
    <n v="194.26193717277485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d v="2015-12-23T22:59:00"/>
    <n v="1448536516"/>
    <x v="771"/>
    <b v="0"/>
    <n v="25"/>
    <b v="1"/>
    <x v="12"/>
    <n v="1.2366666666666666"/>
    <n v="14.84"/>
    <x v="3"/>
    <x v="1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n v="1487113140"/>
    <d v="2017-02-14T22:59:00"/>
    <n v="1484570885"/>
    <x v="772"/>
    <b v="1"/>
    <n v="196"/>
    <b v="1"/>
    <x v="9"/>
    <n v="1.2364125714285714"/>
    <n v="110.39397959183674"/>
    <x v="6"/>
    <x v="9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773"/>
    <b v="0"/>
    <n v="77"/>
    <b v="1"/>
    <x v="13"/>
    <n v="1.2362"/>
    <n v="80.272727272727266"/>
    <x v="2"/>
    <x v="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774"/>
    <b v="1"/>
    <n v="274"/>
    <b v="1"/>
    <x v="2"/>
    <n v="1.2361333333333333"/>
    <n v="67.671532846715323"/>
    <x v="2"/>
    <x v="2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775"/>
    <b v="0"/>
    <n v="21"/>
    <b v="1"/>
    <x v="4"/>
    <n v="1.236"/>
    <n v="29.428571428571427"/>
    <x v="3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776"/>
    <b v="0"/>
    <n v="83"/>
    <b v="1"/>
    <x v="13"/>
    <n v="1.2353333333333334"/>
    <n v="89.301204819277103"/>
    <x v="2"/>
    <x v="1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777"/>
    <b v="0"/>
    <n v="140"/>
    <b v="1"/>
    <x v="0"/>
    <n v="1.2353000000000001"/>
    <n v="88.23571428571428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n v="1488394800"/>
    <d v="2017-03-01T19:00:00"/>
    <n v="1485213921"/>
    <x v="778"/>
    <b v="0"/>
    <n v="131"/>
    <b v="1"/>
    <x v="9"/>
    <n v="1.2348756218905472"/>
    <n v="94.736641221374043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779"/>
    <b v="0"/>
    <n v="30"/>
    <b v="1"/>
    <x v="4"/>
    <n v="1.2342857142857142"/>
    <n v="43.2"/>
    <x v="3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780"/>
    <b v="0"/>
    <n v="117"/>
    <b v="1"/>
    <x v="16"/>
    <n v="1.2333333333333334"/>
    <n v="31.623931623931625"/>
    <x v="4"/>
    <x v="1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781"/>
    <b v="1"/>
    <n v="179"/>
    <b v="1"/>
    <x v="14"/>
    <n v="1.2327586206896552"/>
    <n v="99.860335195530723"/>
    <x v="4"/>
    <x v="1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782"/>
    <b v="0"/>
    <n v="38"/>
    <b v="1"/>
    <x v="2"/>
    <n v="1.232608695652174"/>
    <n v="74.60526315789474"/>
    <x v="2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783"/>
    <b v="0"/>
    <n v="173"/>
    <b v="1"/>
    <x v="4"/>
    <n v="1.2324999999999999"/>
    <n v="71.242774566473983"/>
    <x v="3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784"/>
    <b v="0"/>
    <n v="46"/>
    <b v="1"/>
    <x v="19"/>
    <n v="1.2314285714285715"/>
    <n v="93.695652173913047"/>
    <x v="0"/>
    <x v="1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785"/>
    <b v="1"/>
    <n v="58"/>
    <b v="1"/>
    <x v="14"/>
    <n v="1.2307407407407407"/>
    <n v="114.58620689655173"/>
    <x v="4"/>
    <x v="1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786"/>
    <b v="0"/>
    <n v="8"/>
    <b v="1"/>
    <x v="4"/>
    <n v="1.23"/>
    <n v="46.125"/>
    <x v="3"/>
    <x v="4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787"/>
    <b v="0"/>
    <n v="284"/>
    <b v="1"/>
    <x v="16"/>
    <n v="1.2299154545454545"/>
    <n v="190.55028169014085"/>
    <x v="4"/>
    <x v="1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n v="1398268773"/>
    <d v="2014-04-23T15:59:33"/>
    <n v="1395676773"/>
    <x v="788"/>
    <b v="0"/>
    <n v="58"/>
    <b v="1"/>
    <x v="0"/>
    <n v="1.2290000000000001"/>
    <n v="169.51724137931035"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789"/>
    <b v="0"/>
    <n v="76"/>
    <b v="1"/>
    <x v="10"/>
    <n v="1.2283299999999999"/>
    <n v="32.324473684210524"/>
    <x v="2"/>
    <x v="1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790"/>
    <b v="0"/>
    <n v="67"/>
    <b v="1"/>
    <x v="18"/>
    <n v="1.228"/>
    <n v="54.985074626865675"/>
    <x v="2"/>
    <x v="18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791"/>
    <b v="0"/>
    <n v="121"/>
    <b v="1"/>
    <x v="15"/>
    <n v="1.2267999999999999"/>
    <n v="25.347107438016529"/>
    <x v="5"/>
    <x v="1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792"/>
    <b v="0"/>
    <n v="89"/>
    <b v="1"/>
    <x v="7"/>
    <n v="1.2240879999999998"/>
    <n v="34.384494382022467"/>
    <x v="2"/>
    <x v="7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93"/>
    <b v="0"/>
    <n v="108"/>
    <b v="1"/>
    <x v="15"/>
    <n v="1.224"/>
    <n v="56.666666666666664"/>
    <x v="5"/>
    <x v="1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794"/>
    <b v="0"/>
    <n v="57"/>
    <b v="1"/>
    <x v="4"/>
    <n v="1.2228571428571429"/>
    <n v="75.087719298245617"/>
    <x v="3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795"/>
    <b v="1"/>
    <n v="50"/>
    <b v="1"/>
    <x v="2"/>
    <n v="1.2214285714285715"/>
    <n v="85.5"/>
    <x v="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796"/>
    <b v="0"/>
    <n v="17"/>
    <b v="1"/>
    <x v="2"/>
    <n v="1.2213333333333334"/>
    <n v="53.882352941176471"/>
    <x v="2"/>
    <x v="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97"/>
    <b v="0"/>
    <n v="119"/>
    <b v="1"/>
    <x v="15"/>
    <n v="1.2210975609756098"/>
    <n v="84.142857142857139"/>
    <x v="5"/>
    <x v="1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798"/>
    <b v="0"/>
    <n v="70"/>
    <b v="1"/>
    <x v="2"/>
    <n v="1.2210714285714286"/>
    <n v="48.842857142857142"/>
    <x v="2"/>
    <x v="2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799"/>
    <b v="0"/>
    <n v="25"/>
    <b v="1"/>
    <x v="4"/>
    <n v="1.2206666666666666"/>
    <n v="73.239999999999995"/>
    <x v="3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800"/>
    <b v="0"/>
    <n v="43"/>
    <b v="1"/>
    <x v="14"/>
    <n v="1.2202"/>
    <n v="709.41860465116281"/>
    <x v="4"/>
    <x v="1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01"/>
    <b v="0"/>
    <n v="47"/>
    <b v="1"/>
    <x v="17"/>
    <n v="1.2200090909090908"/>
    <n v="28.553404255319148"/>
    <x v="2"/>
    <x v="1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802"/>
    <b v="0"/>
    <n v="22"/>
    <b v="1"/>
    <x v="4"/>
    <n v="1.22"/>
    <n v="27.727272727272727"/>
    <x v="3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803"/>
    <b v="0"/>
    <n v="3"/>
    <b v="1"/>
    <x v="4"/>
    <n v="1.22"/>
    <n v="203.33333333333334"/>
    <x v="3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04"/>
    <b v="0"/>
    <n v="62"/>
    <b v="1"/>
    <x v="2"/>
    <n v="1.218"/>
    <n v="49.112903225806448"/>
    <x v="2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805"/>
    <b v="0"/>
    <n v="20"/>
    <b v="1"/>
    <x v="4"/>
    <n v="1.218"/>
    <n v="60.9"/>
    <x v="3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806"/>
    <b v="0"/>
    <n v="17"/>
    <b v="1"/>
    <x v="4"/>
    <n v="1.2178"/>
    <n v="716.35294117647061"/>
    <x v="3"/>
    <x v="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807"/>
    <b v="0"/>
    <n v="26"/>
    <b v="1"/>
    <x v="4"/>
    <n v="1.2173333333333334"/>
    <n v="70.230769230769226"/>
    <x v="3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d v="2016-10-31T04:00:00"/>
    <n v="1476228128"/>
    <x v="808"/>
    <b v="0"/>
    <n v="111"/>
    <b v="1"/>
    <x v="12"/>
    <n v="1.2164999999999999"/>
    <n v="109.5945945945946"/>
    <x v="3"/>
    <x v="1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809"/>
    <b v="0"/>
    <n v="47"/>
    <b v="1"/>
    <x v="4"/>
    <n v="1.216"/>
    <n v="129.36170212765958"/>
    <x v="3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810"/>
    <b v="0"/>
    <n v="340"/>
    <b v="1"/>
    <x v="2"/>
    <n v="1.215816111111111"/>
    <n v="64.366735294117646"/>
    <x v="2"/>
    <x v="2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811"/>
    <b v="0"/>
    <n v="16"/>
    <b v="1"/>
    <x v="13"/>
    <n v="1.214"/>
    <n v="37.9375"/>
    <x v="2"/>
    <x v="1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812"/>
    <b v="0"/>
    <n v="79"/>
    <b v="1"/>
    <x v="2"/>
    <n v="1.2136666666666667"/>
    <n v="46.088607594936711"/>
    <x v="2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813"/>
    <b v="0"/>
    <n v="13"/>
    <b v="1"/>
    <x v="4"/>
    <n v="1.2133333333333334"/>
    <n v="140"/>
    <x v="3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814"/>
    <b v="0"/>
    <n v="226"/>
    <b v="1"/>
    <x v="12"/>
    <n v="1.2123333333333333"/>
    <n v="80.464601769911511"/>
    <x v="3"/>
    <x v="1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815"/>
    <b v="0"/>
    <n v="37"/>
    <b v="1"/>
    <x v="2"/>
    <n v="1.212"/>
    <n v="163.78378378378378"/>
    <x v="2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816"/>
    <b v="0"/>
    <n v="72"/>
    <b v="1"/>
    <x v="4"/>
    <n v="1.212"/>
    <n v="33.666666666666664"/>
    <x v="3"/>
    <x v="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817"/>
    <b v="0"/>
    <n v="29"/>
    <b v="1"/>
    <x v="4"/>
    <n v="1.212"/>
    <n v="125.37931034482759"/>
    <x v="3"/>
    <x v="4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818"/>
    <b v="0"/>
    <n v="18"/>
    <b v="1"/>
    <x v="4"/>
    <n v="1.212"/>
    <n v="33.666666666666664"/>
    <x v="3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819"/>
    <b v="0"/>
    <n v="217"/>
    <b v="1"/>
    <x v="0"/>
    <n v="1.2110000000000001"/>
    <n v="55.806451612903224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820"/>
    <b v="1"/>
    <n v="163"/>
    <b v="1"/>
    <x v="13"/>
    <n v="1.2105999999999999"/>
    <n v="37.134969325153371"/>
    <x v="2"/>
    <x v="1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821"/>
    <b v="0"/>
    <n v="38"/>
    <b v="1"/>
    <x v="2"/>
    <n v="1.2088000000000001"/>
    <n v="79.526315789473685"/>
    <x v="2"/>
    <x v="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822"/>
    <b v="0"/>
    <n v="50"/>
    <b v="1"/>
    <x v="13"/>
    <n v="1.20601"/>
    <n v="48.240400000000001"/>
    <x v="2"/>
    <x v="1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823"/>
    <b v="0"/>
    <n v="84"/>
    <b v="1"/>
    <x v="4"/>
    <n v="1.206"/>
    <n v="71.785714285714292"/>
    <x v="3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824"/>
    <b v="1"/>
    <n v="79"/>
    <b v="1"/>
    <x v="14"/>
    <n v="1.2058763636363636"/>
    <n v="83.953417721518989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825"/>
    <b v="0"/>
    <n v="72"/>
    <b v="1"/>
    <x v="13"/>
    <n v="1.2054285714285715"/>
    <n v="58.597222222222221"/>
    <x v="2"/>
    <x v="1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826"/>
    <b v="1"/>
    <n v="47"/>
    <b v="1"/>
    <x v="8"/>
    <n v="1.20516"/>
    <n v="38.462553191489363"/>
    <x v="5"/>
    <x v="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827"/>
    <b v="0"/>
    <n v="75"/>
    <b v="1"/>
    <x v="16"/>
    <n v="1.2050000000000001"/>
    <n v="80.333333333333329"/>
    <x v="4"/>
    <x v="1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828"/>
    <b v="0"/>
    <n v="59"/>
    <b v="1"/>
    <x v="4"/>
    <n v="1.2050000000000001"/>
    <n v="40.847457627118644"/>
    <x v="3"/>
    <x v="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829"/>
    <b v="0"/>
    <n v="118"/>
    <b v="1"/>
    <x v="12"/>
    <n v="1.2049622641509434"/>
    <n v="108.24237288135593"/>
    <x v="3"/>
    <x v="1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830"/>
    <b v="0"/>
    <n v="169"/>
    <b v="1"/>
    <x v="15"/>
    <n v="1.2048000000000001"/>
    <n v="17.822485207100591"/>
    <x v="5"/>
    <x v="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831"/>
    <b v="0"/>
    <n v="246"/>
    <b v="1"/>
    <x v="13"/>
    <n v="1.2046777777777777"/>
    <n v="88.147154471544724"/>
    <x v="2"/>
    <x v="13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32"/>
    <b v="0"/>
    <n v="190"/>
    <b v="1"/>
    <x v="17"/>
    <n v="1.2041660000000001"/>
    <n v="63.37715789473684"/>
    <x v="2"/>
    <x v="1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833"/>
    <b v="0"/>
    <n v="62"/>
    <b v="1"/>
    <x v="13"/>
    <n v="1.2040040000000001"/>
    <n v="48.54854838709678"/>
    <x v="2"/>
    <x v="1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34"/>
    <b v="0"/>
    <n v="177"/>
    <b v="1"/>
    <x v="17"/>
    <n v="1.203802"/>
    <n v="34.005706214689269"/>
    <x v="2"/>
    <x v="17"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n v="1420765200"/>
    <d v="2015-01-09T01:00:00"/>
    <n v="1417506853"/>
    <x v="835"/>
    <b v="1"/>
    <n v="508"/>
    <b v="1"/>
    <x v="0"/>
    <n v="1.2035"/>
    <n v="118.45472440944881"/>
    <x v="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836"/>
    <b v="1"/>
    <n v="280"/>
    <b v="1"/>
    <x v="9"/>
    <n v="1.2032608695652174"/>
    <n v="98.839285714285708"/>
    <x v="6"/>
    <x v="9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837"/>
    <b v="0"/>
    <n v="115"/>
    <b v="1"/>
    <x v="1"/>
    <n v="1.2032608695652174"/>
    <n v="48.130434782608695"/>
    <x v="1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838"/>
    <b v="1"/>
    <n v="17"/>
    <b v="1"/>
    <x v="2"/>
    <n v="1.2024999999999999"/>
    <n v="141.47058823529412"/>
    <x v="2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839"/>
    <b v="0"/>
    <n v="23"/>
    <b v="1"/>
    <x v="4"/>
    <n v="1.2024999999999999"/>
    <n v="104.56521739130434"/>
    <x v="3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840"/>
    <b v="0"/>
    <n v="54"/>
    <b v="1"/>
    <x v="4"/>
    <n v="1.2024999999999999"/>
    <n v="44.537037037037038"/>
    <x v="3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841"/>
    <b v="1"/>
    <n v="539"/>
    <b v="1"/>
    <x v="0"/>
    <n v="1.2024900000000001"/>
    <n v="223.09647495361781"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842"/>
    <b v="0"/>
    <n v="25"/>
    <b v="1"/>
    <x v="14"/>
    <n v="1.2021700000000002"/>
    <n v="48.086800000000004"/>
    <x v="4"/>
    <x v="14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843"/>
    <b v="0"/>
    <n v="742"/>
    <b v="1"/>
    <x v="0"/>
    <n v="1.2019070000000001"/>
    <n v="80.991037735849048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844"/>
    <b v="1"/>
    <n v="325"/>
    <b v="1"/>
    <x v="12"/>
    <n v="1.2010400000000001"/>
    <n v="92.387692307692305"/>
    <x v="3"/>
    <x v="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845"/>
    <b v="1"/>
    <n v="128"/>
    <b v="1"/>
    <x v="14"/>
    <n v="1.2001999999999999"/>
    <n v="46.8828125"/>
    <x v="4"/>
    <x v="1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846"/>
    <b v="0"/>
    <n v="61"/>
    <b v="1"/>
    <x v="16"/>
    <n v="1.2"/>
    <n v="98.360655737704917"/>
    <x v="4"/>
    <x v="1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847"/>
    <b v="0"/>
    <n v="46"/>
    <b v="1"/>
    <x v="6"/>
    <n v="1.2"/>
    <n v="78.260869565217391"/>
    <x v="4"/>
    <x v="6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848"/>
    <b v="0"/>
    <n v="10"/>
    <b v="1"/>
    <x v="6"/>
    <n v="1.2"/>
    <n v="60"/>
    <x v="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849"/>
    <b v="0"/>
    <n v="14"/>
    <b v="1"/>
    <x v="14"/>
    <n v="1.2"/>
    <n v="42.857142857142854"/>
    <x v="4"/>
    <x v="1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850"/>
    <b v="0"/>
    <n v="4"/>
    <b v="1"/>
    <x v="9"/>
    <n v="1.2"/>
    <n v="7.5"/>
    <x v="6"/>
    <x v="9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851"/>
    <b v="0"/>
    <n v="8"/>
    <b v="1"/>
    <x v="2"/>
    <n v="1.2"/>
    <n v="22.5"/>
    <x v="2"/>
    <x v="2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852"/>
    <b v="0"/>
    <n v="18"/>
    <b v="1"/>
    <x v="4"/>
    <n v="1.2"/>
    <n v="66.666666666666671"/>
    <x v="3"/>
    <x v="4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853"/>
    <b v="0"/>
    <n v="34"/>
    <b v="1"/>
    <x v="4"/>
    <n v="1.2"/>
    <n v="88.235294117647058"/>
    <x v="3"/>
    <x v="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854"/>
    <b v="0"/>
    <n v="31"/>
    <b v="1"/>
    <x v="4"/>
    <n v="1.2"/>
    <n v="58.064516129032256"/>
    <x v="3"/>
    <x v="4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855"/>
    <b v="0"/>
    <n v="27"/>
    <b v="1"/>
    <x v="20"/>
    <n v="1.2"/>
    <n v="111.11111111111111"/>
    <x v="3"/>
    <x v="2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856"/>
    <b v="0"/>
    <n v="30"/>
    <b v="1"/>
    <x v="20"/>
    <n v="1.2"/>
    <n v="100"/>
    <x v="3"/>
    <x v="2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d v="2015-10-08T07:59:53"/>
    <n v="1441699193"/>
    <x v="857"/>
    <b v="1"/>
    <n v="187"/>
    <b v="1"/>
    <x v="12"/>
    <n v="1.1998010000000001"/>
    <n v="64.160481283422456"/>
    <x v="3"/>
    <x v="1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858"/>
    <b v="0"/>
    <n v="106"/>
    <b v="1"/>
    <x v="2"/>
    <n v="1.1997755555555556"/>
    <n v="50.9338679245283"/>
    <x v="2"/>
    <x v="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859"/>
    <b v="0"/>
    <n v="34"/>
    <b v="1"/>
    <x v="7"/>
    <n v="1.199090909090909"/>
    <n v="38.794117647058826"/>
    <x v="2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60"/>
    <b v="0"/>
    <n v="115"/>
    <b v="1"/>
    <x v="17"/>
    <n v="1.1990000000000001"/>
    <n v="41.704347826086959"/>
    <x v="2"/>
    <x v="17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861"/>
    <b v="0"/>
    <n v="134"/>
    <b v="1"/>
    <x v="18"/>
    <n v="1.1985454545454546"/>
    <n v="49.194029850746269"/>
    <x v="2"/>
    <x v="1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862"/>
    <b v="0"/>
    <n v="128"/>
    <b v="1"/>
    <x v="12"/>
    <n v="1.19756"/>
    <n v="233.8984375"/>
    <x v="3"/>
    <x v="1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863"/>
    <b v="1"/>
    <n v="45"/>
    <b v="1"/>
    <x v="4"/>
    <n v="1.1975"/>
    <n v="31.933333333333334"/>
    <x v="3"/>
    <x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864"/>
    <b v="1"/>
    <n v="322"/>
    <b v="1"/>
    <x v="4"/>
    <n v="1.1974347826086957"/>
    <n v="85.531055900621112"/>
    <x v="3"/>
    <x v="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865"/>
    <b v="0"/>
    <n v="25"/>
    <b v="1"/>
    <x v="1"/>
    <n v="1.1973333333333334"/>
    <n v="35.92"/>
    <x v="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866"/>
    <b v="0"/>
    <n v="38"/>
    <b v="1"/>
    <x v="4"/>
    <n v="1.1970000000000001"/>
    <n v="31.5"/>
    <x v="3"/>
    <x v="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867"/>
    <b v="0"/>
    <n v="13"/>
    <b v="1"/>
    <x v="4"/>
    <n v="1.1966666666666668"/>
    <n v="55.230769230769234"/>
    <x v="3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868"/>
    <b v="0"/>
    <n v="99"/>
    <b v="1"/>
    <x v="1"/>
    <n v="1.196"/>
    <n v="30.202020202020201"/>
    <x v="1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869"/>
    <b v="0"/>
    <n v="30"/>
    <b v="1"/>
    <x v="4"/>
    <n v="1.196"/>
    <n v="159.46666666666667"/>
    <x v="3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870"/>
    <b v="0"/>
    <n v="93"/>
    <b v="1"/>
    <x v="7"/>
    <n v="1.1945714285714286"/>
    <n v="44.956989247311824"/>
    <x v="2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871"/>
    <b v="0"/>
    <n v="22"/>
    <b v="1"/>
    <x v="4"/>
    <n v="1.1944999999999999"/>
    <n v="108.59090909090909"/>
    <x v="3"/>
    <x v="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872"/>
    <b v="1"/>
    <n v="226"/>
    <b v="1"/>
    <x v="4"/>
    <n v="1.1932315789473684"/>
    <n v="50.157964601769912"/>
    <x v="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873"/>
    <b v="0"/>
    <n v="90"/>
    <b v="1"/>
    <x v="13"/>
    <n v="1.1931742857142855"/>
    <n v="46.401222222222216"/>
    <x v="2"/>
    <x v="1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874"/>
    <b v="0"/>
    <n v="37"/>
    <b v="1"/>
    <x v="4"/>
    <n v="1.19238"/>
    <n v="48.339729729729726"/>
    <x v="3"/>
    <x v="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75"/>
    <b v="0"/>
    <n v="69"/>
    <b v="1"/>
    <x v="2"/>
    <n v="1.1916666666666667"/>
    <n v="51.811594202898547"/>
    <x v="2"/>
    <x v="2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876"/>
    <b v="0"/>
    <n v="26"/>
    <b v="1"/>
    <x v="4"/>
    <n v="1.1916666666666667"/>
    <n v="27.5"/>
    <x v="3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877"/>
    <b v="0"/>
    <n v="315"/>
    <b v="1"/>
    <x v="3"/>
    <n v="1.1916249999999999"/>
    <n v="151.31746031746033"/>
    <x v="0"/>
    <x v="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878"/>
    <b v="1"/>
    <n v="66"/>
    <b v="1"/>
    <x v="2"/>
    <n v="1.1914771428571429"/>
    <n v="63.184393939393942"/>
    <x v="2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879"/>
    <b v="0"/>
    <n v="23"/>
    <b v="1"/>
    <x v="4"/>
    <n v="1.1911764705882353"/>
    <n v="176.08695652173913"/>
    <x v="3"/>
    <x v="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880"/>
    <b v="1"/>
    <n v="41"/>
    <b v="1"/>
    <x v="2"/>
    <n v="1.19"/>
    <n v="43.536585365853661"/>
    <x v="2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881"/>
    <b v="0"/>
    <n v="108"/>
    <b v="1"/>
    <x v="4"/>
    <n v="1.19"/>
    <n v="66.111111111111114"/>
    <x v="3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882"/>
    <b v="0"/>
    <n v="27"/>
    <b v="1"/>
    <x v="4"/>
    <n v="1.1895833333333334"/>
    <n v="42.296296296296298"/>
    <x v="3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883"/>
    <b v="1"/>
    <n v="238"/>
    <b v="1"/>
    <x v="14"/>
    <n v="1.1894444444444445"/>
    <n v="89.957983193277315"/>
    <x v="4"/>
    <x v="1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884"/>
    <b v="0"/>
    <n v="51"/>
    <b v="1"/>
    <x v="4"/>
    <n v="1.1891891891891893"/>
    <n v="17.254901960784313"/>
    <x v="3"/>
    <x v="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885"/>
    <b v="0"/>
    <n v="20"/>
    <b v="1"/>
    <x v="12"/>
    <n v="1.1888888888888889"/>
    <n v="80.25"/>
    <x v="3"/>
    <x v="1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886"/>
    <b v="0"/>
    <n v="61"/>
    <b v="1"/>
    <x v="4"/>
    <n v="1.1879999999999999"/>
    <n v="97.377049180327873"/>
    <x v="3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n v="1420178188"/>
    <d v="2015-01-02T05:56:28"/>
    <n v="1418709388"/>
    <x v="887"/>
    <b v="0"/>
    <n v="95"/>
    <b v="1"/>
    <x v="4"/>
    <n v="1.1879999999999999"/>
    <n v="125.05263157894737"/>
    <x v="3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888"/>
    <b v="1"/>
    <n v="251"/>
    <b v="1"/>
    <x v="14"/>
    <n v="1.1873499999999999"/>
    <n v="61.496215139442228"/>
    <x v="4"/>
    <x v="1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889"/>
    <b v="1"/>
    <n v="129"/>
    <b v="1"/>
    <x v="14"/>
    <n v="1.187262"/>
    <n v="230.08953488372092"/>
    <x v="4"/>
    <x v="1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890"/>
    <b v="0"/>
    <n v="30"/>
    <b v="1"/>
    <x v="4"/>
    <n v="1.1866666666666668"/>
    <n v="29.666666666666668"/>
    <x v="3"/>
    <x v="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d v="2015-01-07T16:41:46"/>
    <n v="1415464906"/>
    <x v="891"/>
    <b v="0"/>
    <n v="144"/>
    <b v="1"/>
    <x v="2"/>
    <n v="1.1864285714285714"/>
    <n v="346.04166666666669"/>
    <x v="2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d v="2016-01-31T13:56:03"/>
    <n v="1451656563"/>
    <x v="892"/>
    <b v="1"/>
    <n v="61"/>
    <b v="1"/>
    <x v="10"/>
    <n v="1.1863774999999999"/>
    <n v="388.9762295081967"/>
    <x v="2"/>
    <x v="10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893"/>
    <b v="0"/>
    <n v="26"/>
    <b v="1"/>
    <x v="6"/>
    <n v="1.1859999999999999"/>
    <n v="91.230769230769226"/>
    <x v="4"/>
    <x v="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894"/>
    <b v="0"/>
    <n v="23"/>
    <b v="1"/>
    <x v="16"/>
    <n v="1.1850000000000001"/>
    <n v="103.04347826086956"/>
    <x v="4"/>
    <x v="16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895"/>
    <b v="0"/>
    <n v="62"/>
    <b v="1"/>
    <x v="15"/>
    <n v="1.1850000000000001"/>
    <n v="57.338709677419352"/>
    <x v="5"/>
    <x v="15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896"/>
    <b v="0"/>
    <n v="43"/>
    <b v="1"/>
    <x v="13"/>
    <n v="1.1850000000000001"/>
    <n v="27.558139534883722"/>
    <x v="2"/>
    <x v="13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897"/>
    <b v="0"/>
    <n v="62"/>
    <b v="1"/>
    <x v="4"/>
    <n v="1.1850000000000001"/>
    <n v="49.693548387096776"/>
    <x v="3"/>
    <x v="4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898"/>
    <b v="0"/>
    <n v="70"/>
    <b v="1"/>
    <x v="9"/>
    <n v="1.1845454545454546"/>
    <n v="93.071428571428569"/>
    <x v="6"/>
    <x v="9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899"/>
    <b v="0"/>
    <n v="36"/>
    <b v="1"/>
    <x v="18"/>
    <n v="1.1844444444444444"/>
    <n v="29.611111111111111"/>
    <x v="2"/>
    <x v="18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900"/>
    <b v="0"/>
    <n v="49"/>
    <b v="1"/>
    <x v="7"/>
    <n v="1.1839999999999999"/>
    <n v="36.244897959183675"/>
    <x v="2"/>
    <x v="7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901"/>
    <b v="0"/>
    <n v="44"/>
    <b v="1"/>
    <x v="4"/>
    <n v="1.1839285714285714"/>
    <n v="75.340909090909093"/>
    <x v="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902"/>
    <b v="0"/>
    <n v="4"/>
    <b v="1"/>
    <x v="2"/>
    <n v="1.1833333333333333"/>
    <n v="443.75"/>
    <x v="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903"/>
    <b v="0"/>
    <n v="24"/>
    <b v="1"/>
    <x v="4"/>
    <n v="1.1833333333333333"/>
    <n v="29.583333333333332"/>
    <x v="3"/>
    <x v="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904"/>
    <b v="0"/>
    <n v="62"/>
    <b v="1"/>
    <x v="4"/>
    <n v="1.1833333333333333"/>
    <n v="57.258064516129032"/>
    <x v="3"/>
    <x v="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905"/>
    <b v="0"/>
    <n v="39"/>
    <b v="1"/>
    <x v="4"/>
    <n v="1.1825757575757576"/>
    <n v="100.06410256410257"/>
    <x v="3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906"/>
    <b v="0"/>
    <n v="146"/>
    <b v="1"/>
    <x v="0"/>
    <n v="1.1825000000000001"/>
    <n v="97.191780821917803"/>
    <x v="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907"/>
    <b v="0"/>
    <n v="499"/>
    <b v="1"/>
    <x v="17"/>
    <n v="1.1822050359712231"/>
    <n v="65.8623246492986"/>
    <x v="2"/>
    <x v="1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908"/>
    <b v="1"/>
    <n v="91"/>
    <b v="1"/>
    <x v="14"/>
    <n v="1.1819999999999999"/>
    <n v="64.945054945054949"/>
    <x v="4"/>
    <x v="1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909"/>
    <b v="0"/>
    <n v="173"/>
    <b v="1"/>
    <x v="12"/>
    <n v="1.1812400000000001"/>
    <n v="170.69942196531792"/>
    <x v="3"/>
    <x v="1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910"/>
    <b v="1"/>
    <n v="963"/>
    <b v="1"/>
    <x v="14"/>
    <n v="1.1808107999999999"/>
    <n v="30.654485981308412"/>
    <x v="4"/>
    <x v="14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911"/>
    <b v="0"/>
    <n v="90"/>
    <b v="1"/>
    <x v="2"/>
    <n v="1.1805000000000001"/>
    <n v="131.16666666666666"/>
    <x v="2"/>
    <x v="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912"/>
    <b v="0"/>
    <n v="25"/>
    <b v="1"/>
    <x v="2"/>
    <n v="1.18"/>
    <n v="47.2"/>
    <x v="2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913"/>
    <b v="1"/>
    <n v="361"/>
    <b v="1"/>
    <x v="2"/>
    <n v="1.1796376666666666"/>
    <n v="98.030831024930734"/>
    <x v="2"/>
    <x v="2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d v="2014-12-21T08:42:21"/>
    <n v="1416559341"/>
    <x v="914"/>
    <b v="1"/>
    <n v="33"/>
    <b v="1"/>
    <x v="0"/>
    <n v="1.1790285714285715"/>
    <n v="2500.969696969697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915"/>
    <b v="1"/>
    <n v="98"/>
    <b v="1"/>
    <x v="9"/>
    <n v="1.1786666666666668"/>
    <n v="180.40816326530611"/>
    <x v="6"/>
    <x v="9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916"/>
    <b v="0"/>
    <n v="74"/>
    <b v="1"/>
    <x v="4"/>
    <n v="1.1783999999999999"/>
    <n v="39.810810810810814"/>
    <x v="3"/>
    <x v="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917"/>
    <b v="0"/>
    <n v="26"/>
    <b v="1"/>
    <x v="4"/>
    <n v="1.1773333333333333"/>
    <n v="67.92307692307692"/>
    <x v="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918"/>
    <b v="0"/>
    <n v="22"/>
    <b v="1"/>
    <x v="15"/>
    <n v="1.177142857142857"/>
    <n v="37.454545454545453"/>
    <x v="5"/>
    <x v="1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919"/>
    <b v="1"/>
    <n v="213"/>
    <b v="1"/>
    <x v="4"/>
    <n v="1.1752499999999999"/>
    <n v="110.35211267605634"/>
    <x v="3"/>
    <x v="4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920"/>
    <b v="0"/>
    <n v="25"/>
    <b v="1"/>
    <x v="7"/>
    <n v="1.175"/>
    <n v="47"/>
    <x v="2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921"/>
    <b v="1"/>
    <n v="51"/>
    <b v="1"/>
    <x v="4"/>
    <n v="1.1739999999999999"/>
    <n v="57.549019607843135"/>
    <x v="3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922"/>
    <b v="1"/>
    <n v="255"/>
    <b v="1"/>
    <x v="10"/>
    <n v="1.1727000000000001"/>
    <n v="45.988235294117644"/>
    <x v="2"/>
    <x v="1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923"/>
    <b v="0"/>
    <n v="40"/>
    <b v="1"/>
    <x v="2"/>
    <n v="1.1725000000000001"/>
    <n v="58.625"/>
    <x v="2"/>
    <x v="2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924"/>
    <b v="0"/>
    <n v="8"/>
    <b v="1"/>
    <x v="16"/>
    <n v="1.1714285714285715"/>
    <n v="51.25"/>
    <x v="4"/>
    <x v="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925"/>
    <b v="0"/>
    <n v="55"/>
    <b v="1"/>
    <x v="12"/>
    <n v="1.1712499999999999"/>
    <n v="85.181818181818187"/>
    <x v="3"/>
    <x v="1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926"/>
    <b v="1"/>
    <n v="41"/>
    <b v="1"/>
    <x v="0"/>
    <n v="1.1707484768810599"/>
    <n v="44.853658536585364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927"/>
    <b v="1"/>
    <n v="635"/>
    <b v="1"/>
    <x v="8"/>
    <n v="1.170404"/>
    <n v="92.157795275590544"/>
    <x v="5"/>
    <x v="8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928"/>
    <b v="1"/>
    <n v="31"/>
    <b v="1"/>
    <x v="2"/>
    <n v="1.17"/>
    <n v="75.483870967741936"/>
    <x v="2"/>
    <x v="2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929"/>
    <b v="0"/>
    <n v="38"/>
    <b v="1"/>
    <x v="2"/>
    <n v="1.17"/>
    <n v="61.578947368421055"/>
    <x v="2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930"/>
    <b v="0"/>
    <n v="131"/>
    <b v="1"/>
    <x v="2"/>
    <n v="1.1696666666666666"/>
    <n v="133.93129770992365"/>
    <x v="2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931"/>
    <b v="1"/>
    <n v="314"/>
    <b v="1"/>
    <x v="14"/>
    <n v="1.1694724999999999"/>
    <n v="89.38643312101911"/>
    <x v="4"/>
    <x v="14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932"/>
    <b v="0"/>
    <n v="15"/>
    <b v="1"/>
    <x v="4"/>
    <n v="1.1692307692307693"/>
    <n v="50.666666666666664"/>
    <x v="3"/>
    <x v="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933"/>
    <b v="0"/>
    <n v="86"/>
    <b v="1"/>
    <x v="4"/>
    <n v="1.1691666666666667"/>
    <n v="81.569767441860463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934"/>
    <b v="0"/>
    <n v="35"/>
    <b v="1"/>
    <x v="4"/>
    <n v="1.1686666666666667"/>
    <n v="100.17142857142858"/>
    <x v="3"/>
    <x v="4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n v="1459483140"/>
    <d v="2016-04-01T03:59:00"/>
    <n v="1456526879"/>
    <x v="935"/>
    <b v="1"/>
    <n v="100"/>
    <b v="1"/>
    <x v="4"/>
    <n v="1.1684444444444444"/>
    <n v="52.58"/>
    <x v="3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936"/>
    <b v="1"/>
    <n v="493"/>
    <b v="1"/>
    <x v="14"/>
    <n v="1.1683911999999999"/>
    <n v="59.249046653144013"/>
    <x v="4"/>
    <x v="14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937"/>
    <b v="0"/>
    <n v="26"/>
    <b v="1"/>
    <x v="4"/>
    <n v="1.1679999999999999"/>
    <n v="44.92307692307692"/>
    <x v="3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938"/>
    <b v="0"/>
    <n v="56"/>
    <b v="1"/>
    <x v="20"/>
    <n v="1.1675"/>
    <n v="41.696428571428569"/>
    <x v="3"/>
    <x v="2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939"/>
    <b v="1"/>
    <n v="182"/>
    <b v="1"/>
    <x v="2"/>
    <n v="1.1666666666666667"/>
    <n v="76.92307692307692"/>
    <x v="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n v="1417460940"/>
    <d v="2014-12-01T19:09:00"/>
    <n v="1416516972"/>
    <x v="940"/>
    <b v="0"/>
    <n v="20"/>
    <b v="1"/>
    <x v="4"/>
    <n v="1.1666666666666667"/>
    <n v="70"/>
    <x v="3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941"/>
    <b v="0"/>
    <n v="130"/>
    <b v="1"/>
    <x v="4"/>
    <n v="1.1663479999999999"/>
    <n v="44.859538461538463"/>
    <x v="3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942"/>
    <b v="0"/>
    <n v="96"/>
    <b v="1"/>
    <x v="2"/>
    <n v="1.166166"/>
    <n v="60.737812499999997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943"/>
    <b v="1"/>
    <n v="286"/>
    <b v="1"/>
    <x v="14"/>
    <n v="1.1656"/>
    <n v="40.755244755244753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944"/>
    <b v="0"/>
    <n v="145"/>
    <b v="1"/>
    <x v="13"/>
    <n v="1.1652013333333333"/>
    <n v="60.26903448275862"/>
    <x v="2"/>
    <x v="13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945"/>
    <b v="1"/>
    <n v="305"/>
    <b v="1"/>
    <x v="12"/>
    <n v="1.1635599999999999"/>
    <n v="95.373770491803285"/>
    <x v="3"/>
    <x v="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946"/>
    <b v="0"/>
    <n v="105"/>
    <b v="1"/>
    <x v="13"/>
    <n v="1.1632786885245903"/>
    <n v="50.685714285714283"/>
    <x v="2"/>
    <x v="1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947"/>
    <b v="1"/>
    <n v="244"/>
    <b v="1"/>
    <x v="4"/>
    <n v="1.1629333333333334"/>
    <n v="71.491803278688522"/>
    <x v="3"/>
    <x v="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948"/>
    <b v="0"/>
    <n v="79"/>
    <b v="1"/>
    <x v="4"/>
    <n v="1.1626000000000001"/>
    <n v="73.582278481012665"/>
    <x v="3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949"/>
    <b v="1"/>
    <n v="165"/>
    <b v="1"/>
    <x v="14"/>
    <n v="1.1625714285714286"/>
    <n v="246.60606060606059"/>
    <x v="4"/>
    <x v="14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950"/>
    <b v="0"/>
    <n v="20"/>
    <b v="1"/>
    <x v="6"/>
    <n v="1.1625000000000001"/>
    <n v="116.25"/>
    <x v="4"/>
    <x v="6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951"/>
    <b v="0"/>
    <n v="75"/>
    <b v="1"/>
    <x v="13"/>
    <n v="1.1625000000000001"/>
    <n v="31"/>
    <x v="2"/>
    <x v="1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952"/>
    <b v="0"/>
    <n v="52"/>
    <b v="1"/>
    <x v="16"/>
    <n v="1.1620999999999999"/>
    <n v="223.48076923076923"/>
    <x v="4"/>
    <x v="1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953"/>
    <b v="0"/>
    <n v="63"/>
    <b v="1"/>
    <x v="4"/>
    <n v="1.1619999999999999"/>
    <n v="55.333333333333336"/>
    <x v="3"/>
    <x v="4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954"/>
    <b v="1"/>
    <n v="55"/>
    <b v="1"/>
    <x v="4"/>
    <n v="1.1616666666666666"/>
    <n v="63.363636363636367"/>
    <x v="3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955"/>
    <b v="0"/>
    <n v="31"/>
    <b v="1"/>
    <x v="2"/>
    <n v="1.1615384615384616"/>
    <n v="48.70967741935484"/>
    <x v="2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956"/>
    <b v="0"/>
    <n v="149"/>
    <b v="1"/>
    <x v="14"/>
    <n v="1.1608000000000001"/>
    <n v="116.85906040268456"/>
    <x v="4"/>
    <x v="1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957"/>
    <b v="0"/>
    <n v="29"/>
    <b v="1"/>
    <x v="4"/>
    <n v="1.1605000000000001"/>
    <n v="80.034482758620683"/>
    <x v="3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958"/>
    <b v="0"/>
    <n v="103"/>
    <b v="1"/>
    <x v="12"/>
    <n v="1.1602222222222223"/>
    <n v="50.689320388349515"/>
    <x v="3"/>
    <x v="12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959"/>
    <b v="1"/>
    <n v="104"/>
    <b v="1"/>
    <x v="4"/>
    <n v="1.1602222222222223"/>
    <n v="50.20192307692308"/>
    <x v="3"/>
    <x v="4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960"/>
    <b v="0"/>
    <n v="14"/>
    <b v="1"/>
    <x v="9"/>
    <n v="1.1599999999999999"/>
    <n v="414.28571428571428"/>
    <x v="6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961"/>
    <b v="0"/>
    <n v="4"/>
    <b v="1"/>
    <x v="18"/>
    <n v="1.1599999999999999"/>
    <n v="7.25"/>
    <x v="2"/>
    <x v="1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962"/>
    <b v="0"/>
    <n v="114"/>
    <b v="1"/>
    <x v="13"/>
    <n v="1.1593333333333333"/>
    <n v="152.54385964912279"/>
    <x v="2"/>
    <x v="13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963"/>
    <b v="0"/>
    <n v="35"/>
    <b v="1"/>
    <x v="4"/>
    <n v="1.1588888888888889"/>
    <n v="59.6"/>
    <x v="3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964"/>
    <b v="0"/>
    <n v="33"/>
    <b v="1"/>
    <x v="2"/>
    <n v="1.1585714285714286"/>
    <n v="24.575757575757574"/>
    <x v="2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965"/>
    <b v="0"/>
    <n v="19"/>
    <b v="1"/>
    <x v="15"/>
    <n v="1.1575757575757575"/>
    <n v="40.210526315789473"/>
    <x v="5"/>
    <x v="15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966"/>
    <b v="0"/>
    <n v="13"/>
    <b v="1"/>
    <x v="2"/>
    <n v="1.1575"/>
    <n v="35.615384615384613"/>
    <x v="2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967"/>
    <b v="1"/>
    <n v="137"/>
    <b v="1"/>
    <x v="0"/>
    <n v="1.157092"/>
    <n v="84.459270072992695"/>
    <x v="0"/>
    <x v="0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968"/>
    <b v="0"/>
    <n v="30"/>
    <b v="1"/>
    <x v="4"/>
    <n v="1.1565217391304348"/>
    <n v="44.333333333333336"/>
    <x v="3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969"/>
    <b v="0"/>
    <n v="64"/>
    <b v="1"/>
    <x v="13"/>
    <n v="1.1555"/>
    <n v="36.109375"/>
    <x v="2"/>
    <x v="13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d v="2015-01-31T19:58:33"/>
    <n v="1420919913"/>
    <x v="970"/>
    <b v="0"/>
    <n v="60"/>
    <b v="1"/>
    <x v="1"/>
    <n v="1.1554666666666666"/>
    <n v="144.43333333333334"/>
    <x v="1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971"/>
    <b v="0"/>
    <n v="75"/>
    <b v="1"/>
    <x v="13"/>
    <n v="1.1551066666666667"/>
    <n v="46.204266666666669"/>
    <x v="2"/>
    <x v="1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972"/>
    <b v="0"/>
    <n v="188"/>
    <b v="1"/>
    <x v="0"/>
    <n v="1.1550800000000001"/>
    <n v="307.20212765957444"/>
    <x v="0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973"/>
    <b v="0"/>
    <n v="21"/>
    <b v="1"/>
    <x v="4"/>
    <n v="1.155"/>
    <n v="44"/>
    <x v="3"/>
    <x v="4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974"/>
    <b v="0"/>
    <n v="112"/>
    <b v="1"/>
    <x v="4"/>
    <n v="1.155"/>
    <n v="30.9375"/>
    <x v="3"/>
    <x v="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975"/>
    <b v="0"/>
    <n v="186"/>
    <b v="1"/>
    <x v="11"/>
    <n v="1.1545000000000001"/>
    <n v="62.06989247311828"/>
    <x v="7"/>
    <x v="1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976"/>
    <b v="0"/>
    <n v="47"/>
    <b v="1"/>
    <x v="6"/>
    <n v="1.1542857142857144"/>
    <n v="85.957446808510639"/>
    <x v="4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977"/>
    <b v="0"/>
    <n v="42"/>
    <b v="1"/>
    <x v="7"/>
    <n v="1.1533333333333333"/>
    <n v="82.38095238095238"/>
    <x v="2"/>
    <x v="7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978"/>
    <b v="0"/>
    <n v="39"/>
    <b v="1"/>
    <x v="4"/>
    <n v="1.1533333333333333"/>
    <n v="53.230769230769234"/>
    <x v="3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979"/>
    <b v="1"/>
    <n v="167"/>
    <b v="1"/>
    <x v="4"/>
    <n v="1.1530588235294117"/>
    <n v="58.688622754491021"/>
    <x v="3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n v="1446062040"/>
    <d v="2015-10-28T19:54:00"/>
    <n v="1445109822"/>
    <x v="980"/>
    <b v="0"/>
    <n v="14"/>
    <b v="1"/>
    <x v="4"/>
    <n v="1.1516129032258065"/>
    <n v="51"/>
    <x v="3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981"/>
    <b v="0"/>
    <n v="205"/>
    <b v="1"/>
    <x v="2"/>
    <n v="1.1512214285714286"/>
    <n v="39.31"/>
    <x v="2"/>
    <x v="2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982"/>
    <b v="1"/>
    <n v="600"/>
    <b v="1"/>
    <x v="8"/>
    <n v="1.1508"/>
    <n v="76.72"/>
    <x v="5"/>
    <x v="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983"/>
    <b v="0"/>
    <n v="56"/>
    <b v="1"/>
    <x v="6"/>
    <n v="1.1506666666666667"/>
    <n v="123.28571428571429"/>
    <x v="4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984"/>
    <b v="0"/>
    <n v="160"/>
    <b v="1"/>
    <x v="13"/>
    <n v="1.1504037499999999"/>
    <n v="57.520187499999999"/>
    <x v="2"/>
    <x v="1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n v="1489238940"/>
    <d v="2017-03-11T13:29:00"/>
    <n v="1486406253"/>
    <x v="985"/>
    <b v="0"/>
    <n v="32"/>
    <b v="1"/>
    <x v="9"/>
    <n v="1.1499999999999999"/>
    <n v="32.34375"/>
    <x v="6"/>
    <x v="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986"/>
    <b v="0"/>
    <n v="23"/>
    <b v="1"/>
    <x v="4"/>
    <n v="1.1499999999999999"/>
    <n v="50"/>
    <x v="3"/>
    <x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987"/>
    <b v="1"/>
    <n v="29"/>
    <b v="1"/>
    <x v="4"/>
    <n v="1.1499999999999999"/>
    <n v="79.310344827586206"/>
    <x v="3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n v="1468193532"/>
    <d v="2016-07-10T23:32:12"/>
    <n v="1465601532"/>
    <x v="988"/>
    <b v="0"/>
    <n v="10"/>
    <b v="1"/>
    <x v="20"/>
    <n v="1.1499999999999999"/>
    <n v="115"/>
    <x v="3"/>
    <x v="20"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n v="1458807098"/>
    <d v="2016-03-24T08:11:38"/>
    <n v="1456218698"/>
    <x v="989"/>
    <b v="0"/>
    <n v="203"/>
    <b v="1"/>
    <x v="0"/>
    <n v="1.14977"/>
    <n v="566.38916256157631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990"/>
    <b v="1"/>
    <n v="813"/>
    <b v="1"/>
    <x v="0"/>
    <n v="1.14901155"/>
    <n v="282.65966789667897"/>
    <x v="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991"/>
    <b v="1"/>
    <n v="74"/>
    <b v="1"/>
    <x v="10"/>
    <n v="1.149"/>
    <n v="31.054054054054053"/>
    <x v="2"/>
    <x v="1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992"/>
    <b v="0"/>
    <n v="87"/>
    <b v="1"/>
    <x v="2"/>
    <n v="1.1488571428571428"/>
    <n v="46.218390804597703"/>
    <x v="2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993"/>
    <b v="1"/>
    <n v="55"/>
    <b v="1"/>
    <x v="4"/>
    <n v="1.148421052631579"/>
    <n v="39.672727272727272"/>
    <x v="3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994"/>
    <b v="1"/>
    <n v="221"/>
    <b v="1"/>
    <x v="14"/>
    <n v="1.1476"/>
    <n v="129.81900452488688"/>
    <x v="4"/>
    <x v="1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995"/>
    <b v="1"/>
    <n v="169"/>
    <b v="1"/>
    <x v="2"/>
    <n v="1.1472"/>
    <n v="67.881656804733723"/>
    <x v="2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996"/>
    <b v="0"/>
    <n v="95"/>
    <b v="1"/>
    <x v="4"/>
    <n v="1.1471959999999999"/>
    <n v="30.189368421052631"/>
    <x v="3"/>
    <x v="4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997"/>
    <b v="0"/>
    <n v="27"/>
    <b v="1"/>
    <x v="9"/>
    <n v="1.147"/>
    <n v="42.481481481481481"/>
    <x v="6"/>
    <x v="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98"/>
    <b v="0"/>
    <n v="34"/>
    <b v="1"/>
    <x v="6"/>
    <n v="1.1466666666666667"/>
    <n v="50.588235294117645"/>
    <x v="4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999"/>
    <b v="0"/>
    <n v="31"/>
    <b v="1"/>
    <x v="4"/>
    <n v="1.1466666666666667"/>
    <n v="110.96774193548387"/>
    <x v="3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1000"/>
    <b v="0"/>
    <n v="286"/>
    <b v="1"/>
    <x v="5"/>
    <n v="1.1466525000000001"/>
    <n v="80.185489510489504"/>
    <x v="0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1001"/>
    <b v="0"/>
    <n v="55"/>
    <b v="1"/>
    <x v="13"/>
    <n v="1.1457142857142857"/>
    <n v="72.909090909090907"/>
    <x v="2"/>
    <x v="13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1002"/>
    <b v="1"/>
    <n v="238"/>
    <b v="1"/>
    <x v="5"/>
    <n v="1.14534"/>
    <n v="120.30882352941177"/>
    <x v="0"/>
    <x v="5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003"/>
    <b v="0"/>
    <n v="20"/>
    <b v="1"/>
    <x v="13"/>
    <n v="1.145"/>
    <n v="57.25"/>
    <x v="2"/>
    <x v="1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1004"/>
    <b v="0"/>
    <n v="61"/>
    <b v="1"/>
    <x v="4"/>
    <n v="1.145"/>
    <n v="18.770491803278688"/>
    <x v="3"/>
    <x v="4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1005"/>
    <b v="0"/>
    <n v="62"/>
    <b v="1"/>
    <x v="4"/>
    <n v="1.145"/>
    <n v="184.67741935483872"/>
    <x v="3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1006"/>
    <b v="0"/>
    <n v="336"/>
    <b v="1"/>
    <x v="4"/>
    <n v="1.1440928571428572"/>
    <n v="119.17633928571429"/>
    <x v="3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1007"/>
    <b v="0"/>
    <n v="229"/>
    <b v="1"/>
    <x v="15"/>
    <n v="1.1440638297872341"/>
    <n v="234.80786026200875"/>
    <x v="5"/>
    <x v="15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1008"/>
    <b v="0"/>
    <n v="133"/>
    <b v="1"/>
    <x v="14"/>
    <n v="1.1439999999999999"/>
    <n v="103.2180451127819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009"/>
    <b v="0"/>
    <n v="33"/>
    <b v="1"/>
    <x v="13"/>
    <n v="1.1439999999999999"/>
    <n v="104"/>
    <x v="2"/>
    <x v="1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1010"/>
    <b v="0"/>
    <n v="123"/>
    <b v="1"/>
    <x v="10"/>
    <n v="1.1438333333333333"/>
    <n v="55.796747967479675"/>
    <x v="2"/>
    <x v="1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1011"/>
    <b v="0"/>
    <n v="26"/>
    <b v="1"/>
    <x v="4"/>
    <n v="1.1435"/>
    <n v="87.961538461538467"/>
    <x v="3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1012"/>
    <b v="0"/>
    <n v="63"/>
    <b v="1"/>
    <x v="4"/>
    <n v="1.1427586206896552"/>
    <n v="105.2063492063492"/>
    <x v="3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1013"/>
    <b v="1"/>
    <n v="202"/>
    <b v="1"/>
    <x v="14"/>
    <n v="1.142725"/>
    <n v="101.8269801980198"/>
    <x v="4"/>
    <x v="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014"/>
    <b v="0"/>
    <n v="90"/>
    <b v="1"/>
    <x v="2"/>
    <n v="1.1426000000000001"/>
    <n v="63.477777777777774"/>
    <x v="2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1015"/>
    <b v="0"/>
    <n v="44"/>
    <b v="1"/>
    <x v="4"/>
    <n v="1.1424000000000001"/>
    <n v="64.909090909090907"/>
    <x v="3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1016"/>
    <b v="0"/>
    <n v="1062"/>
    <b v="1"/>
    <x v="14"/>
    <n v="1.1416866666666667"/>
    <n v="161.25517890772127"/>
    <x v="4"/>
    <x v="1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1017"/>
    <b v="0"/>
    <n v="17"/>
    <b v="1"/>
    <x v="2"/>
    <n v="1.1416666666666666"/>
    <n v="80.588235294117652"/>
    <x v="2"/>
    <x v="2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1018"/>
    <b v="1"/>
    <n v="62"/>
    <b v="1"/>
    <x v="4"/>
    <n v="1.1416238095238094"/>
    <n v="77.335806451612896"/>
    <x v="3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019"/>
    <b v="0"/>
    <n v="136"/>
    <b v="1"/>
    <x v="2"/>
    <n v="1.1412500000000001"/>
    <n v="67.132352941176464"/>
    <x v="2"/>
    <x v="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020"/>
    <b v="0"/>
    <n v="89"/>
    <b v="1"/>
    <x v="9"/>
    <n v="1.1401428571428571"/>
    <n v="89.674157303370791"/>
    <x v="6"/>
    <x v="9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1021"/>
    <b v="0"/>
    <n v="23"/>
    <b v="1"/>
    <x v="4"/>
    <n v="1.1399999999999999"/>
    <n v="74.347826086956516"/>
    <x v="3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1022"/>
    <b v="0"/>
    <n v="62"/>
    <b v="1"/>
    <x v="5"/>
    <n v="1.1399999999999999"/>
    <n v="36.774193548387096"/>
    <x v="0"/>
    <x v="5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1023"/>
    <b v="1"/>
    <n v="69"/>
    <b v="1"/>
    <x v="4"/>
    <n v="1.1399999999999999"/>
    <n v="82.608695652173907"/>
    <x v="3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1024"/>
    <b v="0"/>
    <n v="14"/>
    <b v="1"/>
    <x v="4"/>
    <n v="1.1399999999999999"/>
    <n v="40.714285714285715"/>
    <x v="3"/>
    <x v="4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1025"/>
    <b v="0"/>
    <n v="21"/>
    <b v="1"/>
    <x v="4"/>
    <n v="1.1399999999999999"/>
    <n v="27.142857142857142"/>
    <x v="3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1026"/>
    <b v="0"/>
    <n v="71"/>
    <b v="1"/>
    <x v="4"/>
    <n v="1.1392"/>
    <n v="80.225352112676063"/>
    <x v="3"/>
    <x v="4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1027"/>
    <b v="0"/>
    <n v="27"/>
    <b v="1"/>
    <x v="4"/>
    <n v="1.1388888888888888"/>
    <n v="37.962962962962962"/>
    <x v="3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028"/>
    <b v="0"/>
    <n v="158"/>
    <b v="1"/>
    <x v="2"/>
    <n v="1.1385000000000001"/>
    <n v="72.056962025316452"/>
    <x v="2"/>
    <x v="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1029"/>
    <b v="0"/>
    <n v="234"/>
    <b v="1"/>
    <x v="1"/>
    <n v="1.1383571428571428"/>
    <n v="68.106837606837601"/>
    <x v="1"/>
    <x v="1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n v="1418273940"/>
    <d v="2014-12-11T04:59:00"/>
    <n v="1415398197"/>
    <x v="1030"/>
    <b v="1"/>
    <n v="158"/>
    <b v="1"/>
    <x v="14"/>
    <n v="1.1377333333333333"/>
    <n v="108.01265822784811"/>
    <x v="4"/>
    <x v="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1031"/>
    <b v="1"/>
    <n v="84"/>
    <b v="1"/>
    <x v="14"/>
    <n v="1.1375714285714287"/>
    <n v="47.398809523809526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1032"/>
    <b v="0"/>
    <n v="19"/>
    <b v="1"/>
    <x v="13"/>
    <n v="1.1372727272727272"/>
    <n v="65.84210526315789"/>
    <x v="2"/>
    <x v="1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033"/>
    <b v="1"/>
    <n v="74"/>
    <b v="1"/>
    <x v="2"/>
    <n v="1.1366666666666667"/>
    <n v="50.689189189189186"/>
    <x v="2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1034"/>
    <b v="0"/>
    <n v="47"/>
    <b v="1"/>
    <x v="13"/>
    <n v="1.1366666666666667"/>
    <n v="29.021276595744681"/>
    <x v="2"/>
    <x v="1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035"/>
    <b v="0"/>
    <n v="57"/>
    <b v="1"/>
    <x v="6"/>
    <n v="1.1365714285714286"/>
    <n v="69.78947368421052"/>
    <x v="4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1036"/>
    <b v="0"/>
    <n v="80"/>
    <b v="1"/>
    <x v="4"/>
    <n v="1.1365000000000001"/>
    <n v="56.825000000000003"/>
    <x v="3"/>
    <x v="4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037"/>
    <b v="0"/>
    <n v="104"/>
    <b v="1"/>
    <x v="2"/>
    <n v="1.1364000000000001"/>
    <n v="27.317307692307693"/>
    <x v="2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1038"/>
    <b v="0"/>
    <n v="128"/>
    <b v="1"/>
    <x v="4"/>
    <n v="1.1363000000000001"/>
    <n v="88.7734375"/>
    <x v="3"/>
    <x v="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1039"/>
    <b v="0"/>
    <n v="114"/>
    <b v="1"/>
    <x v="4"/>
    <n v="1.13625"/>
    <n v="39.868421052631582"/>
    <x v="3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1040"/>
    <b v="0"/>
    <n v="621"/>
    <b v="1"/>
    <x v="0"/>
    <n v="1.1359142857142857"/>
    <n v="64.020933977455712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1041"/>
    <b v="0"/>
    <n v="30"/>
    <b v="1"/>
    <x v="4"/>
    <n v="1.1356666666666666"/>
    <n v="113.56666666666666"/>
    <x v="3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1042"/>
    <b v="0"/>
    <n v="64"/>
    <b v="1"/>
    <x v="6"/>
    <n v="1.1351849999999999"/>
    <n v="35.474531249999998"/>
    <x v="4"/>
    <x v="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1043"/>
    <b v="1"/>
    <n v="202"/>
    <b v="1"/>
    <x v="14"/>
    <n v="1.1346153846153846"/>
    <n v="73.019801980198025"/>
    <x v="4"/>
    <x v="1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1044"/>
    <b v="0"/>
    <n v="68"/>
    <b v="1"/>
    <x v="4"/>
    <n v="1.1346000000000001"/>
    <n v="83.42647058823529"/>
    <x v="3"/>
    <x v="4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1045"/>
    <b v="0"/>
    <n v="107"/>
    <b v="1"/>
    <x v="20"/>
    <n v="1.1345714285714286"/>
    <n v="74.224299065420567"/>
    <x v="3"/>
    <x v="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1046"/>
    <b v="0"/>
    <n v="53"/>
    <b v="1"/>
    <x v="4"/>
    <n v="1.1342219999999998"/>
    <n v="107.00207547169811"/>
    <x v="3"/>
    <x v="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1047"/>
    <b v="0"/>
    <n v="63"/>
    <b v="1"/>
    <x v="4"/>
    <n v="1.1339285714285714"/>
    <n v="50.396825396825399"/>
    <x v="3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1048"/>
    <b v="0"/>
    <n v="25"/>
    <b v="1"/>
    <x v="13"/>
    <n v="1.1333333333333333"/>
    <n v="34"/>
    <x v="2"/>
    <x v="13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1049"/>
    <b v="0"/>
    <n v="29"/>
    <b v="1"/>
    <x v="13"/>
    <n v="1.1333333333333333"/>
    <n v="23.448275862068964"/>
    <x v="2"/>
    <x v="13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1050"/>
    <b v="0"/>
    <n v="17"/>
    <b v="1"/>
    <x v="4"/>
    <n v="1.1333333333333333"/>
    <n v="20"/>
    <x v="3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n v="1428292800"/>
    <d v="2015-04-06T04:00:00"/>
    <n v="1424368298"/>
    <x v="1051"/>
    <b v="0"/>
    <n v="83"/>
    <b v="1"/>
    <x v="4"/>
    <n v="1.133"/>
    <n v="68.253012048192772"/>
    <x v="3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1052"/>
    <b v="0"/>
    <n v="44"/>
    <b v="1"/>
    <x v="13"/>
    <n v="1.1325000000000001"/>
    <n v="51.477272727272727"/>
    <x v="2"/>
    <x v="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1053"/>
    <b v="0"/>
    <n v="557"/>
    <b v="1"/>
    <x v="12"/>
    <n v="1.13104"/>
    <n v="50.764811490125673"/>
    <x v="3"/>
    <x v="12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054"/>
    <b v="0"/>
    <n v="39"/>
    <b v="1"/>
    <x v="6"/>
    <n v="1.1303159999999999"/>
    <n v="144.91230769230768"/>
    <x v="4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1055"/>
    <b v="0"/>
    <n v="185"/>
    <b v="1"/>
    <x v="18"/>
    <n v="1.130176111111111"/>
    <n v="109.96308108108107"/>
    <x v="2"/>
    <x v="1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1056"/>
    <b v="1"/>
    <n v="555"/>
    <b v="1"/>
    <x v="14"/>
    <n v="1.13015"/>
    <n v="203.63063063063063"/>
    <x v="4"/>
    <x v="1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1057"/>
    <b v="1"/>
    <n v="162"/>
    <b v="1"/>
    <x v="0"/>
    <n v="1.1300013888888889"/>
    <n v="50.222283950617282"/>
    <x v="0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058"/>
    <b v="0"/>
    <n v="17"/>
    <b v="1"/>
    <x v="2"/>
    <n v="1.1299999999999999"/>
    <n v="66.470588235294116"/>
    <x v="2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1059"/>
    <b v="0"/>
    <n v="17"/>
    <b v="1"/>
    <x v="4"/>
    <n v="1.1299999999999999"/>
    <n v="66.470588235294116"/>
    <x v="3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1060"/>
    <b v="0"/>
    <n v="15"/>
    <b v="1"/>
    <x v="20"/>
    <n v="1.1299999999999999"/>
    <n v="37.666666666666664"/>
    <x v="3"/>
    <x v="2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1061"/>
    <b v="0"/>
    <n v="33"/>
    <b v="1"/>
    <x v="18"/>
    <n v="1.1294999999999999"/>
    <n v="136.90909090909091"/>
    <x v="2"/>
    <x v="18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062"/>
    <b v="0"/>
    <n v="49"/>
    <b v="1"/>
    <x v="7"/>
    <n v="1.1294117647058823"/>
    <n v="39.183673469387756"/>
    <x v="2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n v="1453376495"/>
    <d v="2016-01-21T11:41:35"/>
    <n v="1450784495"/>
    <x v="1063"/>
    <b v="0"/>
    <n v="29"/>
    <b v="1"/>
    <x v="6"/>
    <n v="1.1293199999999999"/>
    <n v="19.471034482758618"/>
    <x v="4"/>
    <x v="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1064"/>
    <b v="1"/>
    <n v="1151"/>
    <b v="1"/>
    <x v="14"/>
    <n v="1.1292973333333334"/>
    <n v="147.17167680278018"/>
    <x v="4"/>
    <x v="1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1065"/>
    <b v="1"/>
    <n v="123"/>
    <b v="1"/>
    <x v="4"/>
    <n v="1.1292857142857142"/>
    <n v="64.268292682926827"/>
    <x v="3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1066"/>
    <b v="1"/>
    <n v="235"/>
    <b v="1"/>
    <x v="14"/>
    <n v="1.1292"/>
    <n v="48.051063829787232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1067"/>
    <b v="0"/>
    <n v="95"/>
    <b v="1"/>
    <x v="13"/>
    <n v="1.1291099999999998"/>
    <n v="47.541473684210523"/>
    <x v="2"/>
    <x v="1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1068"/>
    <b v="0"/>
    <n v="57"/>
    <b v="1"/>
    <x v="4"/>
    <n v="1.1285000000000001"/>
    <n v="39.596491228070178"/>
    <x v="3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1069"/>
    <b v="0"/>
    <n v="69"/>
    <b v="1"/>
    <x v="4"/>
    <n v="1.1283333333333334"/>
    <n v="49.05797101449275"/>
    <x v="3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1070"/>
    <b v="0"/>
    <n v="277"/>
    <b v="1"/>
    <x v="12"/>
    <n v="1.12815"/>
    <n v="162.90974729241879"/>
    <x v="3"/>
    <x v="12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071"/>
    <b v="0"/>
    <n v="45"/>
    <b v="1"/>
    <x v="7"/>
    <n v="1.1279999999999999"/>
    <n v="12.533333333333333"/>
    <x v="2"/>
    <x v="7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1072"/>
    <b v="0"/>
    <n v="56"/>
    <b v="1"/>
    <x v="13"/>
    <n v="1.127715"/>
    <n v="80.551071428571419"/>
    <x v="2"/>
    <x v="1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1073"/>
    <b v="0"/>
    <n v="34"/>
    <b v="1"/>
    <x v="4"/>
    <n v="1.1276666666666666"/>
    <n v="99.5"/>
    <x v="3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1074"/>
    <b v="0"/>
    <n v="72"/>
    <b v="1"/>
    <x v="4"/>
    <n v="1.127"/>
    <n v="78.263888888888886"/>
    <x v="3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1075"/>
    <b v="0"/>
    <n v="84"/>
    <b v="1"/>
    <x v="1"/>
    <n v="1.1268750000000001"/>
    <n v="107.32142857142857"/>
    <x v="1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1076"/>
    <b v="1"/>
    <n v="51"/>
    <b v="1"/>
    <x v="14"/>
    <n v="1.1268"/>
    <n v="110.47058823529412"/>
    <x v="4"/>
    <x v="1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1077"/>
    <b v="1"/>
    <n v="376"/>
    <b v="1"/>
    <x v="14"/>
    <n v="1.1263736263736264"/>
    <n v="109.04255319148936"/>
    <x v="4"/>
    <x v="1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1078"/>
    <b v="0"/>
    <n v="1260"/>
    <b v="1"/>
    <x v="12"/>
    <n v="1.1253599999999999"/>
    <n v="89.314285714285717"/>
    <x v="3"/>
    <x v="1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1079"/>
    <b v="0"/>
    <n v="15"/>
    <b v="1"/>
    <x v="4"/>
    <n v="1.125"/>
    <n v="30"/>
    <x v="3"/>
    <x v="4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1080"/>
    <b v="0"/>
    <n v="14"/>
    <b v="1"/>
    <x v="4"/>
    <n v="1.125"/>
    <n v="64.285714285714292"/>
    <x v="3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1081"/>
    <b v="0"/>
    <n v="48"/>
    <b v="1"/>
    <x v="3"/>
    <n v="1.1240000000000001"/>
    <n v="35.125"/>
    <x v="0"/>
    <x v="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82"/>
    <b v="0"/>
    <n v="211"/>
    <b v="1"/>
    <x v="10"/>
    <n v="1.1236044444444444"/>
    <n v="23.963127962085309"/>
    <x v="2"/>
    <x v="1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1083"/>
    <b v="1"/>
    <n v="79"/>
    <b v="1"/>
    <x v="4"/>
    <n v="1.1232142857142857"/>
    <n v="39.810126582278478"/>
    <x v="3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1084"/>
    <b v="0"/>
    <n v="62"/>
    <b v="1"/>
    <x v="14"/>
    <n v="1.1230249999999999"/>
    <n v="181.13306451612902"/>
    <x v="4"/>
    <x v="14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1085"/>
    <b v="1"/>
    <n v="263"/>
    <b v="1"/>
    <x v="12"/>
    <n v="1.1229714285714285"/>
    <n v="149.44486692015209"/>
    <x v="3"/>
    <x v="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086"/>
    <b v="1"/>
    <n v="76"/>
    <b v="1"/>
    <x v="8"/>
    <n v="1.1226666666666667"/>
    <n v="44.315789473684212"/>
    <x v="5"/>
    <x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1087"/>
    <b v="0"/>
    <n v="58"/>
    <b v="1"/>
    <x v="2"/>
    <n v="1.1226666666666667"/>
    <n v="87.103448275862064"/>
    <x v="2"/>
    <x v="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1088"/>
    <b v="1"/>
    <n v="71"/>
    <b v="1"/>
    <x v="4"/>
    <n v="1.1225000000000001"/>
    <n v="31.619718309859156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1089"/>
    <b v="1"/>
    <n v="68"/>
    <b v="1"/>
    <x v="4"/>
    <n v="1.121664"/>
    <n v="41.237647058823526"/>
    <x v="3"/>
    <x v="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090"/>
    <b v="0"/>
    <n v="191"/>
    <b v="1"/>
    <x v="9"/>
    <n v="1.1210606060606061"/>
    <n v="116.21465968586388"/>
    <x v="6"/>
    <x v="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1091"/>
    <b v="0"/>
    <n v="383"/>
    <b v="1"/>
    <x v="14"/>
    <n v="1.1210500000000001"/>
    <n v="58.540469973890339"/>
    <x v="4"/>
    <x v="14"/>
  </r>
  <r>
    <n v="3285"/>
    <s v="By Morning"/>
    <s v="A new play by Matthew Gasda"/>
    <n v="4999"/>
    <n v="5604"/>
    <x v="0"/>
    <x v="0"/>
    <s v="USD"/>
    <n v="1488258000"/>
    <d v="2017-02-28T05:00:00"/>
    <n v="1485556626"/>
    <x v="1092"/>
    <b v="0"/>
    <n v="81"/>
    <b v="1"/>
    <x v="4"/>
    <n v="1.1210242048409682"/>
    <n v="69.18518518518519"/>
    <x v="3"/>
    <x v="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1093"/>
    <b v="0"/>
    <n v="76"/>
    <b v="1"/>
    <x v="4"/>
    <n v="1.121"/>
    <n v="44.25"/>
    <x v="3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1094"/>
    <b v="0"/>
    <n v="50"/>
    <b v="1"/>
    <x v="5"/>
    <n v="1.1200000000000001"/>
    <n v="56"/>
    <x v="0"/>
    <x v="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1095"/>
    <b v="0"/>
    <n v="24"/>
    <b v="1"/>
    <x v="4"/>
    <n v="1.1200000000000001"/>
    <n v="11.666666666666666"/>
    <x v="3"/>
    <x v="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1096"/>
    <b v="0"/>
    <n v="19"/>
    <b v="1"/>
    <x v="4"/>
    <n v="1.1200000000000001"/>
    <n v="58.94736842105263"/>
    <x v="3"/>
    <x v="4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097"/>
    <b v="0"/>
    <n v="35"/>
    <b v="0"/>
    <x v="3"/>
    <n v="1.1199130434782609"/>
    <n v="367.97142857142859"/>
    <x v="0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1098"/>
    <b v="0"/>
    <n v="18"/>
    <b v="1"/>
    <x v="4"/>
    <n v="1.119"/>
    <n v="62.166666666666664"/>
    <x v="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d v="2016-04-17T18:38:02"/>
    <n v="1455737882"/>
    <x v="1099"/>
    <b v="0"/>
    <n v="50"/>
    <b v="1"/>
    <x v="14"/>
    <n v="1.118936170212766"/>
    <n v="105.18"/>
    <x v="4"/>
    <x v="14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100"/>
    <b v="0"/>
    <n v="82"/>
    <b v="1"/>
    <x v="2"/>
    <n v="1.1188571428571428"/>
    <n v="47.756097560975611"/>
    <x v="2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1101"/>
    <b v="1"/>
    <n v="146"/>
    <b v="1"/>
    <x v="14"/>
    <n v="1.1187499999999999"/>
    <n v="61.301369863013697"/>
    <x v="4"/>
    <x v="14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102"/>
    <b v="1"/>
    <n v="206"/>
    <b v="1"/>
    <x v="9"/>
    <n v="1.1179285714285714"/>
    <n v="75.975728155339809"/>
    <x v="6"/>
    <x v="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1103"/>
    <b v="0"/>
    <n v="184"/>
    <b v="1"/>
    <x v="2"/>
    <n v="1.1178571428571429"/>
    <n v="85.054347826086953"/>
    <x v="2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n v="1453765920"/>
    <d v="2016-01-25T23:52:00"/>
    <n v="1451655808"/>
    <x v="1104"/>
    <b v="0"/>
    <n v="83"/>
    <b v="1"/>
    <x v="14"/>
    <n v="1.1176666666666666"/>
    <n v="40.397590361445786"/>
    <x v="4"/>
    <x v="14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d v="2015-04-04T21:59:00"/>
    <n v="1423501507"/>
    <x v="1105"/>
    <b v="0"/>
    <n v="141"/>
    <b v="1"/>
    <x v="10"/>
    <n v="1.1175999999999999"/>
    <n v="79.262411347517727"/>
    <x v="2"/>
    <x v="10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d v="2014-11-16T04:57:13"/>
    <n v="1413518233"/>
    <x v="1106"/>
    <b v="0"/>
    <n v="150"/>
    <b v="1"/>
    <x v="16"/>
    <n v="1.1172500000000001"/>
    <n v="148.96666666666667"/>
    <x v="4"/>
    <x v="16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1107"/>
    <b v="0"/>
    <n v="65"/>
    <b v="1"/>
    <x v="18"/>
    <n v="1.1171428571428572"/>
    <n v="60.153846153846153"/>
    <x v="2"/>
    <x v="1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1108"/>
    <b v="0"/>
    <n v="30"/>
    <b v="1"/>
    <x v="4"/>
    <n v="1.1171428571428572"/>
    <n v="65.166666666666671"/>
    <x v="3"/>
    <x v="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n v="1476615600"/>
    <d v="2016-10-16T11:00:00"/>
    <n v="1474884417"/>
    <x v="1109"/>
    <b v="0"/>
    <n v="105"/>
    <b v="1"/>
    <x v="15"/>
    <n v="1.117"/>
    <n v="53.19047619047619"/>
    <x v="5"/>
    <x v="15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110"/>
    <b v="0"/>
    <n v="49"/>
    <b v="1"/>
    <x v="15"/>
    <n v="1.1166666666666667"/>
    <n v="68.367346938775512"/>
    <x v="5"/>
    <x v="1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d v="2016-04-16T05:59:00"/>
    <n v="1455615976"/>
    <x v="1111"/>
    <b v="0"/>
    <n v="42"/>
    <b v="1"/>
    <x v="7"/>
    <n v="1.1166666666666667"/>
    <n v="159.52380952380952"/>
    <x v="2"/>
    <x v="7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112"/>
    <b v="0"/>
    <n v="151"/>
    <b v="1"/>
    <x v="2"/>
    <n v="1.1160000000000001"/>
    <n v="73.907284768211923"/>
    <x v="2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1113"/>
    <b v="1"/>
    <n v="379"/>
    <b v="1"/>
    <x v="14"/>
    <n v="1.1159049999999999"/>
    <n v="117.77361477572559"/>
    <x v="4"/>
    <x v="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1114"/>
    <b v="0"/>
    <n v="51"/>
    <b v="1"/>
    <x v="2"/>
    <n v="1.1152149999999998"/>
    <n v="43.733921568627444"/>
    <x v="2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1115"/>
    <b v="0"/>
    <n v="31"/>
    <b v="1"/>
    <x v="4"/>
    <n v="1.1142857142857143"/>
    <n v="125.80645161290323"/>
    <x v="3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1116"/>
    <b v="0"/>
    <n v="72"/>
    <b v="1"/>
    <x v="10"/>
    <n v="1.11425"/>
    <n v="61.902777777777779"/>
    <x v="2"/>
    <x v="1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117"/>
    <b v="0"/>
    <n v="103"/>
    <b v="1"/>
    <x v="9"/>
    <n v="1.1140954545454547"/>
    <n v="23.796213592233013"/>
    <x v="6"/>
    <x v="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1118"/>
    <b v="1"/>
    <n v="111"/>
    <b v="1"/>
    <x v="14"/>
    <n v="1.1140000000000001"/>
    <n v="50.18018018018018"/>
    <x v="4"/>
    <x v="1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119"/>
    <b v="1"/>
    <n v="43"/>
    <b v="1"/>
    <x v="9"/>
    <n v="1.1140000000000001"/>
    <n v="38.860465116279073"/>
    <x v="6"/>
    <x v="9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1120"/>
    <b v="1"/>
    <n v="576"/>
    <b v="1"/>
    <x v="14"/>
    <n v="1.1131818181818183"/>
    <n v="42.517361111111114"/>
    <x v="4"/>
    <x v="14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121"/>
    <b v="1"/>
    <n v="369"/>
    <b v="1"/>
    <x v="8"/>
    <n v="1.1131"/>
    <n v="90.495934959349597"/>
    <x v="5"/>
    <x v="8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1122"/>
    <b v="0"/>
    <n v="25"/>
    <b v="1"/>
    <x v="18"/>
    <n v="1.1125"/>
    <n v="35.6"/>
    <x v="2"/>
    <x v="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1123"/>
    <b v="1"/>
    <n v="193"/>
    <b v="1"/>
    <x v="4"/>
    <n v="1.1122000000000001"/>
    <n v="57.626943005181346"/>
    <x v="3"/>
    <x v="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n v="1455231540"/>
    <d v="2016-02-11T22:59:00"/>
    <n v="1452614847"/>
    <x v="1124"/>
    <b v="0"/>
    <n v="35"/>
    <b v="1"/>
    <x v="4"/>
    <n v="1.1120000000000001"/>
    <n v="47.657142857142858"/>
    <x v="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d v="2015-12-03T21:30:00"/>
    <n v="1447614732"/>
    <x v="1125"/>
    <b v="0"/>
    <n v="8"/>
    <b v="1"/>
    <x v="13"/>
    <n v="1.1116666666666666"/>
    <n v="416.875"/>
    <x v="2"/>
    <x v="1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1126"/>
    <b v="1"/>
    <n v="72"/>
    <b v="1"/>
    <x v="4"/>
    <n v="1.1115384615384616"/>
    <n v="200.69444444444446"/>
    <x v="3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1127"/>
    <b v="1"/>
    <n v="58"/>
    <b v="1"/>
    <x v="14"/>
    <n v="1.111"/>
    <n v="95.775862068965523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n v="1443641340"/>
    <d v="2015-09-30T19:29:00"/>
    <n v="1441143397"/>
    <x v="1128"/>
    <b v="0"/>
    <n v="43"/>
    <b v="1"/>
    <x v="13"/>
    <n v="1.111"/>
    <n v="51.674418604651166"/>
    <x v="2"/>
    <x v="13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1129"/>
    <b v="0"/>
    <n v="97"/>
    <b v="1"/>
    <x v="15"/>
    <n v="1.1108135252761968"/>
    <n v="34.206185567010309"/>
    <x v="5"/>
    <x v="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1130"/>
    <b v="0"/>
    <n v="354"/>
    <b v="1"/>
    <x v="14"/>
    <n v="1.1107699999999998"/>
    <n v="109.82189265536722"/>
    <x v="4"/>
    <x v="1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1131"/>
    <b v="0"/>
    <n v="65"/>
    <b v="1"/>
    <x v="4"/>
    <n v="1.1107499999999999"/>
    <n v="68.353846153846149"/>
    <x v="3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1132"/>
    <b v="0"/>
    <n v="19"/>
    <b v="1"/>
    <x v="4"/>
    <n v="1.1100000000000001"/>
    <n v="58.4210526315789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1133"/>
    <b v="0"/>
    <n v="36"/>
    <b v="1"/>
    <x v="4"/>
    <n v="1.1100000000000001"/>
    <n v="92.5"/>
    <x v="3"/>
    <x v="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1134"/>
    <b v="0"/>
    <n v="71"/>
    <b v="1"/>
    <x v="20"/>
    <n v="1.1096666666666666"/>
    <n v="93.774647887323937"/>
    <x v="3"/>
    <x v="2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1135"/>
    <b v="0"/>
    <n v="178"/>
    <b v="1"/>
    <x v="6"/>
    <n v="1.109423"/>
    <n v="62.327134831460668"/>
    <x v="4"/>
    <x v="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136"/>
    <b v="1"/>
    <n v="130"/>
    <b v="1"/>
    <x v="2"/>
    <n v="1.1091186666666666"/>
    <n v="127.97523076923076"/>
    <x v="2"/>
    <x v="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1137"/>
    <b v="0"/>
    <n v="66"/>
    <b v="1"/>
    <x v="4"/>
    <n v="1.1085714285714285"/>
    <n v="58.787878787878789"/>
    <x v="3"/>
    <x v="4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138"/>
    <b v="0"/>
    <n v="52"/>
    <b v="1"/>
    <x v="9"/>
    <n v="1.1083333333333334"/>
    <n v="25.576923076923077"/>
    <x v="6"/>
    <x v="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139"/>
    <b v="0"/>
    <n v="10"/>
    <b v="1"/>
    <x v="7"/>
    <n v="1.1080000000000001"/>
    <n v="554"/>
    <x v="2"/>
    <x v="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140"/>
    <b v="1"/>
    <n v="189"/>
    <b v="1"/>
    <x v="2"/>
    <n v="1.1077157238734421"/>
    <n v="73.355396825396824"/>
    <x v="2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141"/>
    <b v="1"/>
    <n v="211"/>
    <b v="1"/>
    <x v="9"/>
    <n v="1.1076216216216217"/>
    <n v="97.113744075829388"/>
    <x v="6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n v="1464817320"/>
    <d v="2016-06-01T21:42:00"/>
    <n v="1462806419"/>
    <x v="1142"/>
    <b v="0"/>
    <n v="20"/>
    <b v="1"/>
    <x v="4"/>
    <n v="1.1074999999999999"/>
    <n v="110.75"/>
    <x v="3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1143"/>
    <b v="0"/>
    <n v="38"/>
    <b v="1"/>
    <x v="13"/>
    <n v="1.1073333333333333"/>
    <n v="43.710526315789473"/>
    <x v="2"/>
    <x v="1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1144"/>
    <b v="1"/>
    <n v="20"/>
    <b v="1"/>
    <x v="4"/>
    <n v="1.1073333333333333"/>
    <n v="83.05"/>
    <x v="3"/>
    <x v="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1145"/>
    <b v="0"/>
    <n v="350"/>
    <b v="1"/>
    <x v="0"/>
    <n v="1.1073146853146854"/>
    <n v="226.20857142857142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1146"/>
    <b v="0"/>
    <n v="23"/>
    <b v="1"/>
    <x v="15"/>
    <n v="1.1071428571428572"/>
    <n v="67.391304347826093"/>
    <x v="5"/>
    <x v="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147"/>
    <b v="1"/>
    <n v="74"/>
    <b v="1"/>
    <x v="2"/>
    <n v="1.1071428571428572"/>
    <n v="104.72972972972973"/>
    <x v="2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1148"/>
    <b v="0"/>
    <n v="115"/>
    <b v="1"/>
    <x v="13"/>
    <n v="1.1070833333333334"/>
    <n v="28.880434782608695"/>
    <x v="2"/>
    <x v="1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149"/>
    <b v="0"/>
    <n v="87"/>
    <b v="1"/>
    <x v="2"/>
    <n v="1.107"/>
    <n v="63.620689655172413"/>
    <x v="2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150"/>
    <b v="0"/>
    <n v="96"/>
    <b v="1"/>
    <x v="13"/>
    <n v="1.107"/>
    <n v="115.3125"/>
    <x v="2"/>
    <x v="1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1151"/>
    <b v="0"/>
    <n v="136"/>
    <b v="1"/>
    <x v="18"/>
    <n v="1.1066666666666667"/>
    <n v="61.029411764705884"/>
    <x v="2"/>
    <x v="1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1152"/>
    <b v="0"/>
    <n v="18"/>
    <b v="1"/>
    <x v="19"/>
    <n v="1.1066666666666667"/>
    <n v="92.222222222222229"/>
    <x v="0"/>
    <x v="19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1153"/>
    <b v="0"/>
    <n v="52"/>
    <b v="1"/>
    <x v="4"/>
    <n v="1.1066666666666667"/>
    <n v="63.846153846153847"/>
    <x v="3"/>
    <x v="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1154"/>
    <b v="1"/>
    <n v="179"/>
    <b v="1"/>
    <x v="11"/>
    <n v="1.1065833333333333"/>
    <n v="74.184357541899445"/>
    <x v="7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1155"/>
    <b v="0"/>
    <n v="43"/>
    <b v="1"/>
    <x v="4"/>
    <n v="1.1063333333333334"/>
    <n v="77.186046511627907"/>
    <x v="3"/>
    <x v="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1156"/>
    <b v="0"/>
    <n v="15"/>
    <b v="1"/>
    <x v="6"/>
    <n v="1.1060000000000001"/>
    <n v="73.733333333333334"/>
    <x v="4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n v="1437473005"/>
    <d v="2015-07-21T10:03:25"/>
    <n v="1434881005"/>
    <x v="1157"/>
    <b v="0"/>
    <n v="73"/>
    <b v="1"/>
    <x v="4"/>
    <n v="1.105675"/>
    <n v="151.4623287671233"/>
    <x v="3"/>
    <x v="4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n v="1428091353"/>
    <d v="2015-04-03T20:02:33"/>
    <n v="1425502953"/>
    <x v="1158"/>
    <b v="0"/>
    <n v="90"/>
    <b v="1"/>
    <x v="9"/>
    <n v="1.1052941176470588"/>
    <n v="104.38888888888889"/>
    <x v="6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1159"/>
    <b v="0"/>
    <n v="136"/>
    <b v="1"/>
    <x v="4"/>
    <n v="1.1052"/>
    <n v="40.632352941176471"/>
    <x v="3"/>
    <x v="4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1160"/>
    <b v="0"/>
    <n v="95"/>
    <b v="1"/>
    <x v="12"/>
    <n v="1.1048192771084338"/>
    <n v="96.526315789473685"/>
    <x v="3"/>
    <x v="1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1161"/>
    <b v="0"/>
    <n v="351"/>
    <b v="1"/>
    <x v="14"/>
    <n v="1.10446"/>
    <n v="157.33048433048432"/>
    <x v="4"/>
    <x v="1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162"/>
    <b v="1"/>
    <n v="70"/>
    <b v="1"/>
    <x v="9"/>
    <n v="1.1044428571428573"/>
    <n v="55.222142857142863"/>
    <x v="6"/>
    <x v="9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n v="1461931860"/>
    <d v="2016-04-29T12:11:00"/>
    <n v="1457109121"/>
    <x v="1163"/>
    <b v="0"/>
    <n v="134"/>
    <b v="1"/>
    <x v="2"/>
    <n v="1.10406125"/>
    <n v="65.914104477611943"/>
    <x v="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1164"/>
    <b v="0"/>
    <n v="265"/>
    <b v="1"/>
    <x v="12"/>
    <n v="1.1040080000000001"/>
    <n v="104.15169811320754"/>
    <x v="3"/>
    <x v="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1165"/>
    <b v="1"/>
    <n v="951"/>
    <b v="1"/>
    <x v="14"/>
    <n v="1.1038153846153846"/>
    <n v="75.444794952681391"/>
    <x v="4"/>
    <x v="14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1166"/>
    <b v="0"/>
    <n v="21"/>
    <b v="1"/>
    <x v="5"/>
    <n v="1.1036948748510131"/>
    <n v="44.095238095238095"/>
    <x v="0"/>
    <x v="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167"/>
    <b v="0"/>
    <n v="52"/>
    <b v="1"/>
    <x v="13"/>
    <n v="1.1033333333333333"/>
    <n v="31.826923076923077"/>
    <x v="2"/>
    <x v="13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1168"/>
    <b v="0"/>
    <n v="88"/>
    <b v="1"/>
    <x v="20"/>
    <n v="1.1024425000000002"/>
    <n v="50.111022727272733"/>
    <x v="3"/>
    <x v="2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169"/>
    <b v="0"/>
    <n v="13"/>
    <b v="1"/>
    <x v="2"/>
    <n v="1.1020000000000001"/>
    <n v="42.384615384615387"/>
    <x v="2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170"/>
    <b v="0"/>
    <n v="83"/>
    <b v="1"/>
    <x v="7"/>
    <n v="1.1020000000000001"/>
    <n v="26.554216867469879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1171"/>
    <b v="0"/>
    <n v="34"/>
    <b v="1"/>
    <x v="4"/>
    <n v="1.1020000000000001"/>
    <n v="81.029411764705884"/>
    <x v="3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1172"/>
    <b v="0"/>
    <n v="33"/>
    <b v="1"/>
    <x v="20"/>
    <n v="1.1020000000000001"/>
    <n v="166.96969696969697"/>
    <x v="3"/>
    <x v="2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1173"/>
    <b v="0"/>
    <n v="80"/>
    <b v="1"/>
    <x v="11"/>
    <n v="1.1017999999999999"/>
    <n v="68.862499999999997"/>
    <x v="7"/>
    <x v="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1174"/>
    <b v="0"/>
    <n v="113"/>
    <b v="1"/>
    <x v="14"/>
    <n v="1.1016142857142857"/>
    <n v="68.24159292035398"/>
    <x v="4"/>
    <x v="1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1175"/>
    <b v="0"/>
    <n v="167"/>
    <b v="1"/>
    <x v="14"/>
    <n v="1.1015569230769231"/>
    <n v="42.874970059880241"/>
    <x v="4"/>
    <x v="1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1176"/>
    <b v="1"/>
    <n v="236"/>
    <b v="1"/>
    <x v="14"/>
    <n v="1.1013360000000001"/>
    <n v="70.000169491525426"/>
    <x v="4"/>
    <x v="1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1177"/>
    <b v="0"/>
    <n v="27"/>
    <b v="1"/>
    <x v="4"/>
    <n v="1.101"/>
    <n v="40.777777777777779"/>
    <x v="3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1178"/>
    <b v="0"/>
    <n v="30"/>
    <b v="1"/>
    <x v="4"/>
    <n v="1.101"/>
    <n v="73.400000000000006"/>
    <x v="3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1179"/>
    <b v="1"/>
    <n v="385"/>
    <b v="1"/>
    <x v="5"/>
    <n v="1.1005454545454545"/>
    <n v="31.444155844155844"/>
    <x v="0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1180"/>
    <b v="0"/>
    <n v="33"/>
    <b v="1"/>
    <x v="4"/>
    <n v="1.10046"/>
    <n v="50.020909090909093"/>
    <x v="3"/>
    <x v="4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1181"/>
    <b v="0"/>
    <n v="66"/>
    <b v="1"/>
    <x v="16"/>
    <n v="1.1004"/>
    <n v="41.68181818181818"/>
    <x v="4"/>
    <x v="1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n v="1453244340"/>
    <d v="2016-01-19T22:59:00"/>
    <n v="1448136417"/>
    <x v="1182"/>
    <b v="0"/>
    <n v="76"/>
    <b v="1"/>
    <x v="4"/>
    <n v="1.1002000000000001"/>
    <n v="72.381578947368425"/>
    <x v="3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n v="1429152600"/>
    <d v="2015-04-16T02:50:00"/>
    <n v="1426815699"/>
    <x v="1183"/>
    <b v="0"/>
    <n v="128"/>
    <b v="1"/>
    <x v="12"/>
    <n v="1.1000666666666667"/>
    <n v="128.9140625"/>
    <x v="3"/>
    <x v="12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184"/>
    <b v="0"/>
    <n v="52"/>
    <b v="1"/>
    <x v="4"/>
    <n v="1.1000000000000001"/>
    <n v="35.96153846153846"/>
    <x v="3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185"/>
    <b v="0"/>
    <n v="11"/>
    <b v="1"/>
    <x v="2"/>
    <n v="1.1000000000000001"/>
    <n v="50"/>
    <x v="2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1186"/>
    <b v="0"/>
    <n v="11"/>
    <b v="1"/>
    <x v="18"/>
    <n v="1.1000000000000001"/>
    <n v="100"/>
    <x v="2"/>
    <x v="1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1187"/>
    <b v="0"/>
    <n v="18"/>
    <b v="1"/>
    <x v="4"/>
    <n v="1.1000000000000001"/>
    <n v="24.444444444444443"/>
    <x v="3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1188"/>
    <b v="0"/>
    <n v="89"/>
    <b v="1"/>
    <x v="4"/>
    <n v="1.1000000000000001"/>
    <n v="49.438202247191015"/>
    <x v="3"/>
    <x v="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1189"/>
    <b v="0"/>
    <n v="18"/>
    <b v="1"/>
    <x v="4"/>
    <n v="1.1000000000000001"/>
    <n v="91.666666666666671"/>
    <x v="3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1190"/>
    <b v="0"/>
    <n v="10"/>
    <b v="1"/>
    <x v="4"/>
    <n v="1.1000000000000001"/>
    <n v="55"/>
    <x v="3"/>
    <x v="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191"/>
    <b v="1"/>
    <n v="1071"/>
    <b v="1"/>
    <x v="10"/>
    <n v="1.099283142857143"/>
    <n v="71.848571428571432"/>
    <x v="2"/>
    <x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1192"/>
    <b v="1"/>
    <n v="37"/>
    <b v="1"/>
    <x v="4"/>
    <n v="1.0988461538461538"/>
    <n v="77.21621621621621"/>
    <x v="3"/>
    <x v="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1193"/>
    <b v="0"/>
    <n v="45"/>
    <b v="1"/>
    <x v="4"/>
    <n v="1.0984"/>
    <n v="61.022222222222226"/>
    <x v="3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1194"/>
    <b v="0"/>
    <n v="47"/>
    <b v="1"/>
    <x v="16"/>
    <n v="1.0977744436109027"/>
    <n v="93.40425531914893"/>
    <x v="4"/>
    <x v="1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1195"/>
    <b v="0"/>
    <n v="165"/>
    <b v="1"/>
    <x v="4"/>
    <n v="1.0976666666666666"/>
    <n v="99.787878787878782"/>
    <x v="3"/>
    <x v="4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1196"/>
    <b v="0"/>
    <n v="45"/>
    <b v="1"/>
    <x v="4"/>
    <n v="1.0976190476190477"/>
    <n v="51.222222222222221"/>
    <x v="3"/>
    <x v="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1197"/>
    <b v="0"/>
    <n v="70"/>
    <b v="1"/>
    <x v="4"/>
    <n v="1.0973333333333333"/>
    <n v="47.028571428571432"/>
    <x v="3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198"/>
    <b v="0"/>
    <n v="65"/>
    <b v="1"/>
    <x v="2"/>
    <n v="1.0968181818181819"/>
    <n v="74.246153846153845"/>
    <x v="2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1199"/>
    <b v="0"/>
    <n v="348"/>
    <b v="1"/>
    <x v="12"/>
    <n v="1.0967666666666667"/>
    <n v="94.548850574712645"/>
    <x v="3"/>
    <x v="1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1200"/>
    <b v="0"/>
    <n v="392"/>
    <b v="1"/>
    <x v="1"/>
    <n v="1.0967499999999999"/>
    <n v="55.956632653061227"/>
    <x v="1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1201"/>
    <b v="0"/>
    <n v="52"/>
    <b v="1"/>
    <x v="20"/>
    <n v="1.0966666666666667"/>
    <n v="94.90384615384616"/>
    <x v="3"/>
    <x v="2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1202"/>
    <b v="0"/>
    <n v="42"/>
    <b v="1"/>
    <x v="4"/>
    <n v="1.0965"/>
    <n v="52.214285714285715"/>
    <x v="3"/>
    <x v="4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1203"/>
    <b v="0"/>
    <n v="117"/>
    <b v="1"/>
    <x v="16"/>
    <n v="1.0963333333333334"/>
    <n v="28.111111111111111"/>
    <x v="4"/>
    <x v="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1204"/>
    <b v="0"/>
    <n v="108"/>
    <b v="1"/>
    <x v="4"/>
    <n v="1.0962000000000001"/>
    <n v="50.75"/>
    <x v="3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1205"/>
    <b v="1"/>
    <n v="60"/>
    <b v="1"/>
    <x v="4"/>
    <n v="1.0955999999999999"/>
    <n v="91.3"/>
    <x v="3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n v="1443127082"/>
    <d v="2015-09-24T20:38:02"/>
    <n v="1440535082"/>
    <x v="1206"/>
    <b v="0"/>
    <n v="50"/>
    <b v="1"/>
    <x v="10"/>
    <n v="1.0954999999999999"/>
    <n v="43.82"/>
    <x v="2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n v="1433131140"/>
    <d v="2015-06-01T03:59:00"/>
    <n v="1429120908"/>
    <x v="1207"/>
    <b v="0"/>
    <n v="11"/>
    <b v="1"/>
    <x v="4"/>
    <n v="1.0954999999999999"/>
    <n v="199.18181818181819"/>
    <x v="3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1208"/>
    <b v="0"/>
    <n v="12"/>
    <b v="1"/>
    <x v="4"/>
    <n v="1.0954545454545455"/>
    <n v="20.083333333333332"/>
    <x v="3"/>
    <x v="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09"/>
    <b v="0"/>
    <n v="238"/>
    <b v="1"/>
    <x v="4"/>
    <n v="1.0952500000000001"/>
    <n v="92.037815126050418"/>
    <x v="3"/>
    <x v="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1210"/>
    <b v="1"/>
    <n v="74"/>
    <b v="1"/>
    <x v="4"/>
    <n v="1.0951612903225807"/>
    <n v="45.878378378378379"/>
    <x v="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211"/>
    <b v="0"/>
    <n v="128"/>
    <b v="1"/>
    <x v="7"/>
    <n v="1.095"/>
    <n v="85.546875"/>
    <x v="2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1212"/>
    <b v="0"/>
    <n v="132"/>
    <b v="1"/>
    <x v="18"/>
    <n v="1.0948792000000001"/>
    <n v="103.68174242424243"/>
    <x v="2"/>
    <x v="18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1213"/>
    <b v="0"/>
    <n v="54"/>
    <b v="1"/>
    <x v="4"/>
    <n v="1.0942666666666667"/>
    <n v="151.9814814814815"/>
    <x v="3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1214"/>
    <b v="0"/>
    <n v="14"/>
    <b v="1"/>
    <x v="2"/>
    <n v="1.0941176470588236"/>
    <n v="132.85714285714286"/>
    <x v="2"/>
    <x v="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1215"/>
    <b v="0"/>
    <n v="100"/>
    <b v="1"/>
    <x v="15"/>
    <n v="1.0938000000000001"/>
    <n v="54.69"/>
    <x v="5"/>
    <x v="15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1216"/>
    <b v="0"/>
    <n v="19"/>
    <b v="1"/>
    <x v="4"/>
    <n v="1.09375"/>
    <n v="46.05263157894737"/>
    <x v="3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217"/>
    <b v="0"/>
    <n v="54"/>
    <b v="1"/>
    <x v="13"/>
    <n v="1.0936440000000001"/>
    <n v="50.631666666666668"/>
    <x v="2"/>
    <x v="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1218"/>
    <b v="1"/>
    <n v="103"/>
    <b v="1"/>
    <x v="13"/>
    <n v="1.0935829457364341"/>
    <n v="68.481650485436887"/>
    <x v="2"/>
    <x v="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1219"/>
    <b v="0"/>
    <n v="156"/>
    <b v="1"/>
    <x v="12"/>
    <n v="1.0934166666666667"/>
    <n v="84.108974358974365"/>
    <x v="3"/>
    <x v="1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1220"/>
    <b v="1"/>
    <n v="73"/>
    <b v="1"/>
    <x v="4"/>
    <n v="1.0924"/>
    <n v="74.821917808219183"/>
    <x v="3"/>
    <x v="4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1221"/>
    <b v="0"/>
    <n v="24"/>
    <b v="1"/>
    <x v="4"/>
    <n v="1.0916666666666666"/>
    <n v="136.45833333333334"/>
    <x v="3"/>
    <x v="4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1222"/>
    <b v="0"/>
    <n v="39"/>
    <b v="1"/>
    <x v="4"/>
    <n v="1.0916666666666666"/>
    <n v="83.974358974358978"/>
    <x v="3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1223"/>
    <b v="0"/>
    <n v="21"/>
    <b v="1"/>
    <x v="4"/>
    <n v="1.0916666666666666"/>
    <n v="155.95238095238096"/>
    <x v="3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224"/>
    <b v="0"/>
    <n v="113"/>
    <b v="1"/>
    <x v="2"/>
    <n v="1.0915999999999999"/>
    <n v="24.150442477876105"/>
    <x v="2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1225"/>
    <b v="1"/>
    <n v="135"/>
    <b v="1"/>
    <x v="14"/>
    <n v="1.0915333333333332"/>
    <n v="121.28148148148148"/>
    <x v="4"/>
    <x v="1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1226"/>
    <b v="0"/>
    <n v="101"/>
    <b v="1"/>
    <x v="16"/>
    <n v="1.0913513513513513"/>
    <n v="199.9009900990099"/>
    <x v="4"/>
    <x v="16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d v="2017-03-17T18:34:01"/>
    <n v="1487360041"/>
    <x v="1227"/>
    <b v="0"/>
    <n v="101"/>
    <b v="0"/>
    <x v="21"/>
    <n v="1.0912500000000001"/>
    <n v="86.43564356435644"/>
    <x v="2"/>
    <x v="2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228"/>
    <b v="0"/>
    <n v="19"/>
    <b v="1"/>
    <x v="2"/>
    <n v="1.0910714285714285"/>
    <n v="160.78947368421052"/>
    <x v="2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229"/>
    <b v="0"/>
    <n v="25"/>
    <b v="1"/>
    <x v="15"/>
    <n v="1.091"/>
    <n v="43.64"/>
    <x v="5"/>
    <x v="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1230"/>
    <b v="0"/>
    <n v="46"/>
    <b v="1"/>
    <x v="4"/>
    <n v="1.091"/>
    <n v="71.152173913043484"/>
    <x v="3"/>
    <x v="4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231"/>
    <b v="0"/>
    <n v="33"/>
    <b v="1"/>
    <x v="9"/>
    <n v="1.0907407407407408"/>
    <n v="89.242424242424249"/>
    <x v="6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1232"/>
    <b v="0"/>
    <n v="57"/>
    <b v="1"/>
    <x v="4"/>
    <n v="1.0903333333333334"/>
    <n v="57.385964912280699"/>
    <x v="3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1233"/>
    <b v="0"/>
    <n v="39"/>
    <b v="1"/>
    <x v="4"/>
    <n v="1.0900000000000001"/>
    <n v="41.92307692307692"/>
    <x v="3"/>
    <x v="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1234"/>
    <b v="1"/>
    <n v="15"/>
    <b v="1"/>
    <x v="4"/>
    <n v="1.0900000000000001"/>
    <n v="36.333333333333336"/>
    <x v="3"/>
    <x v="4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1235"/>
    <b v="1"/>
    <n v="68"/>
    <b v="1"/>
    <x v="4"/>
    <n v="1.0900000000000001"/>
    <n v="40.073529411764703"/>
    <x v="3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1236"/>
    <b v="1"/>
    <n v="2436"/>
    <b v="1"/>
    <x v="14"/>
    <n v="1.089324126984127"/>
    <n v="56.344351395730705"/>
    <x v="4"/>
    <x v="1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237"/>
    <b v="0"/>
    <n v="13"/>
    <b v="1"/>
    <x v="2"/>
    <n v="1.0888888888888888"/>
    <n v="75.384615384615387"/>
    <x v="2"/>
    <x v="2"/>
  </r>
  <r>
    <n v="2558"/>
    <s v="Hopkins Sinfonia 2015 Season"/>
    <s v="The Hopkins Sinfonia is looking for your support to run our 2015 Season made up of five concerts."/>
    <n v="1250"/>
    <n v="1361"/>
    <x v="0"/>
    <x v="6"/>
    <s v="AUD"/>
    <n v="1430488740"/>
    <d v="2015-05-01T13:59:00"/>
    <n v="1427747906"/>
    <x v="1238"/>
    <b v="0"/>
    <n v="18"/>
    <b v="1"/>
    <x v="18"/>
    <n v="1.0888"/>
    <n v="75.611111111111114"/>
    <x v="2"/>
    <x v="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1239"/>
    <b v="0"/>
    <n v="69"/>
    <b v="1"/>
    <x v="12"/>
    <n v="1.0883333333333334"/>
    <n v="94.637681159420296"/>
    <x v="3"/>
    <x v="1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1240"/>
    <b v="1"/>
    <n v="117"/>
    <b v="1"/>
    <x v="4"/>
    <n v="1.0881428571428571"/>
    <n v="65.102564102564102"/>
    <x v="3"/>
    <x v="4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1241"/>
    <b v="0"/>
    <n v="574"/>
    <b v="1"/>
    <x v="16"/>
    <n v="1.0880768571428572"/>
    <n v="66.346149825783982"/>
    <x v="4"/>
    <x v="1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1242"/>
    <b v="0"/>
    <n v="41"/>
    <b v="1"/>
    <x v="4"/>
    <n v="1.0880000000000001"/>
    <n v="26.536585365853657"/>
    <x v="3"/>
    <x v="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1243"/>
    <b v="0"/>
    <n v="307"/>
    <b v="1"/>
    <x v="12"/>
    <n v="1.0878684000000001"/>
    <n v="88.588631921824103"/>
    <x v="3"/>
    <x v="12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1244"/>
    <b v="0"/>
    <n v="14"/>
    <b v="1"/>
    <x v="2"/>
    <n v="1.0874999999999999"/>
    <n v="31.071428571428573"/>
    <x v="2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245"/>
    <b v="0"/>
    <n v="34"/>
    <b v="1"/>
    <x v="9"/>
    <n v="1.0874999999999999"/>
    <n v="63.970588235294116"/>
    <x v="6"/>
    <x v="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246"/>
    <b v="0"/>
    <n v="149"/>
    <b v="1"/>
    <x v="2"/>
    <n v="1.0874800874800874"/>
    <n v="40.547315436241611"/>
    <x v="2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1247"/>
    <b v="0"/>
    <n v="236"/>
    <b v="1"/>
    <x v="12"/>
    <n v="1.0871389999999999"/>
    <n v="92.130423728813554"/>
    <x v="3"/>
    <x v="1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1248"/>
    <b v="0"/>
    <n v="49"/>
    <b v="1"/>
    <x v="4"/>
    <n v="1.0870406189555126"/>
    <n v="34.408163265306122"/>
    <x v="3"/>
    <x v="4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1249"/>
    <b v="0"/>
    <n v="130"/>
    <b v="1"/>
    <x v="4"/>
    <n v="1.0867285714285715"/>
    <n v="29.258076923076924"/>
    <x v="3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1250"/>
    <b v="1"/>
    <n v="89"/>
    <b v="1"/>
    <x v="13"/>
    <n v="1.0866"/>
    <n v="61.044943820224717"/>
    <x v="2"/>
    <x v="1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251"/>
    <b v="1"/>
    <n v="116"/>
    <b v="1"/>
    <x v="9"/>
    <n v="1.0865882352941176"/>
    <n v="159.24137931034483"/>
    <x v="6"/>
    <x v="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52"/>
    <b v="1"/>
    <n v="206"/>
    <b v="1"/>
    <x v="2"/>
    <n v="1.0864893617021276"/>
    <n v="99.15533980582525"/>
    <x v="2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1253"/>
    <b v="1"/>
    <n v="613"/>
    <b v="1"/>
    <x v="14"/>
    <n v="1.0861819426615318"/>
    <n v="103.52394779771615"/>
    <x v="4"/>
    <x v="1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d v="2017-03-16T18:49:01"/>
    <n v="1487101741"/>
    <x v="1254"/>
    <b v="0"/>
    <n v="117"/>
    <b v="0"/>
    <x v="4"/>
    <n v="1.0860666666666667"/>
    <n v="139.23931623931625"/>
    <x v="3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1255"/>
    <b v="0"/>
    <n v="61"/>
    <b v="1"/>
    <x v="11"/>
    <n v="1.0860000000000001"/>
    <n v="53.409836065573771"/>
    <x v="7"/>
    <x v="1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1256"/>
    <b v="1"/>
    <n v="100"/>
    <b v="1"/>
    <x v="4"/>
    <n v="1.0860000000000001"/>
    <n v="54.3"/>
    <x v="3"/>
    <x v="4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57"/>
    <b v="0"/>
    <n v="86"/>
    <b v="1"/>
    <x v="4"/>
    <n v="1.0857142857142856"/>
    <n v="44.186046511627907"/>
    <x v="3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1258"/>
    <b v="0"/>
    <n v="72"/>
    <b v="1"/>
    <x v="4"/>
    <n v="1.0854949999999999"/>
    <n v="30.152638888888887"/>
    <x v="3"/>
    <x v="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259"/>
    <b v="1"/>
    <n v="150"/>
    <b v="1"/>
    <x v="8"/>
    <n v="1.085175"/>
    <n v="28.937999999999999"/>
    <x v="5"/>
    <x v="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1260"/>
    <b v="0"/>
    <n v="50"/>
    <b v="1"/>
    <x v="20"/>
    <n v="1.0851428571428572"/>
    <n v="75.959999999999994"/>
    <x v="3"/>
    <x v="2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1261"/>
    <b v="0"/>
    <n v="104"/>
    <b v="1"/>
    <x v="12"/>
    <n v="1.0850614285714286"/>
    <n v="73.032980769230775"/>
    <x v="3"/>
    <x v="1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1262"/>
    <b v="0"/>
    <n v="40"/>
    <b v="1"/>
    <x v="4"/>
    <n v="1.085"/>
    <n v="81.375"/>
    <x v="3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1263"/>
    <b v="0"/>
    <n v="24"/>
    <b v="1"/>
    <x v="4"/>
    <n v="1.085"/>
    <n v="135.625"/>
    <x v="3"/>
    <x v="4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264"/>
    <b v="0"/>
    <n v="96"/>
    <b v="1"/>
    <x v="10"/>
    <n v="1.0849703703703704"/>
    <n v="61.029583333333335"/>
    <x v="2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1265"/>
    <b v="0"/>
    <n v="321"/>
    <b v="1"/>
    <x v="1"/>
    <n v="1.0846283333333333"/>
    <n v="60.820280373831778"/>
    <x v="1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n v="1432694700"/>
    <d v="2015-05-27T02:45:00"/>
    <n v="1429651266"/>
    <x v="1266"/>
    <b v="0"/>
    <n v="74"/>
    <b v="1"/>
    <x v="4"/>
    <n v="1.0843750000000001"/>
    <n v="46.891891891891895"/>
    <x v="3"/>
    <x v="4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267"/>
    <b v="1"/>
    <n v="321"/>
    <b v="1"/>
    <x v="8"/>
    <n v="1.0842485875706214"/>
    <n v="149.46417445482865"/>
    <x v="5"/>
    <x v="8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1268"/>
    <b v="0"/>
    <n v="41"/>
    <b v="1"/>
    <x v="6"/>
    <n v="1.084090909090909"/>
    <n v="58.170731707317074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269"/>
    <b v="0"/>
    <n v="50"/>
    <b v="1"/>
    <x v="13"/>
    <n v="1.0840000000000001"/>
    <n v="54.2"/>
    <x v="2"/>
    <x v="13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1270"/>
    <b v="1"/>
    <n v="332"/>
    <b v="1"/>
    <x v="14"/>
    <n v="1.08395"/>
    <n v="65.298192771084331"/>
    <x v="4"/>
    <x v="14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71"/>
    <b v="0"/>
    <n v="20"/>
    <b v="1"/>
    <x v="4"/>
    <n v="1.0833333333333333"/>
    <n v="81.25"/>
    <x v="3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1272"/>
    <b v="0"/>
    <n v="46"/>
    <b v="1"/>
    <x v="13"/>
    <n v="1.0833333333333333"/>
    <n v="70.652173913043484"/>
    <x v="2"/>
    <x v="13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1273"/>
    <b v="0"/>
    <n v="35"/>
    <b v="1"/>
    <x v="4"/>
    <n v="1.0825925925925926"/>
    <n v="83.51428571428572"/>
    <x v="3"/>
    <x v="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1274"/>
    <b v="0"/>
    <n v="35"/>
    <b v="1"/>
    <x v="4"/>
    <n v="1.0825"/>
    <n v="30.928571428571427"/>
    <x v="3"/>
    <x v="4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275"/>
    <b v="0"/>
    <n v="56"/>
    <b v="1"/>
    <x v="2"/>
    <n v="1.082492"/>
    <n v="48.325535714285714"/>
    <x v="2"/>
    <x v="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1276"/>
    <b v="0"/>
    <n v="27"/>
    <b v="1"/>
    <x v="2"/>
    <n v="1.0823529411764705"/>
    <n v="34.074074074074076"/>
    <x v="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1277"/>
    <b v="0"/>
    <n v="180"/>
    <b v="1"/>
    <x v="0"/>
    <n v="1.0821333333333334"/>
    <n v="90.177777777777777"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1278"/>
    <b v="0"/>
    <n v="57"/>
    <b v="1"/>
    <x v="4"/>
    <n v="1.0820000000000001"/>
    <n v="47.456140350877192"/>
    <x v="3"/>
    <x v="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1279"/>
    <b v="0"/>
    <n v="25"/>
    <b v="1"/>
    <x v="4"/>
    <n v="1.0820000000000001"/>
    <n v="43.28"/>
    <x v="3"/>
    <x v="4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1280"/>
    <b v="0"/>
    <n v="57"/>
    <b v="1"/>
    <x v="20"/>
    <n v="1.0820000000000001"/>
    <n v="94.912280701754383"/>
    <x v="3"/>
    <x v="2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1281"/>
    <b v="0"/>
    <n v="87"/>
    <b v="1"/>
    <x v="4"/>
    <n v="1.0813333333333333"/>
    <n v="46.609195402298852"/>
    <x v="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1282"/>
    <b v="0"/>
    <n v="218"/>
    <b v="1"/>
    <x v="1"/>
    <n v="1.0811999999999999"/>
    <n v="37.197247706422019"/>
    <x v="1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1283"/>
    <b v="1"/>
    <n v="89"/>
    <b v="1"/>
    <x v="14"/>
    <n v="1.0808333333333333"/>
    <n v="72.865168539325836"/>
    <x v="4"/>
    <x v="1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1284"/>
    <b v="0"/>
    <n v="184"/>
    <b v="1"/>
    <x v="14"/>
    <n v="1.0804450000000001"/>
    <n v="58.719836956521746"/>
    <x v="4"/>
    <x v="1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285"/>
    <b v="0"/>
    <n v="32"/>
    <b v="1"/>
    <x v="7"/>
    <n v="1.08"/>
    <n v="33.75"/>
    <x v="2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n v="1458579568"/>
    <d v="2016-03-21T16:59:28"/>
    <n v="1455991168"/>
    <x v="1286"/>
    <b v="0"/>
    <n v="35"/>
    <b v="1"/>
    <x v="9"/>
    <n v="1.08"/>
    <n v="462.85714285714283"/>
    <x v="6"/>
    <x v="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1287"/>
    <b v="0"/>
    <n v="120"/>
    <b v="1"/>
    <x v="11"/>
    <n v="1.08"/>
    <n v="90"/>
    <x v="7"/>
    <x v="11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n v="1402845364"/>
    <d v="2014-06-15T15:16:04"/>
    <n v="1400253364"/>
    <x v="1288"/>
    <b v="0"/>
    <n v="37"/>
    <b v="1"/>
    <x v="20"/>
    <n v="1.08"/>
    <n v="72.972972972972968"/>
    <x v="3"/>
    <x v="2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d v="2017-03-24T12:33:54"/>
    <n v="1487770434"/>
    <x v="1289"/>
    <b v="0"/>
    <n v="16"/>
    <b v="0"/>
    <x v="4"/>
    <n v="1.08"/>
    <n v="33.75"/>
    <x v="3"/>
    <x v="4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1290"/>
    <b v="0"/>
    <n v="16"/>
    <b v="1"/>
    <x v="4"/>
    <n v="1.08"/>
    <n v="33.75"/>
    <x v="3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1291"/>
    <b v="0"/>
    <n v="30"/>
    <b v="1"/>
    <x v="4"/>
    <n v="1.08"/>
    <n v="72"/>
    <x v="3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1292"/>
    <b v="0"/>
    <n v="7"/>
    <b v="1"/>
    <x v="4"/>
    <n v="1.08"/>
    <n v="38.571428571428569"/>
    <x v="3"/>
    <x v="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1293"/>
    <b v="0"/>
    <n v="38"/>
    <b v="1"/>
    <x v="16"/>
    <n v="1.0794999999999999"/>
    <n v="56.815789473684212"/>
    <x v="4"/>
    <x v="1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1294"/>
    <b v="0"/>
    <n v="35"/>
    <b v="1"/>
    <x v="0"/>
    <n v="1.0791999999999999"/>
    <n v="154.17142857142858"/>
    <x v="0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1295"/>
    <b v="1"/>
    <n v="186"/>
    <b v="1"/>
    <x v="14"/>
    <n v="1.0791200000000001"/>
    <n v="145.04301075268816"/>
    <x v="4"/>
    <x v="1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n v="1477210801"/>
    <d v="2016-10-23T08:20:01"/>
    <n v="1472026801"/>
    <x v="1296"/>
    <b v="1"/>
    <n v="71"/>
    <b v="1"/>
    <x v="9"/>
    <n v="1.0789146666666667"/>
    <n v="56.98492957746479"/>
    <x v="6"/>
    <x v="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1297"/>
    <b v="0"/>
    <n v="109"/>
    <b v="1"/>
    <x v="11"/>
    <n v="1.0788"/>
    <n v="74.22935779816514"/>
    <x v="7"/>
    <x v="1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298"/>
    <b v="1"/>
    <n v="248"/>
    <b v="1"/>
    <x v="8"/>
    <n v="1.0787731249999999"/>
    <n v="69.598266129032254"/>
    <x v="5"/>
    <x v="8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1299"/>
    <b v="1"/>
    <n v="79"/>
    <b v="1"/>
    <x v="13"/>
    <n v="1.0786666666666667"/>
    <n v="40.962025316455694"/>
    <x v="2"/>
    <x v="1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1300"/>
    <b v="1"/>
    <n v="202"/>
    <b v="1"/>
    <x v="4"/>
    <n v="1.0786500000000001"/>
    <n v="106.79702970297029"/>
    <x v="3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1301"/>
    <b v="0"/>
    <n v="32"/>
    <b v="1"/>
    <x v="2"/>
    <n v="1.0783333333333334"/>
    <n v="60.65625"/>
    <x v="2"/>
    <x v="2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1302"/>
    <b v="0"/>
    <n v="14"/>
    <b v="1"/>
    <x v="4"/>
    <n v="1.0780000000000001"/>
    <n v="77"/>
    <x v="3"/>
    <x v="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1303"/>
    <b v="0"/>
    <n v="29"/>
    <b v="1"/>
    <x v="4"/>
    <n v="1.0778267254038179"/>
    <n v="126.55172413793103"/>
    <x v="3"/>
    <x v="4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304"/>
    <b v="0"/>
    <n v="86"/>
    <b v="1"/>
    <x v="9"/>
    <n v="1.0777777777777777"/>
    <n v="112.79069767441861"/>
    <x v="6"/>
    <x v="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1305"/>
    <b v="0"/>
    <n v="11"/>
    <b v="1"/>
    <x v="4"/>
    <n v="1.0777777777777777"/>
    <n v="44.090909090909093"/>
    <x v="3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1306"/>
    <b v="1"/>
    <n v="118"/>
    <b v="1"/>
    <x v="14"/>
    <n v="1.077758"/>
    <n v="45.667711864406776"/>
    <x v="4"/>
    <x v="1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1307"/>
    <b v="0"/>
    <n v="19"/>
    <b v="1"/>
    <x v="4"/>
    <n v="1.0774999999999999"/>
    <n v="113.42105263157895"/>
    <x v="3"/>
    <x v="4"/>
  </r>
  <r>
    <n v="3006"/>
    <s v="ONTARIO STREET THEATRE in Port Hope."/>
    <s v="We're an affordable theatre and rental space that can be molded into anything by anyone."/>
    <n v="8000"/>
    <n v="8620"/>
    <x v="0"/>
    <x v="7"/>
    <s v="CAD"/>
    <n v="1418580591"/>
    <d v="2014-12-14T18:09:51"/>
    <n v="1415988591"/>
    <x v="1308"/>
    <b v="0"/>
    <n v="97"/>
    <b v="1"/>
    <x v="12"/>
    <n v="1.0774999999999999"/>
    <n v="88.865979381443296"/>
    <x v="3"/>
    <x v="1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1309"/>
    <b v="0"/>
    <n v="64"/>
    <b v="1"/>
    <x v="4"/>
    <n v="1.0773333333333333"/>
    <n v="25.25"/>
    <x v="3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1310"/>
    <b v="0"/>
    <n v="58"/>
    <b v="1"/>
    <x v="13"/>
    <n v="1.0773299999999999"/>
    <n v="37.149310344827583"/>
    <x v="2"/>
    <x v="1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n v="1409072982"/>
    <d v="2014-08-26T17:09:42"/>
    <n v="1407258582"/>
    <x v="1311"/>
    <b v="0"/>
    <n v="15"/>
    <b v="1"/>
    <x v="4"/>
    <n v="1.0772727272727274"/>
    <n v="79"/>
    <x v="3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1312"/>
    <b v="0"/>
    <n v="35"/>
    <b v="1"/>
    <x v="14"/>
    <n v="1.0770464285714285"/>
    <n v="86.163714285714292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1313"/>
    <b v="1"/>
    <n v="77"/>
    <b v="1"/>
    <x v="13"/>
    <n v="1.077"/>
    <n v="41.961038961038959"/>
    <x v="2"/>
    <x v="1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1314"/>
    <b v="0"/>
    <n v="55"/>
    <b v="1"/>
    <x v="14"/>
    <n v="1.0765957446808512"/>
    <n v="55.2"/>
    <x v="4"/>
    <x v="1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1315"/>
    <b v="0"/>
    <n v="58"/>
    <b v="1"/>
    <x v="20"/>
    <n v="1.0765274999999999"/>
    <n v="74.243275862068955"/>
    <x v="3"/>
    <x v="2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316"/>
    <b v="0"/>
    <n v="76"/>
    <b v="1"/>
    <x v="10"/>
    <n v="1.0765217391304347"/>
    <n v="65.15789473684211"/>
    <x v="2"/>
    <x v="1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1317"/>
    <b v="0"/>
    <n v="21"/>
    <b v="1"/>
    <x v="4"/>
    <n v="1.0763636363636364"/>
    <n v="28.19047619047619"/>
    <x v="3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1318"/>
    <b v="1"/>
    <n v="137"/>
    <b v="1"/>
    <x v="14"/>
    <n v="1.0763413333333334"/>
    <n v="117.84759124087591"/>
    <x v="4"/>
    <x v="1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1319"/>
    <b v="0"/>
    <n v="70"/>
    <b v="1"/>
    <x v="16"/>
    <n v="1.0761100000000001"/>
    <n v="76.865000000000009"/>
    <x v="4"/>
    <x v="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1320"/>
    <b v="0"/>
    <n v="24"/>
    <b v="1"/>
    <x v="4"/>
    <n v="1.0760000000000001"/>
    <n v="89.666666666666671"/>
    <x v="3"/>
    <x v="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1321"/>
    <b v="0"/>
    <n v="38"/>
    <b v="1"/>
    <x v="4"/>
    <n v="1.0755999999999999"/>
    <n v="70.763157894736835"/>
    <x v="3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1322"/>
    <b v="0"/>
    <n v="119"/>
    <b v="1"/>
    <x v="0"/>
    <n v="1.07538"/>
    <n v="451.84033613445376"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1323"/>
    <b v="0"/>
    <n v="71"/>
    <b v="1"/>
    <x v="2"/>
    <n v="1.0753333333333333"/>
    <n v="45.436619718309856"/>
    <x v="2"/>
    <x v="2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n v="1407736740"/>
    <d v="2014-08-11T05:59:00"/>
    <n v="1405453354"/>
    <x v="1324"/>
    <b v="0"/>
    <n v="57"/>
    <b v="1"/>
    <x v="6"/>
    <n v="1.0752857142857142"/>
    <n v="132.05263157894737"/>
    <x v="4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1325"/>
    <b v="0"/>
    <n v="70"/>
    <b v="1"/>
    <x v="4"/>
    <n v="1.0751999999999999"/>
    <n v="76.8"/>
    <x v="3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1326"/>
    <b v="0"/>
    <n v="9"/>
    <b v="1"/>
    <x v="11"/>
    <n v="1.075"/>
    <n v="47.777777777777779"/>
    <x v="7"/>
    <x v="1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1327"/>
    <b v="0"/>
    <n v="42"/>
    <b v="1"/>
    <x v="12"/>
    <n v="1.075"/>
    <n v="76.785714285714292"/>
    <x v="3"/>
    <x v="1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1328"/>
    <b v="0"/>
    <n v="60"/>
    <b v="1"/>
    <x v="4"/>
    <n v="1.0742857142857143"/>
    <n v="62.666666666666664"/>
    <x v="3"/>
    <x v="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1329"/>
    <b v="1"/>
    <n v="1762"/>
    <b v="1"/>
    <x v="5"/>
    <n v="1.0742157000000001"/>
    <n v="60.965703745743475"/>
    <x v="0"/>
    <x v="5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330"/>
    <b v="0"/>
    <n v="60"/>
    <b v="1"/>
    <x v="6"/>
    <n v="1.074090909090909"/>
    <n v="39.383333333333333"/>
    <x v="4"/>
    <x v="6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1331"/>
    <b v="1"/>
    <n v="220"/>
    <b v="1"/>
    <x v="14"/>
    <n v="1.0740000000000001"/>
    <n v="97.63636363636364"/>
    <x v="4"/>
    <x v="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1332"/>
    <b v="0"/>
    <n v="19"/>
    <b v="1"/>
    <x v="15"/>
    <n v="1.0740000000000001"/>
    <n v="169.57894736842104"/>
    <x v="5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333"/>
    <b v="0"/>
    <n v="99"/>
    <b v="1"/>
    <x v="10"/>
    <n v="1.0740000000000001"/>
    <n v="108.48484848484848"/>
    <x v="2"/>
    <x v="1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1334"/>
    <b v="0"/>
    <n v="25"/>
    <b v="1"/>
    <x v="2"/>
    <n v="1.0740000000000001"/>
    <n v="64.44"/>
    <x v="2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1335"/>
    <b v="1"/>
    <n v="21"/>
    <b v="1"/>
    <x v="4"/>
    <n v="1.0740000000000001"/>
    <n v="204.57142857142858"/>
    <x v="3"/>
    <x v="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1336"/>
    <b v="0"/>
    <n v="15"/>
    <b v="1"/>
    <x v="4"/>
    <n v="1.0740000000000001"/>
    <n v="35.799999999999997"/>
    <x v="3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337"/>
    <b v="0"/>
    <n v="24"/>
    <b v="1"/>
    <x v="2"/>
    <n v="1.0736666666666668"/>
    <n v="134.20833333333334"/>
    <x v="2"/>
    <x v="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1338"/>
    <b v="0"/>
    <n v="35"/>
    <b v="1"/>
    <x v="18"/>
    <n v="1.0734999999999999"/>
    <n v="61.342857142857142"/>
    <x v="2"/>
    <x v="1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1339"/>
    <b v="0"/>
    <n v="191"/>
    <b v="1"/>
    <x v="13"/>
    <n v="1.0731250000000001"/>
    <n v="89.895287958115176"/>
    <x v="2"/>
    <x v="1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40"/>
    <b v="0"/>
    <n v="73"/>
    <b v="1"/>
    <x v="2"/>
    <n v="1.073"/>
    <n v="88.191780821917803"/>
    <x v="2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1341"/>
    <b v="0"/>
    <n v="174"/>
    <b v="1"/>
    <x v="16"/>
    <n v="1.0726249999999999"/>
    <n v="49.316091954022987"/>
    <x v="4"/>
    <x v="1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1342"/>
    <b v="0"/>
    <n v="46"/>
    <b v="1"/>
    <x v="2"/>
    <n v="1.072505"/>
    <n v="46.630652173913049"/>
    <x v="2"/>
    <x v="2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1343"/>
    <b v="0"/>
    <n v="47"/>
    <b v="1"/>
    <x v="6"/>
    <n v="1.0725"/>
    <n v="273.82978723404256"/>
    <x v="4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1344"/>
    <b v="0"/>
    <n v="20"/>
    <b v="1"/>
    <x v="4"/>
    <n v="1.0725"/>
    <n v="107.25"/>
    <x v="3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1345"/>
    <b v="0"/>
    <n v="81"/>
    <b v="1"/>
    <x v="18"/>
    <n v="1.0724974999999999"/>
    <n v="52.962839506172834"/>
    <x v="2"/>
    <x v="1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1346"/>
    <b v="0"/>
    <n v="33"/>
    <b v="1"/>
    <x v="20"/>
    <n v="1.0724"/>
    <n v="81.242424242424249"/>
    <x v="3"/>
    <x v="2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1347"/>
    <b v="0"/>
    <n v="58"/>
    <b v="1"/>
    <x v="13"/>
    <n v="1.0721700000000001"/>
    <n v="36.97137931034483"/>
    <x v="2"/>
    <x v="1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1348"/>
    <b v="0"/>
    <n v="128"/>
    <b v="1"/>
    <x v="1"/>
    <n v="1.0721428571428571"/>
    <n v="58.6328125"/>
    <x v="1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1349"/>
    <b v="1"/>
    <n v="46"/>
    <b v="1"/>
    <x v="4"/>
    <n v="1.0720930232558139"/>
    <n v="100.21739130434783"/>
    <x v="3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1350"/>
    <b v="0"/>
    <n v="78"/>
    <b v="1"/>
    <x v="2"/>
    <n v="1.071842"/>
    <n v="68.707820512820518"/>
    <x v="2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51"/>
    <b v="0"/>
    <n v="73"/>
    <b v="1"/>
    <x v="2"/>
    <n v="1.071"/>
    <n v="73.356164383561648"/>
    <x v="2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1352"/>
    <b v="0"/>
    <n v="67"/>
    <b v="1"/>
    <x v="4"/>
    <n v="1.071"/>
    <n v="31.970149253731343"/>
    <x v="3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53"/>
    <b v="0"/>
    <n v="70"/>
    <b v="1"/>
    <x v="2"/>
    <n v="1.0708672667523933"/>
    <n v="107.07142857142857"/>
    <x v="2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n v="1458235549"/>
    <d v="2016-03-17T17:25:49"/>
    <n v="1455647149"/>
    <x v="1354"/>
    <b v="0"/>
    <n v="17"/>
    <b v="1"/>
    <x v="3"/>
    <n v="1.0705"/>
    <n v="125.94117647058823"/>
    <x v="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1355"/>
    <b v="0"/>
    <n v="44"/>
    <b v="1"/>
    <x v="13"/>
    <n v="1.0704545454545455"/>
    <n v="53.522727272727273"/>
    <x v="2"/>
    <x v="13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1356"/>
    <b v="0"/>
    <n v="63"/>
    <b v="1"/>
    <x v="18"/>
    <n v="1.0702857142857143"/>
    <n v="59.460317460317462"/>
    <x v="2"/>
    <x v="18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1357"/>
    <b v="0"/>
    <n v="43"/>
    <b v="1"/>
    <x v="2"/>
    <n v="1.07"/>
    <n v="99.534883720930239"/>
    <x v="2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1358"/>
    <b v="0"/>
    <n v="38"/>
    <b v="1"/>
    <x v="2"/>
    <n v="1.07"/>
    <n v="36.60526315789474"/>
    <x v="2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359"/>
    <b v="0"/>
    <n v="80"/>
    <b v="1"/>
    <x v="13"/>
    <n v="1.0699047619047619"/>
    <n v="70.212500000000006"/>
    <x v="2"/>
    <x v="1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n v="1414862280"/>
    <d v="2014-11-01T17:18:00"/>
    <n v="1412360309"/>
    <x v="1360"/>
    <b v="0"/>
    <n v="72"/>
    <b v="1"/>
    <x v="4"/>
    <n v="1.0686"/>
    <n v="74.208333333333329"/>
    <x v="3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1361"/>
    <b v="0"/>
    <n v="98"/>
    <b v="1"/>
    <x v="4"/>
    <n v="1.0685"/>
    <n v="109.03061224489795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362"/>
    <b v="1"/>
    <n v="235"/>
    <b v="1"/>
    <x v="9"/>
    <n v="1.0681333333333334"/>
    <n v="170.44680851063831"/>
    <x v="6"/>
    <x v="9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1363"/>
    <b v="0"/>
    <n v="95"/>
    <b v="1"/>
    <x v="14"/>
    <n v="1.0680499999999999"/>
    <n v="224.85263157894738"/>
    <x v="4"/>
    <x v="1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1364"/>
    <b v="0"/>
    <n v="80"/>
    <b v="1"/>
    <x v="19"/>
    <n v="1.0680000000000001"/>
    <n v="267"/>
    <x v="0"/>
    <x v="1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1365"/>
    <b v="0"/>
    <n v="72"/>
    <b v="1"/>
    <x v="4"/>
    <n v="1.0680000000000001"/>
    <n v="37.083333333333336"/>
    <x v="3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1366"/>
    <b v="1"/>
    <n v="71"/>
    <b v="1"/>
    <x v="4"/>
    <n v="1.0676000000000001"/>
    <n v="37.591549295774648"/>
    <x v="3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1367"/>
    <b v="1"/>
    <n v="73"/>
    <b v="1"/>
    <x v="13"/>
    <n v="1.0675857142857144"/>
    <n v="51.185616438356163"/>
    <x v="2"/>
    <x v="1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1368"/>
    <b v="0"/>
    <n v="41"/>
    <b v="1"/>
    <x v="15"/>
    <n v="1.0673333333333332"/>
    <n v="39.048780487804876"/>
    <x v="5"/>
    <x v="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369"/>
    <b v="0"/>
    <n v="123"/>
    <b v="1"/>
    <x v="9"/>
    <n v="1.0673333333333332"/>
    <n v="65.081300813008127"/>
    <x v="6"/>
    <x v="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1370"/>
    <b v="1"/>
    <n v="188"/>
    <b v="1"/>
    <x v="14"/>
    <n v="1.0673325"/>
    <n v="45.418404255319146"/>
    <x v="4"/>
    <x v="1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1371"/>
    <b v="1"/>
    <n v="560"/>
    <b v="1"/>
    <x v="14"/>
    <n v="1.0672648571428571"/>
    <n v="66.70405357142856"/>
    <x v="4"/>
    <x v="1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1372"/>
    <b v="1"/>
    <n v="55"/>
    <b v="1"/>
    <x v="14"/>
    <n v="1.0671428571428572"/>
    <n v="67.909090909090907"/>
    <x v="4"/>
    <x v="1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1373"/>
    <b v="0"/>
    <n v="94"/>
    <b v="1"/>
    <x v="20"/>
    <n v="1.0671250000000001"/>
    <n v="90.819148936170208"/>
    <x v="3"/>
    <x v="2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1374"/>
    <b v="0"/>
    <n v="65"/>
    <b v="1"/>
    <x v="13"/>
    <n v="1.0669999999999999"/>
    <n v="49.246153846153845"/>
    <x v="2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1375"/>
    <b v="0"/>
    <n v="41"/>
    <b v="1"/>
    <x v="12"/>
    <n v="1.0668571428571429"/>
    <n v="45.536585365853661"/>
    <x v="3"/>
    <x v="12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1376"/>
    <b v="1"/>
    <n v="168"/>
    <b v="1"/>
    <x v="14"/>
    <n v="1.0668444444444445"/>
    <n v="28.576190476190476"/>
    <x v="4"/>
    <x v="14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1377"/>
    <b v="0"/>
    <n v="20"/>
    <b v="1"/>
    <x v="4"/>
    <n v="1.0668"/>
    <n v="53.339999999999996"/>
    <x v="3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1378"/>
    <b v="1"/>
    <n v="107"/>
    <b v="1"/>
    <x v="13"/>
    <n v="1.0667450000000001"/>
    <n v="59.817476635514019"/>
    <x v="2"/>
    <x v="13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1379"/>
    <b v="0"/>
    <n v="89"/>
    <b v="1"/>
    <x v="14"/>
    <n v="1.0666666666666667"/>
    <n v="89.887640449438209"/>
    <x v="4"/>
    <x v="1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1380"/>
    <b v="0"/>
    <n v="196"/>
    <b v="1"/>
    <x v="14"/>
    <n v="1.0666666666666667"/>
    <n v="81.632653061224488"/>
    <x v="4"/>
    <x v="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1381"/>
    <b v="0"/>
    <n v="54"/>
    <b v="1"/>
    <x v="12"/>
    <n v="1.0666666666666667"/>
    <n v="74.074074074074076"/>
    <x v="3"/>
    <x v="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1382"/>
    <b v="1"/>
    <n v="75"/>
    <b v="1"/>
    <x v="13"/>
    <n v="1.0665777537961894"/>
    <n v="27.936800000000002"/>
    <x v="2"/>
    <x v="1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1383"/>
    <b v="1"/>
    <n v="167"/>
    <b v="1"/>
    <x v="14"/>
    <n v="1.0663570159857905"/>
    <n v="71.899281437125751"/>
    <x v="4"/>
    <x v="1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1384"/>
    <b v="1"/>
    <n v="438"/>
    <b v="1"/>
    <x v="14"/>
    <n v="1.0660499999999999"/>
    <n v="97.356164383561648"/>
    <x v="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d v="2015-09-27T20:14:00"/>
    <n v="1441790658"/>
    <x v="1385"/>
    <b v="0"/>
    <n v="98"/>
    <b v="1"/>
    <x v="16"/>
    <n v="1.0660000000000001"/>
    <n v="21.755102040816325"/>
    <x v="4"/>
    <x v="16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386"/>
    <b v="0"/>
    <n v="49"/>
    <b v="1"/>
    <x v="9"/>
    <n v="1.0660000000000001"/>
    <n v="108.77551020408163"/>
    <x v="6"/>
    <x v="9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387"/>
    <b v="0"/>
    <n v="44"/>
    <b v="1"/>
    <x v="13"/>
    <n v="1.0660000000000001"/>
    <n v="48.454545454545453"/>
    <x v="2"/>
    <x v="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1388"/>
    <b v="1"/>
    <n v="158"/>
    <b v="1"/>
    <x v="14"/>
    <n v="1.0658000000000001"/>
    <n v="134.91139240506328"/>
    <x v="4"/>
    <x v="14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n v="1446053616"/>
    <d v="2015-10-28T17:33:36"/>
    <n v="1443461616"/>
    <x v="1389"/>
    <b v="0"/>
    <n v="52"/>
    <b v="1"/>
    <x v="4"/>
    <n v="1.0657142857142856"/>
    <n v="71.730769230769226"/>
    <x v="3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d v="2016-04-06T21:30:00"/>
    <n v="1458416585"/>
    <x v="1390"/>
    <b v="0"/>
    <n v="46"/>
    <b v="1"/>
    <x v="4"/>
    <n v="1.0654545454545454"/>
    <n v="63.695652173913047"/>
    <x v="3"/>
    <x v="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1391"/>
    <b v="0"/>
    <n v="40"/>
    <b v="1"/>
    <x v="13"/>
    <n v="1.06525"/>
    <n v="106.52500000000001"/>
    <x v="2"/>
    <x v="1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1392"/>
    <b v="0"/>
    <n v="76"/>
    <b v="1"/>
    <x v="4"/>
    <n v="1.0651999999999999"/>
    <n v="35.039473684210527"/>
    <x v="3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1393"/>
    <b v="0"/>
    <n v="39"/>
    <b v="1"/>
    <x v="13"/>
    <n v="1.0649999999999999"/>
    <n v="54.615384615384613"/>
    <x v="2"/>
    <x v="13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1394"/>
    <b v="0"/>
    <n v="18"/>
    <b v="1"/>
    <x v="18"/>
    <n v="1.0649999999999999"/>
    <n v="177.5"/>
    <x v="2"/>
    <x v="18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1395"/>
    <b v="0"/>
    <n v="58"/>
    <b v="1"/>
    <x v="16"/>
    <n v="1.064875"/>
    <n v="146.87931034482759"/>
    <x v="4"/>
    <x v="1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396"/>
    <b v="1"/>
    <n v="176"/>
    <b v="1"/>
    <x v="9"/>
    <n v="1.0647599999999999"/>
    <n v="151.24431818181819"/>
    <x v="6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n v="1451226045"/>
    <d v="2015-12-27T14:20:45"/>
    <n v="1444828845"/>
    <x v="1397"/>
    <b v="0"/>
    <n v="17"/>
    <b v="1"/>
    <x v="6"/>
    <n v="1.0646666666666667"/>
    <n v="375.76470588235293"/>
    <x v="4"/>
    <x v="6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1398"/>
    <b v="1"/>
    <n v="88"/>
    <b v="1"/>
    <x v="14"/>
    <n v="1.0640000000000001"/>
    <n v="120.90909090909091"/>
    <x v="4"/>
    <x v="1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1399"/>
    <b v="0"/>
    <n v="26"/>
    <b v="1"/>
    <x v="4"/>
    <n v="1.0640000000000001"/>
    <n v="40.92307692307692"/>
    <x v="3"/>
    <x v="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1400"/>
    <b v="0"/>
    <n v="33"/>
    <b v="1"/>
    <x v="4"/>
    <n v="1.0633333333333332"/>
    <n v="96.666666666666671"/>
    <x v="3"/>
    <x v="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401"/>
    <b v="0"/>
    <n v="342"/>
    <b v="1"/>
    <x v="16"/>
    <n v="1.0632110000000001"/>
    <n v="93.264122807017543"/>
    <x v="4"/>
    <x v="1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1402"/>
    <b v="1"/>
    <n v="352"/>
    <b v="1"/>
    <x v="11"/>
    <n v="1.06308"/>
    <n v="75.502840909090907"/>
    <x v="7"/>
    <x v="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1403"/>
    <b v="0"/>
    <n v="42"/>
    <b v="1"/>
    <x v="4"/>
    <n v="1.0629999999999999"/>
    <n v="25.30952380952381"/>
    <x v="3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1404"/>
    <b v="0"/>
    <n v="41"/>
    <b v="1"/>
    <x v="4"/>
    <n v="1.0629949999999999"/>
    <n v="51.853414634146333"/>
    <x v="3"/>
    <x v="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1405"/>
    <b v="0"/>
    <n v="104"/>
    <b v="1"/>
    <x v="4"/>
    <n v="1.0627272727272727"/>
    <n v="56.20192307692308"/>
    <x v="3"/>
    <x v="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1406"/>
    <b v="0"/>
    <n v="69"/>
    <b v="1"/>
    <x v="4"/>
    <n v="1.0626666666666666"/>
    <n v="23.10144927536232"/>
    <x v="3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1407"/>
    <b v="0"/>
    <n v="8"/>
    <b v="1"/>
    <x v="6"/>
    <n v="1.0625"/>
    <n v="53.125"/>
    <x v="4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1408"/>
    <b v="0"/>
    <n v="60"/>
    <b v="1"/>
    <x v="6"/>
    <n v="1.0625"/>
    <n v="56.666666666666664"/>
    <x v="4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1409"/>
    <b v="0"/>
    <n v="23"/>
    <b v="1"/>
    <x v="4"/>
    <n v="1.0625"/>
    <n v="184.78260869565219"/>
    <x v="3"/>
    <x v="4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1410"/>
    <b v="0"/>
    <n v="28"/>
    <b v="1"/>
    <x v="20"/>
    <n v="1.0624"/>
    <n v="47.428571428571431"/>
    <x v="3"/>
    <x v="20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1411"/>
    <b v="0"/>
    <n v="59"/>
    <b v="1"/>
    <x v="2"/>
    <n v="1.0622116666666668"/>
    <n v="108.02152542372882"/>
    <x v="2"/>
    <x v="2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1412"/>
    <b v="0"/>
    <n v="18"/>
    <b v="1"/>
    <x v="4"/>
    <n v="1.0619047619047619"/>
    <n v="61.944444444444443"/>
    <x v="3"/>
    <x v="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1413"/>
    <b v="1"/>
    <n v="97"/>
    <b v="1"/>
    <x v="4"/>
    <n v="1.0616782608695652"/>
    <n v="251.7381443298969"/>
    <x v="3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414"/>
    <b v="1"/>
    <n v="413"/>
    <b v="1"/>
    <x v="2"/>
    <n v="1.0612433333333333"/>
    <n v="38.543946731234868"/>
    <x v="2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1415"/>
    <b v="0"/>
    <n v="45"/>
    <b v="1"/>
    <x v="4"/>
    <n v="1.0612068965517241"/>
    <n v="136.77777777777777"/>
    <x v="3"/>
    <x v="4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1416"/>
    <b v="0"/>
    <n v="47"/>
    <b v="1"/>
    <x v="2"/>
    <n v="1.0607500000000001"/>
    <n v="90.276595744680847"/>
    <x v="2"/>
    <x v="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1417"/>
    <b v="0"/>
    <n v="102"/>
    <b v="1"/>
    <x v="4"/>
    <n v="1.0603"/>
    <n v="103.95098039215686"/>
    <x v="3"/>
    <x v="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1418"/>
    <b v="0"/>
    <n v="9"/>
    <b v="1"/>
    <x v="4"/>
    <n v="1.0602199999999999"/>
    <n v="58.901111111111113"/>
    <x v="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1419"/>
    <b v="0"/>
    <n v="25"/>
    <b v="1"/>
    <x v="5"/>
    <n v="1.0602150537634409"/>
    <n v="39.44"/>
    <x v="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1420"/>
    <b v="0"/>
    <n v="39"/>
    <b v="1"/>
    <x v="6"/>
    <n v="1.0601933333333333"/>
    <n v="40.776666666666664"/>
    <x v="4"/>
    <x v="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421"/>
    <b v="1"/>
    <n v="943"/>
    <b v="1"/>
    <x v="0"/>
    <n v="1.0600260000000001"/>
    <n v="56.204984093319197"/>
    <x v="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422"/>
    <b v="0"/>
    <n v="46"/>
    <b v="1"/>
    <x v="9"/>
    <n v="1.06"/>
    <n v="138.2608695652174"/>
    <x v="6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423"/>
    <b v="1"/>
    <n v="28"/>
    <b v="1"/>
    <x v="2"/>
    <n v="1.06"/>
    <n v="189.28571428571428"/>
    <x v="2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n v="1410761280"/>
    <d v="2014-09-15T06:08:00"/>
    <n v="1408604363"/>
    <x v="1424"/>
    <b v="0"/>
    <n v="9"/>
    <b v="1"/>
    <x v="20"/>
    <n v="1.06"/>
    <n v="88.333333333333329"/>
    <x v="3"/>
    <x v="2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1425"/>
    <b v="0"/>
    <n v="47"/>
    <b v="1"/>
    <x v="4"/>
    <n v="1.06"/>
    <n v="78.936170212765958"/>
    <x v="3"/>
    <x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1426"/>
    <b v="0"/>
    <n v="91"/>
    <b v="1"/>
    <x v="4"/>
    <n v="1.06"/>
    <n v="69.890109890109883"/>
    <x v="3"/>
    <x v="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1427"/>
    <b v="0"/>
    <n v="9"/>
    <b v="1"/>
    <x v="12"/>
    <n v="1.06"/>
    <n v="70.666666666666671"/>
    <x v="3"/>
    <x v="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1428"/>
    <b v="0"/>
    <n v="7"/>
    <b v="1"/>
    <x v="4"/>
    <n v="1.06"/>
    <n v="75.714285714285708"/>
    <x v="3"/>
    <x v="4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1429"/>
    <b v="0"/>
    <n v="41"/>
    <b v="1"/>
    <x v="4"/>
    <n v="1.06"/>
    <n v="64.634146341463421"/>
    <x v="3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1430"/>
    <b v="0"/>
    <n v="237"/>
    <b v="1"/>
    <x v="14"/>
    <n v="1.05982"/>
    <n v="111.79535864978902"/>
    <x v="4"/>
    <x v="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1431"/>
    <b v="0"/>
    <n v="48"/>
    <b v="1"/>
    <x v="14"/>
    <n v="1.0595918367346939"/>
    <n v="54.083333333333336"/>
    <x v="4"/>
    <x v="1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1432"/>
    <b v="1"/>
    <n v="67"/>
    <b v="1"/>
    <x v="4"/>
    <n v="1.0595454545454546"/>
    <n v="34.791044776119406"/>
    <x v="3"/>
    <x v="4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1433"/>
    <b v="0"/>
    <n v="72"/>
    <b v="1"/>
    <x v="4"/>
    <n v="1.0593333333333332"/>
    <n v="44.138888888888886"/>
    <x v="3"/>
    <x v="4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1434"/>
    <b v="1"/>
    <n v="125"/>
    <b v="1"/>
    <x v="11"/>
    <n v="1.0591999999999999"/>
    <n v="211.84"/>
    <x v="7"/>
    <x v="1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1435"/>
    <b v="1"/>
    <n v="104"/>
    <b v="1"/>
    <x v="4"/>
    <n v="1.0591914022517912"/>
    <n v="59.701730769230764"/>
    <x v="3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1436"/>
    <b v="0"/>
    <n v="37"/>
    <b v="1"/>
    <x v="4"/>
    <n v="1.0589999999999999"/>
    <n v="143.1081081081081"/>
    <x v="3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1437"/>
    <b v="1"/>
    <n v="57"/>
    <b v="1"/>
    <x v="4"/>
    <n v="1.0586"/>
    <n v="46.429824561403507"/>
    <x v="3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1438"/>
    <b v="0"/>
    <n v="159"/>
    <b v="1"/>
    <x v="12"/>
    <n v="1.0584090909090909"/>
    <n v="146.44654088050314"/>
    <x v="3"/>
    <x v="1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n v="1485989940"/>
    <d v="2017-02-01T22:59:00"/>
    <n v="1483393836"/>
    <x v="1439"/>
    <b v="0"/>
    <n v="46"/>
    <b v="1"/>
    <x v="4"/>
    <n v="1.0582"/>
    <n v="115.02173913043478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1440"/>
    <b v="0"/>
    <n v="75"/>
    <b v="1"/>
    <x v="1"/>
    <n v="1.0581826105905425"/>
    <n v="64.74666666666667"/>
    <x v="1"/>
    <x v="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1441"/>
    <b v="0"/>
    <n v="152"/>
    <b v="1"/>
    <x v="3"/>
    <n v="1.0580799999999999"/>
    <n v="174.02631578947367"/>
    <x v="0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n v="1435418568"/>
    <d v="2015-06-27T15:22:48"/>
    <n v="1432826568"/>
    <x v="1442"/>
    <b v="0"/>
    <n v="100"/>
    <b v="1"/>
    <x v="1"/>
    <n v="1.0580000000000001"/>
    <n v="206.31"/>
    <x v="1"/>
    <x v="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1443"/>
    <b v="0"/>
    <n v="44"/>
    <b v="1"/>
    <x v="4"/>
    <n v="1.0580000000000001"/>
    <n v="36.06818181818182"/>
    <x v="3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1444"/>
    <b v="1"/>
    <n v="403"/>
    <b v="1"/>
    <x v="11"/>
    <n v="1.0577749999999999"/>
    <n v="104.99007444168734"/>
    <x v="7"/>
    <x v="11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1445"/>
    <b v="0"/>
    <n v="404"/>
    <b v="1"/>
    <x v="0"/>
    <n v="1.05745"/>
    <n v="261.74504950495049"/>
    <x v="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1446"/>
    <b v="0"/>
    <n v="126"/>
    <b v="1"/>
    <x v="4"/>
    <n v="1.0569999999999999"/>
    <n v="41.944444444444443"/>
    <x v="3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1447"/>
    <b v="0"/>
    <n v="14"/>
    <b v="1"/>
    <x v="10"/>
    <n v="1.0566666666666666"/>
    <n v="22.642857142857142"/>
    <x v="2"/>
    <x v="1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1448"/>
    <b v="0"/>
    <n v="69"/>
    <b v="1"/>
    <x v="5"/>
    <n v="1.0566666666666666"/>
    <n v="45.94202898550725"/>
    <x v="0"/>
    <x v="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1449"/>
    <b v="0"/>
    <n v="20"/>
    <b v="1"/>
    <x v="13"/>
    <n v="1.056"/>
    <n v="52.8"/>
    <x v="2"/>
    <x v="13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1450"/>
    <b v="1"/>
    <n v="437"/>
    <b v="1"/>
    <x v="14"/>
    <n v="1.0558333333333334"/>
    <n v="72.482837528604122"/>
    <x v="4"/>
    <x v="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1451"/>
    <b v="1"/>
    <n v="202"/>
    <b v="1"/>
    <x v="14"/>
    <n v="1.0556666666666668"/>
    <n v="62.712871287128714"/>
    <x v="4"/>
    <x v="14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1452"/>
    <b v="0"/>
    <n v="130"/>
    <b v="1"/>
    <x v="15"/>
    <n v="1.05566"/>
    <n v="60.903461538461535"/>
    <x v="5"/>
    <x v="15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1453"/>
    <b v="0"/>
    <n v="110"/>
    <b v="1"/>
    <x v="15"/>
    <n v="1.0556000000000001"/>
    <n v="95.963636363636368"/>
    <x v="5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454"/>
    <b v="0"/>
    <n v="120"/>
    <b v="1"/>
    <x v="13"/>
    <n v="1.0555000000000001"/>
    <n v="87.958333333333329"/>
    <x v="2"/>
    <x v="1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1455"/>
    <b v="0"/>
    <n v="168"/>
    <b v="1"/>
    <x v="4"/>
    <n v="1.0555000000000001"/>
    <n v="62.827380952380949"/>
    <x v="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1456"/>
    <b v="0"/>
    <n v="34"/>
    <b v="1"/>
    <x v="18"/>
    <n v="1.0550335570469798"/>
    <n v="23.117647058823529"/>
    <x v="2"/>
    <x v="1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1457"/>
    <b v="1"/>
    <n v="167"/>
    <b v="1"/>
    <x v="14"/>
    <n v="1.0549999999999999"/>
    <n v="63.17365269461078"/>
    <x v="4"/>
    <x v="1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1458"/>
    <b v="0"/>
    <n v="56"/>
    <b v="1"/>
    <x v="12"/>
    <n v="1.0549999999999999"/>
    <n v="45.214285714285715"/>
    <x v="3"/>
    <x v="1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1459"/>
    <b v="0"/>
    <n v="35"/>
    <b v="1"/>
    <x v="4"/>
    <n v="1.0549999999999999"/>
    <n v="60.285714285714285"/>
    <x v="3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1460"/>
    <b v="0"/>
    <n v="25"/>
    <b v="1"/>
    <x v="4"/>
    <n v="1.0549000000000002"/>
    <n v="21.098000000000003"/>
    <x v="3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1461"/>
    <b v="0"/>
    <n v="143"/>
    <b v="1"/>
    <x v="15"/>
    <n v="1.0547157142857144"/>
    <n v="51.62944055944056"/>
    <x v="5"/>
    <x v="15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1462"/>
    <b v="0"/>
    <n v="20"/>
    <b v="1"/>
    <x v="4"/>
    <n v="1.0545454545454545"/>
    <n v="29"/>
    <x v="3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463"/>
    <b v="0"/>
    <n v="111"/>
    <b v="1"/>
    <x v="9"/>
    <n v="1.0544"/>
    <n v="118.73873873873873"/>
    <x v="6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1464"/>
    <b v="0"/>
    <n v="49"/>
    <b v="1"/>
    <x v="4"/>
    <n v="1.0542"/>
    <n v="107.57142857142857"/>
    <x v="3"/>
    <x v="4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1465"/>
    <b v="0"/>
    <n v="31"/>
    <b v="1"/>
    <x v="4"/>
    <n v="1.054"/>
    <n v="136"/>
    <x v="3"/>
    <x v="4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1466"/>
    <b v="1"/>
    <n v="77"/>
    <b v="1"/>
    <x v="5"/>
    <n v="1.0538666666666667"/>
    <n v="205.2987012987013"/>
    <x v="0"/>
    <x v="5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1467"/>
    <b v="0"/>
    <n v="17"/>
    <b v="1"/>
    <x v="4"/>
    <n v="1.0535000000000001"/>
    <n v="123.94117647058823"/>
    <x v="3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468"/>
    <b v="0"/>
    <n v="406"/>
    <b v="1"/>
    <x v="2"/>
    <n v="1.0534805315203954"/>
    <n v="83.967068965517228"/>
    <x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1469"/>
    <b v="0"/>
    <n v="66"/>
    <b v="1"/>
    <x v="4"/>
    <n v="1.0533333333333332"/>
    <n v="47.878787878787875"/>
    <x v="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1470"/>
    <b v="0"/>
    <n v="53"/>
    <b v="1"/>
    <x v="2"/>
    <n v="1.0531250000000001"/>
    <n v="158.96226415094338"/>
    <x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1471"/>
    <b v="0"/>
    <n v="28"/>
    <b v="1"/>
    <x v="4"/>
    <n v="1.0528"/>
    <n v="47"/>
    <x v="3"/>
    <x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1472"/>
    <b v="0"/>
    <n v="35"/>
    <b v="1"/>
    <x v="4"/>
    <n v="1.0526894736842105"/>
    <n v="114.29199999999999"/>
    <x v="3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1473"/>
    <b v="0"/>
    <n v="70"/>
    <b v="1"/>
    <x v="14"/>
    <n v="1.0526"/>
    <n v="75.185714285714283"/>
    <x v="4"/>
    <x v="1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1474"/>
    <b v="0"/>
    <n v="76"/>
    <b v="1"/>
    <x v="0"/>
    <n v="1.0522388"/>
    <n v="346.13118421052633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1475"/>
    <b v="0"/>
    <n v="82"/>
    <b v="1"/>
    <x v="4"/>
    <n v="1.052184"/>
    <n v="64.157560975609755"/>
    <x v="3"/>
    <x v="4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1476"/>
    <b v="1"/>
    <n v="75"/>
    <b v="1"/>
    <x v="4"/>
    <n v="1.052142857142857"/>
    <n v="98.2"/>
    <x v="3"/>
    <x v="4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n v="1485936000"/>
    <d v="2017-02-01T08:00:00"/>
    <n v="1481949983"/>
    <x v="1477"/>
    <b v="0"/>
    <n v="43"/>
    <b v="1"/>
    <x v="6"/>
    <n v="1.052"/>
    <n v="122.32558139534883"/>
    <x v="4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1478"/>
    <b v="0"/>
    <n v="197"/>
    <b v="1"/>
    <x v="4"/>
    <n v="1.0519047619047619"/>
    <n v="56.065989847715734"/>
    <x v="3"/>
    <x v="4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479"/>
    <b v="0"/>
    <n v="49"/>
    <b v="1"/>
    <x v="6"/>
    <n v="1.0515384615384615"/>
    <n v="27.897959183673468"/>
    <x v="4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1480"/>
    <b v="0"/>
    <n v="57"/>
    <b v="1"/>
    <x v="2"/>
    <n v="1.05125"/>
    <n v="73.771929824561397"/>
    <x v="2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1481"/>
    <b v="1"/>
    <n v="74"/>
    <b v="1"/>
    <x v="4"/>
    <n v="1.0509999999999999"/>
    <n v="28.405405405405407"/>
    <x v="3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n v="1424516400"/>
    <d v="2015-02-21T11:00:00"/>
    <n v="1421812637"/>
    <x v="1482"/>
    <b v="0"/>
    <n v="38"/>
    <b v="1"/>
    <x v="20"/>
    <n v="1.0509677419354839"/>
    <n v="85.736842105263165"/>
    <x v="3"/>
    <x v="2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1483"/>
    <b v="0"/>
    <n v="171"/>
    <b v="1"/>
    <x v="14"/>
    <n v="1.0508593749999999"/>
    <n v="78.660818713450297"/>
    <x v="4"/>
    <x v="14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1484"/>
    <b v="0"/>
    <n v="288"/>
    <b v="1"/>
    <x v="2"/>
    <n v="1.0507333333333333"/>
    <n v="109.45138888888889"/>
    <x v="2"/>
    <x v="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485"/>
    <b v="0"/>
    <n v="27"/>
    <b v="1"/>
    <x v="2"/>
    <n v="1.0506666666666666"/>
    <n v="58.370370370370374"/>
    <x v="2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486"/>
    <b v="0"/>
    <n v="50"/>
    <b v="1"/>
    <x v="2"/>
    <n v="1.0505"/>
    <n v="42.02"/>
    <x v="2"/>
    <x v="2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1487"/>
    <b v="0"/>
    <n v="36"/>
    <b v="1"/>
    <x v="20"/>
    <n v="1.0504166666666668"/>
    <n v="70.027777777777771"/>
    <x v="3"/>
    <x v="2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1488"/>
    <b v="0"/>
    <n v="55"/>
    <b v="1"/>
    <x v="13"/>
    <n v="1.050225"/>
    <n v="61.103999999999999"/>
    <x v="2"/>
    <x v="13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489"/>
    <b v="0"/>
    <n v="52"/>
    <b v="1"/>
    <x v="2"/>
    <n v="1.0501"/>
    <n v="201.94230769230768"/>
    <x v="2"/>
    <x v="2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1490"/>
    <b v="0"/>
    <n v="35"/>
    <b v="1"/>
    <x v="16"/>
    <n v="1.05"/>
    <n v="15"/>
    <x v="4"/>
    <x v="1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1491"/>
    <b v="0"/>
    <n v="54"/>
    <b v="1"/>
    <x v="2"/>
    <n v="1.05"/>
    <n v="58.333333333333336"/>
    <x v="2"/>
    <x v="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1492"/>
    <b v="0"/>
    <n v="27"/>
    <b v="1"/>
    <x v="2"/>
    <n v="1.05"/>
    <n v="58.333333333333336"/>
    <x v="2"/>
    <x v="2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493"/>
    <b v="0"/>
    <n v="27"/>
    <b v="1"/>
    <x v="2"/>
    <n v="1.05"/>
    <n v="38.888888888888886"/>
    <x v="2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1494"/>
    <b v="0"/>
    <n v="14"/>
    <b v="1"/>
    <x v="18"/>
    <n v="1.05"/>
    <n v="150"/>
    <x v="2"/>
    <x v="18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1495"/>
    <b v="0"/>
    <n v="41"/>
    <b v="1"/>
    <x v="4"/>
    <n v="1.05"/>
    <n v="51.219512195121951"/>
    <x v="3"/>
    <x v="4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1496"/>
    <b v="0"/>
    <n v="32"/>
    <b v="1"/>
    <x v="4"/>
    <n v="1.05"/>
    <n v="39.375"/>
    <x v="3"/>
    <x v="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1497"/>
    <b v="0"/>
    <n v="7"/>
    <b v="1"/>
    <x v="20"/>
    <n v="1.05"/>
    <n v="75"/>
    <x v="3"/>
    <x v="2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1498"/>
    <b v="0"/>
    <n v="62"/>
    <b v="1"/>
    <x v="17"/>
    <n v="1.0497142857142858"/>
    <n v="59.258064516129032"/>
    <x v="2"/>
    <x v="1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1499"/>
    <b v="0"/>
    <n v="249"/>
    <b v="1"/>
    <x v="12"/>
    <n v="1.0496000000000001"/>
    <n v="63.2289156626506"/>
    <x v="3"/>
    <x v="1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500"/>
    <b v="0"/>
    <n v="159"/>
    <b v="1"/>
    <x v="9"/>
    <n v="1.0495555555555556"/>
    <n v="59.408805031446541"/>
    <x v="6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501"/>
    <b v="0"/>
    <n v="375"/>
    <b v="1"/>
    <x v="9"/>
    <n v="1.0493636363636363"/>
    <n v="61.562666666666665"/>
    <x v="6"/>
    <x v="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502"/>
    <b v="0"/>
    <n v="221"/>
    <b v="1"/>
    <x v="7"/>
    <n v="1.0493380000000001"/>
    <n v="118.70339366515837"/>
    <x v="2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1503"/>
    <b v="0"/>
    <n v="39"/>
    <b v="1"/>
    <x v="4"/>
    <n v="1.0493333333333332"/>
    <n v="80.717948717948715"/>
    <x v="3"/>
    <x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1504"/>
    <b v="1"/>
    <n v="88"/>
    <b v="1"/>
    <x v="4"/>
    <n v="1.0492727272727274"/>
    <n v="65.579545454545453"/>
    <x v="3"/>
    <x v="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1505"/>
    <b v="0"/>
    <n v="107"/>
    <b v="1"/>
    <x v="13"/>
    <n v="1.0485714285714285"/>
    <n v="68.598130841121488"/>
    <x v="2"/>
    <x v="13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1506"/>
    <b v="1"/>
    <n v="302"/>
    <b v="1"/>
    <x v="14"/>
    <n v="1.0485537190082646"/>
    <n v="84.023178807947019"/>
    <x v="4"/>
    <x v="1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1507"/>
    <b v="1"/>
    <n v="232"/>
    <b v="1"/>
    <x v="14"/>
    <n v="1.0482"/>
    <n v="67.771551724137936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508"/>
    <b v="0"/>
    <n v="32"/>
    <b v="1"/>
    <x v="13"/>
    <n v="1.0480480480480481"/>
    <n v="32.71875"/>
    <x v="2"/>
    <x v="1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1509"/>
    <b v="0"/>
    <n v="104"/>
    <b v="1"/>
    <x v="4"/>
    <n v="1.048"/>
    <n v="50.384615384615387"/>
    <x v="3"/>
    <x v="4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1510"/>
    <b v="0"/>
    <n v="64"/>
    <b v="1"/>
    <x v="4"/>
    <n v="1.048"/>
    <n v="40.9375"/>
    <x v="3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1511"/>
    <b v="0"/>
    <n v="47"/>
    <b v="1"/>
    <x v="4"/>
    <n v="1.0475000000000001"/>
    <n v="17.829787234042552"/>
    <x v="3"/>
    <x v="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1512"/>
    <b v="0"/>
    <n v="38"/>
    <b v="1"/>
    <x v="4"/>
    <n v="1.0475000000000001"/>
    <n v="55.131578947368418"/>
    <x v="3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1513"/>
    <b v="1"/>
    <n v="222"/>
    <b v="1"/>
    <x v="14"/>
    <n v="1.0473529411764706"/>
    <n v="80.202702702702709"/>
    <x v="4"/>
    <x v="1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1514"/>
    <b v="0"/>
    <n v="251"/>
    <b v="1"/>
    <x v="14"/>
    <n v="1.0472999999999999"/>
    <n v="104.31274900398407"/>
    <x v="4"/>
    <x v="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515"/>
    <b v="0"/>
    <n v="46"/>
    <b v="1"/>
    <x v="7"/>
    <n v="1.0471999999999999"/>
    <n v="113.82608695652173"/>
    <x v="2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1516"/>
    <b v="0"/>
    <n v="81"/>
    <b v="1"/>
    <x v="13"/>
    <n v="1.0471999999999999"/>
    <n v="32.320987654320987"/>
    <x v="2"/>
    <x v="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1517"/>
    <b v="0"/>
    <n v="147"/>
    <b v="1"/>
    <x v="13"/>
    <n v="1.0469999999999999"/>
    <n v="35.612244897959187"/>
    <x v="2"/>
    <x v="13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1518"/>
    <b v="1"/>
    <n v="287"/>
    <b v="1"/>
    <x v="14"/>
    <n v="1.0468"/>
    <n v="109.42160278745645"/>
    <x v="4"/>
    <x v="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1519"/>
    <b v="0"/>
    <n v="142"/>
    <b v="1"/>
    <x v="4"/>
    <n v="1.0468"/>
    <n v="36.859154929577464"/>
    <x v="3"/>
    <x v="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1520"/>
    <b v="0"/>
    <n v="98"/>
    <b v="1"/>
    <x v="17"/>
    <n v="1.0467500000000001"/>
    <n v="42.724489795918366"/>
    <x v="2"/>
    <x v="17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n v="1446418800"/>
    <d v="2015-11-01T23:00:00"/>
    <n v="1443036470"/>
    <x v="1521"/>
    <b v="0"/>
    <n v="48"/>
    <b v="1"/>
    <x v="4"/>
    <n v="1.0466666666666666"/>
    <n v="327.08333333333331"/>
    <x v="3"/>
    <x v="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n v="1435255659"/>
    <d v="2015-06-25T18:07:39"/>
    <n v="1432663659"/>
    <x v="1522"/>
    <b v="0"/>
    <n v="29"/>
    <b v="1"/>
    <x v="4"/>
    <n v="1.0466666666666666"/>
    <n v="54.137931034482762"/>
    <x v="3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1523"/>
    <b v="0"/>
    <n v="9"/>
    <b v="1"/>
    <x v="4"/>
    <n v="1.0466666666666666"/>
    <n v="139.55555555555554"/>
    <x v="3"/>
    <x v="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524"/>
    <b v="0"/>
    <n v="33"/>
    <b v="1"/>
    <x v="4"/>
    <n v="1.0465"/>
    <n v="63.424242424242422"/>
    <x v="3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1525"/>
    <b v="0"/>
    <n v="56"/>
    <b v="1"/>
    <x v="4"/>
    <n v="1.0464"/>
    <n v="93.428571428571431"/>
    <x v="3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1526"/>
    <b v="1"/>
    <n v="760"/>
    <b v="1"/>
    <x v="14"/>
    <n v="1.0462615"/>
    <n v="55.066394736842106"/>
    <x v="4"/>
    <x v="14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1527"/>
    <b v="0"/>
    <n v="25"/>
    <b v="1"/>
    <x v="6"/>
    <n v="1.046"/>
    <n v="104.6"/>
    <x v="4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1528"/>
    <b v="0"/>
    <n v="23"/>
    <b v="1"/>
    <x v="4"/>
    <n v="1.046"/>
    <n v="45.478260869565219"/>
    <x v="3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n v="1441378800"/>
    <d v="2015-09-04T15:00:00"/>
    <n v="1438873007"/>
    <x v="1529"/>
    <b v="0"/>
    <n v="56"/>
    <b v="1"/>
    <x v="19"/>
    <n v="1.0459624999999999"/>
    <n v="373.55803571428572"/>
    <x v="0"/>
    <x v="1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1530"/>
    <b v="0"/>
    <n v="111"/>
    <b v="1"/>
    <x v="4"/>
    <n v="1.0457142857142858"/>
    <n v="32.972972972972975"/>
    <x v="3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531"/>
    <b v="0"/>
    <n v="37"/>
    <b v="1"/>
    <x v="6"/>
    <n v="1.0455692307692308"/>
    <n v="91.840540540540545"/>
    <x v="4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1532"/>
    <b v="0"/>
    <n v="46"/>
    <b v="1"/>
    <x v="4"/>
    <n v="1.0454285714285714"/>
    <n v="79.543478260869563"/>
    <x v="3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1533"/>
    <b v="0"/>
    <n v="65"/>
    <b v="1"/>
    <x v="4"/>
    <n v="1.0451999999999999"/>
    <n v="80.400000000000006"/>
    <x v="3"/>
    <x v="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1534"/>
    <b v="0"/>
    <n v="175"/>
    <b v="1"/>
    <x v="4"/>
    <n v="1.0451666666666666"/>
    <n v="89.585714285714289"/>
    <x v="3"/>
    <x v="4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1535"/>
    <b v="0"/>
    <n v="40"/>
    <b v="1"/>
    <x v="4"/>
    <n v="1.0451515151515152"/>
    <n v="86.224999999999994"/>
    <x v="3"/>
    <x v="4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1536"/>
    <b v="0"/>
    <n v="64"/>
    <b v="1"/>
    <x v="12"/>
    <n v="1.0449999999999999"/>
    <n v="48.984375"/>
    <x v="3"/>
    <x v="1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1537"/>
    <b v="0"/>
    <n v="276"/>
    <b v="1"/>
    <x v="3"/>
    <n v="1.0446206037108834"/>
    <n v="109.33695652173913"/>
    <x v="0"/>
    <x v="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1538"/>
    <b v="0"/>
    <n v="380"/>
    <b v="1"/>
    <x v="1"/>
    <n v="1.0445405405405406"/>
    <n v="50.852631578947367"/>
    <x v="1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539"/>
    <b v="1"/>
    <n v="81"/>
    <b v="1"/>
    <x v="2"/>
    <n v="1.0444"/>
    <n v="64.46913580246914"/>
    <x v="2"/>
    <x v="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1540"/>
    <b v="0"/>
    <n v="23"/>
    <b v="1"/>
    <x v="0"/>
    <n v="1.0444"/>
    <n v="340.56521739130437"/>
    <x v="0"/>
    <x v="0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1541"/>
    <b v="0"/>
    <n v="71"/>
    <b v="1"/>
    <x v="2"/>
    <n v="1.0443750000000001"/>
    <n v="117.67605633802818"/>
    <x v="2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1542"/>
    <b v="0"/>
    <n v="28"/>
    <b v="1"/>
    <x v="4"/>
    <n v="1.0443333333333333"/>
    <n v="111.89285714285714"/>
    <x v="3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n v="1448838000"/>
    <d v="2015-11-29T23:00:00"/>
    <n v="1445791811"/>
    <x v="1543"/>
    <b v="0"/>
    <n v="51"/>
    <b v="1"/>
    <x v="4"/>
    <n v="1.0442857142857143"/>
    <n v="71.666666666666671"/>
    <x v="3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544"/>
    <b v="1"/>
    <n v="68"/>
    <b v="1"/>
    <x v="2"/>
    <n v="1.0442100000000001"/>
    <n v="46.06808823529412"/>
    <x v="2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1545"/>
    <b v="0"/>
    <n v="72"/>
    <b v="1"/>
    <x v="4"/>
    <n v="1.044"/>
    <n v="145"/>
    <x v="3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1546"/>
    <b v="1"/>
    <n v="736"/>
    <b v="1"/>
    <x v="14"/>
    <n v="1.04396"/>
    <n v="70.921195652173907"/>
    <x v="4"/>
    <x v="1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547"/>
    <b v="0"/>
    <n v="148"/>
    <b v="1"/>
    <x v="2"/>
    <n v="1.043625"/>
    <n v="56.412162162162161"/>
    <x v="2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1548"/>
    <b v="0"/>
    <n v="47"/>
    <b v="1"/>
    <x v="4"/>
    <n v="1.0435000000000001"/>
    <n v="177.61702127659575"/>
    <x v="3"/>
    <x v="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1549"/>
    <b v="0"/>
    <n v="53"/>
    <b v="1"/>
    <x v="4"/>
    <n v="1.0435000000000001"/>
    <n v="39.377358490566039"/>
    <x v="3"/>
    <x v="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1550"/>
    <b v="0"/>
    <n v="28"/>
    <b v="1"/>
    <x v="4"/>
    <n v="1.0433333333333332"/>
    <n v="55.892857142857146"/>
    <x v="3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n v="1381723140"/>
    <d v="2013-10-14T03:59:00"/>
    <n v="1378735983"/>
    <x v="1551"/>
    <b v="1"/>
    <n v="39"/>
    <b v="1"/>
    <x v="17"/>
    <n v="1.0431999999999999"/>
    <n v="66.871794871794876"/>
    <x v="2"/>
    <x v="1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1552"/>
    <b v="0"/>
    <n v="270"/>
    <b v="1"/>
    <x v="4"/>
    <n v="1.043047619047619"/>
    <n v="81.125925925925927"/>
    <x v="3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1553"/>
    <b v="0"/>
    <n v="37"/>
    <b v="1"/>
    <x v="0"/>
    <n v="1.0430333333333333"/>
    <n v="845.70270270270271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1554"/>
    <b v="0"/>
    <n v="20"/>
    <b v="1"/>
    <x v="4"/>
    <n v="1.0428571428571429"/>
    <n v="36.5"/>
    <x v="3"/>
    <x v="4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1555"/>
    <b v="0"/>
    <n v="76"/>
    <b v="1"/>
    <x v="18"/>
    <n v="1.0428333333333333"/>
    <n v="82.328947368421055"/>
    <x v="2"/>
    <x v="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556"/>
    <b v="1"/>
    <n v="96"/>
    <b v="1"/>
    <x v="2"/>
    <n v="1.0424"/>
    <n v="27.145833333333332"/>
    <x v="2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1557"/>
    <b v="1"/>
    <n v="321"/>
    <b v="1"/>
    <x v="5"/>
    <n v="1.0421799999999999"/>
    <n v="64.933333333333323"/>
    <x v="0"/>
    <x v="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558"/>
    <b v="0"/>
    <n v="157"/>
    <b v="1"/>
    <x v="2"/>
    <n v="1.042"/>
    <n v="66.369426751592357"/>
    <x v="2"/>
    <x v="2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1559"/>
    <b v="0"/>
    <n v="14"/>
    <b v="1"/>
    <x v="4"/>
    <n v="1.042"/>
    <n v="186.07142857142858"/>
    <x v="3"/>
    <x v="4"/>
  </r>
  <r>
    <n v="1207"/>
    <s v="ITALIANA"/>
    <s v="A humanistic photo book about ancestral &amp; post-modern Italy."/>
    <n v="16700"/>
    <n v="17396"/>
    <x v="0"/>
    <x v="4"/>
    <s v="EUR"/>
    <n v="1459418400"/>
    <d v="2016-03-31T10:00:00"/>
    <n v="1456827573"/>
    <x v="1560"/>
    <b v="0"/>
    <n v="141"/>
    <b v="1"/>
    <x v="9"/>
    <n v="1.0416766467065868"/>
    <n v="123.37588652482269"/>
    <x v="6"/>
    <x v="9"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n v="1450220974"/>
    <d v="2015-12-15T23:09:34"/>
    <n v="1447628974"/>
    <x v="1561"/>
    <b v="0"/>
    <n v="45"/>
    <b v="1"/>
    <x v="16"/>
    <n v="1.0416666666666667"/>
    <n v="194.44444444444446"/>
    <x v="4"/>
    <x v="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1562"/>
    <b v="1"/>
    <n v="21"/>
    <b v="1"/>
    <x v="4"/>
    <n v="1.0416666666666667"/>
    <n v="59.523809523809526"/>
    <x v="3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1563"/>
    <b v="1"/>
    <n v="36"/>
    <b v="1"/>
    <x v="14"/>
    <n v="1.04129"/>
    <n v="28.924722222222222"/>
    <x v="4"/>
    <x v="1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564"/>
    <b v="0"/>
    <n v="70"/>
    <b v="1"/>
    <x v="9"/>
    <n v="1.0412571428571429"/>
    <n v="130.15714285714284"/>
    <x v="6"/>
    <x v="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1565"/>
    <b v="0"/>
    <n v="159"/>
    <b v="1"/>
    <x v="14"/>
    <n v="1.04112"/>
    <n v="81.8490566037735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1566"/>
    <b v="1"/>
    <n v="104"/>
    <b v="1"/>
    <x v="13"/>
    <n v="1.0411111111111111"/>
    <n v="90.09615384615384"/>
    <x v="2"/>
    <x v="1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1567"/>
    <b v="1"/>
    <n v="150"/>
    <b v="1"/>
    <x v="14"/>
    <n v="1.0410165"/>
    <n v="138.8022"/>
    <x v="4"/>
    <x v="1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1568"/>
    <b v="0"/>
    <n v="29"/>
    <b v="1"/>
    <x v="2"/>
    <n v="1.0406666666666666"/>
    <n v="53.827586206896555"/>
    <x v="2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569"/>
    <b v="0"/>
    <n v="78"/>
    <b v="1"/>
    <x v="15"/>
    <n v="1.0405"/>
    <n v="66.698717948717942"/>
    <x v="5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1570"/>
    <b v="1"/>
    <n v="200"/>
    <b v="1"/>
    <x v="13"/>
    <n v="1.0404266666666666"/>
    <n v="78.031999999999996"/>
    <x v="2"/>
    <x v="1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1571"/>
    <b v="0"/>
    <n v="12"/>
    <b v="1"/>
    <x v="6"/>
    <n v="1.04"/>
    <n v="21.666666666666668"/>
    <x v="4"/>
    <x v="6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572"/>
    <b v="0"/>
    <n v="81"/>
    <b v="1"/>
    <x v="6"/>
    <n v="1.04"/>
    <n v="64.197530864197532"/>
    <x v="4"/>
    <x v="6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1573"/>
    <b v="0"/>
    <n v="27"/>
    <b v="1"/>
    <x v="2"/>
    <n v="1.04"/>
    <n v="38.518518518518519"/>
    <x v="2"/>
    <x v="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1574"/>
    <b v="0"/>
    <n v="12"/>
    <b v="1"/>
    <x v="2"/>
    <n v="1.04"/>
    <n v="86.666666666666671"/>
    <x v="2"/>
    <x v="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1575"/>
    <b v="0"/>
    <n v="16"/>
    <b v="1"/>
    <x v="2"/>
    <n v="1.04"/>
    <n v="32.5"/>
    <x v="2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576"/>
    <b v="0"/>
    <n v="4"/>
    <b v="0"/>
    <x v="3"/>
    <n v="1.04"/>
    <n v="1300"/>
    <x v="0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577"/>
    <b v="0"/>
    <n v="11"/>
    <b v="1"/>
    <x v="2"/>
    <n v="1.04"/>
    <n v="47.272727272727273"/>
    <x v="2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578"/>
    <b v="0"/>
    <n v="45"/>
    <b v="1"/>
    <x v="13"/>
    <n v="1.04"/>
    <n v="57.777777777777779"/>
    <x v="2"/>
    <x v="1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1579"/>
    <b v="1"/>
    <n v="22"/>
    <b v="1"/>
    <x v="13"/>
    <n v="1.04"/>
    <n v="18.90909090909091"/>
    <x v="2"/>
    <x v="1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1580"/>
    <b v="0"/>
    <n v="132"/>
    <b v="1"/>
    <x v="4"/>
    <n v="1.04"/>
    <n v="19.696969696969695"/>
    <x v="3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1581"/>
    <b v="1"/>
    <n v="25"/>
    <b v="1"/>
    <x v="4"/>
    <n v="1.04"/>
    <n v="52"/>
    <x v="3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1582"/>
    <b v="0"/>
    <n v="3"/>
    <b v="1"/>
    <x v="4"/>
    <n v="1.04"/>
    <n v="866.66666666666663"/>
    <x v="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1583"/>
    <b v="0"/>
    <n v="6"/>
    <b v="1"/>
    <x v="4"/>
    <n v="1.04"/>
    <n v="52"/>
    <x v="3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n v="1402938394"/>
    <d v="2014-06-16T17:06:34"/>
    <n v="1400691994"/>
    <x v="1584"/>
    <b v="0"/>
    <n v="8"/>
    <b v="1"/>
    <x v="4"/>
    <n v="1.04"/>
    <n v="97.5"/>
    <x v="3"/>
    <x v="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1585"/>
    <b v="0"/>
    <n v="9"/>
    <b v="1"/>
    <x v="4"/>
    <n v="1.04"/>
    <n v="57.777777777777779"/>
    <x v="3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1586"/>
    <b v="0"/>
    <n v="9"/>
    <b v="1"/>
    <x v="4"/>
    <n v="1.04"/>
    <n v="26"/>
    <x v="3"/>
    <x v="4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1587"/>
    <b v="0"/>
    <n v="115"/>
    <b v="1"/>
    <x v="20"/>
    <n v="1.0398000000000001"/>
    <n v="135.62608695652173"/>
    <x v="3"/>
    <x v="2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1588"/>
    <b v="0"/>
    <n v="65"/>
    <b v="1"/>
    <x v="14"/>
    <n v="1.0397333333333334"/>
    <n v="239.93846153846152"/>
    <x v="4"/>
    <x v="1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589"/>
    <b v="0"/>
    <n v="273"/>
    <b v="1"/>
    <x v="9"/>
    <n v="1.0395714285714286"/>
    <n v="79.967032967032964"/>
    <x v="6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1590"/>
    <b v="1"/>
    <n v="29"/>
    <b v="1"/>
    <x v="14"/>
    <n v="1.0394285714285714"/>
    <n v="125.44827586206897"/>
    <x v="4"/>
    <x v="1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1591"/>
    <b v="0"/>
    <n v="229"/>
    <b v="1"/>
    <x v="14"/>
    <n v="1.0390027322404372"/>
    <n v="56.460043668122275"/>
    <x v="4"/>
    <x v="14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1592"/>
    <b v="0"/>
    <n v="150"/>
    <b v="1"/>
    <x v="16"/>
    <n v="1.0389999999999999"/>
    <n v="69.266666666666666"/>
    <x v="4"/>
    <x v="16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d v="2017-01-15T00:59:40"/>
    <n v="1479257980"/>
    <x v="1593"/>
    <b v="0"/>
    <n v="54"/>
    <b v="1"/>
    <x v="4"/>
    <n v="1.0389999999999999"/>
    <n v="96.203703703703709"/>
    <x v="3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1594"/>
    <b v="0"/>
    <n v="128"/>
    <b v="1"/>
    <x v="2"/>
    <n v="1.0386666666666666"/>
    <n v="60.859375"/>
    <x v="2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595"/>
    <b v="1"/>
    <n v="343"/>
    <b v="1"/>
    <x v="8"/>
    <n v="1.03840625"/>
    <n v="96.877551020408163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1596"/>
    <b v="0"/>
    <n v="73"/>
    <b v="1"/>
    <x v="14"/>
    <n v="1.0381199999999999"/>
    <n v="711.04109589041093"/>
    <x v="4"/>
    <x v="1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597"/>
    <b v="1"/>
    <n v="45"/>
    <b v="1"/>
    <x v="2"/>
    <n v="1.038"/>
    <n v="46.133333333333333"/>
    <x v="2"/>
    <x v="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598"/>
    <b v="0"/>
    <n v="15"/>
    <b v="1"/>
    <x v="2"/>
    <n v="1.038"/>
    <n v="34.6"/>
    <x v="2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1599"/>
    <b v="0"/>
    <n v="86"/>
    <b v="1"/>
    <x v="13"/>
    <n v="1.038"/>
    <n v="90.523255813953483"/>
    <x v="2"/>
    <x v="1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1600"/>
    <b v="0"/>
    <n v="45"/>
    <b v="1"/>
    <x v="4"/>
    <n v="1.038"/>
    <n v="34.6"/>
    <x v="3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1601"/>
    <b v="0"/>
    <n v="52"/>
    <b v="1"/>
    <x v="2"/>
    <n v="1.03775"/>
    <n v="79.82692307692308"/>
    <x v="2"/>
    <x v="2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1602"/>
    <b v="0"/>
    <n v="78"/>
    <b v="1"/>
    <x v="18"/>
    <n v="1.03775"/>
    <n v="266.08974358974359"/>
    <x v="2"/>
    <x v="18"/>
  </r>
  <r>
    <n v="1220"/>
    <s v="All The People"/>
    <s v="A beautiful photo art book of portraits and conversations with people that may expand your idea of gender."/>
    <n v="15000"/>
    <n v="15565"/>
    <x v="0"/>
    <x v="2"/>
    <s v="EUR"/>
    <n v="1440515112"/>
    <d v="2015-08-25T15:05:12"/>
    <n v="1437923112"/>
    <x v="1603"/>
    <b v="0"/>
    <n v="140"/>
    <b v="1"/>
    <x v="9"/>
    <n v="1.0376666666666667"/>
    <n v="111.17857142857143"/>
    <x v="6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1604"/>
    <b v="0"/>
    <n v="39"/>
    <b v="1"/>
    <x v="4"/>
    <n v="1.0376000000000001"/>
    <n v="66.512820512820511"/>
    <x v="3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1605"/>
    <b v="0"/>
    <n v="49"/>
    <b v="1"/>
    <x v="15"/>
    <n v="1.0375000000000001"/>
    <n v="42.346938775510203"/>
    <x v="5"/>
    <x v="15"/>
  </r>
  <r>
    <n v="2703"/>
    <s v="Bisagra Teatro: Foro Multidisciplinario"/>
    <s v="Â¡Tu nuevo espacio cultural multidisciplinario en el centro de Pachuca, Hidalgo"/>
    <n v="40000"/>
    <n v="41500"/>
    <x v="2"/>
    <x v="18"/>
    <s v="MXN"/>
    <n v="1490196830"/>
    <d v="2017-03-22T15:33:50"/>
    <n v="1485016430"/>
    <x v="1606"/>
    <b v="0"/>
    <n v="45"/>
    <b v="0"/>
    <x v="12"/>
    <n v="1.0375000000000001"/>
    <n v="922.22222222222217"/>
    <x v="3"/>
    <x v="12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1607"/>
    <b v="0"/>
    <n v="46"/>
    <b v="1"/>
    <x v="4"/>
    <n v="1.0375000000000001"/>
    <n v="27.065217391304348"/>
    <x v="3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1608"/>
    <b v="0"/>
    <n v="115"/>
    <b v="1"/>
    <x v="12"/>
    <n v="1.0373000000000001"/>
    <n v="90.2"/>
    <x v="3"/>
    <x v="1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1609"/>
    <b v="1"/>
    <n v="96"/>
    <b v="1"/>
    <x v="14"/>
    <n v="1.0371999999999999"/>
    <n v="54.020833333333336"/>
    <x v="4"/>
    <x v="1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610"/>
    <b v="0"/>
    <n v="20"/>
    <b v="1"/>
    <x v="2"/>
    <n v="1.0366666666666666"/>
    <n v="77.75"/>
    <x v="2"/>
    <x v="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11"/>
    <b v="0"/>
    <n v="82"/>
    <b v="1"/>
    <x v="2"/>
    <n v="1.0366666666666666"/>
    <n v="75.853658536585371"/>
    <x v="2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1612"/>
    <b v="0"/>
    <n v="38"/>
    <b v="1"/>
    <x v="4"/>
    <n v="1.0365"/>
    <n v="54.55263157894737"/>
    <x v="3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1613"/>
    <b v="1"/>
    <n v="498"/>
    <b v="1"/>
    <x v="14"/>
    <n v="1.036144"/>
    <n v="156.04578313253012"/>
    <x v="4"/>
    <x v="14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1614"/>
    <b v="1"/>
    <n v="148"/>
    <b v="1"/>
    <x v="12"/>
    <n v="1.0358333333333334"/>
    <n v="125.97972972972973"/>
    <x v="3"/>
    <x v="1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1615"/>
    <b v="0"/>
    <n v="76"/>
    <b v="1"/>
    <x v="4"/>
    <n v="1.0358333333333334"/>
    <n v="81.776315789473685"/>
    <x v="3"/>
    <x v="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n v="1458676860"/>
    <d v="2016-03-22T20:01:00"/>
    <n v="1455446303"/>
    <x v="1616"/>
    <b v="1"/>
    <n v="345"/>
    <b v="1"/>
    <x v="9"/>
    <n v="1.0358125"/>
    <n v="48.037681159420288"/>
    <x v="6"/>
    <x v="9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1617"/>
    <b v="0"/>
    <n v="13"/>
    <b v="1"/>
    <x v="18"/>
    <n v="1.0357142857142858"/>
    <n v="55.769230769230766"/>
    <x v="2"/>
    <x v="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1618"/>
    <b v="0"/>
    <n v="78"/>
    <b v="1"/>
    <x v="4"/>
    <n v="1.0356666666666667"/>
    <n v="199.16666666666666"/>
    <x v="3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19"/>
    <b v="0"/>
    <n v="87"/>
    <b v="1"/>
    <x v="2"/>
    <n v="1.0355555555555556"/>
    <n v="53.5632183908046"/>
    <x v="2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1620"/>
    <b v="0"/>
    <n v="25"/>
    <b v="1"/>
    <x v="13"/>
    <n v="1.0353333333333334"/>
    <n v="62.12"/>
    <x v="2"/>
    <x v="13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1621"/>
    <b v="0"/>
    <n v="52"/>
    <b v="1"/>
    <x v="20"/>
    <n v="1.0351999999999999"/>
    <n v="99.538461538461533"/>
    <x v="3"/>
    <x v="2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n v="1409506291"/>
    <d v="2014-08-31T17:31:31"/>
    <n v="1406914291"/>
    <x v="1622"/>
    <b v="1"/>
    <n v="54"/>
    <b v="1"/>
    <x v="2"/>
    <n v="1.0349999999999999"/>
    <n v="76.666666666666671"/>
    <x v="2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1623"/>
    <b v="1"/>
    <n v="82"/>
    <b v="1"/>
    <x v="4"/>
    <n v="1.0349999999999999"/>
    <n v="63.109756097560975"/>
    <x v="3"/>
    <x v="4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1624"/>
    <b v="0"/>
    <n v="27"/>
    <b v="1"/>
    <x v="4"/>
    <n v="1.0349999999999999"/>
    <n v="38.333333333333336"/>
    <x v="3"/>
    <x v="4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1625"/>
    <b v="0"/>
    <n v="44"/>
    <b v="1"/>
    <x v="4"/>
    <n v="1.0349999999999999"/>
    <n v="70.568181818181813"/>
    <x v="3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n v="1438333080"/>
    <d v="2015-07-31T08:58:00"/>
    <n v="1436408308"/>
    <x v="1626"/>
    <b v="0"/>
    <n v="24"/>
    <b v="1"/>
    <x v="4"/>
    <n v="1.0349999999999999"/>
    <n v="43.125"/>
    <x v="3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1627"/>
    <b v="0"/>
    <n v="28"/>
    <b v="1"/>
    <x v="4"/>
    <n v="1.0349999999999999"/>
    <n v="36.964285714285715"/>
    <x v="3"/>
    <x v="4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628"/>
    <b v="1"/>
    <n v="167"/>
    <b v="1"/>
    <x v="9"/>
    <n v="1.0347222222222223"/>
    <n v="111.52694610778443"/>
    <x v="6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1629"/>
    <b v="0"/>
    <n v="35"/>
    <b v="1"/>
    <x v="4"/>
    <n v="1.0346657233816767"/>
    <n v="83.571428571428569"/>
    <x v="3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1630"/>
    <b v="0"/>
    <n v="47"/>
    <b v="1"/>
    <x v="17"/>
    <n v="1.0344827586206897"/>
    <n v="31.914893617021278"/>
    <x v="2"/>
    <x v="1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1631"/>
    <b v="0"/>
    <n v="104"/>
    <b v="1"/>
    <x v="19"/>
    <n v="1.0342857142857143"/>
    <n v="174.03846153846155"/>
    <x v="0"/>
    <x v="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1632"/>
    <b v="1"/>
    <n v="113"/>
    <b v="1"/>
    <x v="4"/>
    <n v="1.0342499999999999"/>
    <n v="36.610619469026545"/>
    <x v="3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1633"/>
    <b v="0"/>
    <n v="27"/>
    <b v="1"/>
    <x v="18"/>
    <n v="1.034"/>
    <n v="95.740740740740748"/>
    <x v="2"/>
    <x v="1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1634"/>
    <b v="1"/>
    <n v="34"/>
    <b v="1"/>
    <x v="4"/>
    <n v="1.034"/>
    <n v="76.029411764705884"/>
    <x v="3"/>
    <x v="4"/>
  </r>
  <r>
    <n v="3302"/>
    <s v="El muro de BorÃ­s KiÃ©n"/>
    <s v="FilosofÃ­a de los anÃ³nimos"/>
    <n v="8400"/>
    <n v="8685"/>
    <x v="0"/>
    <x v="8"/>
    <s v="EUR"/>
    <n v="1481099176"/>
    <d v="2016-12-07T08:26:16"/>
    <n v="1478507176"/>
    <x v="1635"/>
    <b v="0"/>
    <n v="50"/>
    <b v="1"/>
    <x v="4"/>
    <n v="1.0339285714285715"/>
    <n v="173.7"/>
    <x v="3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n v="1476158340"/>
    <d v="2016-10-11T03:59:00"/>
    <n v="1472594585"/>
    <x v="1636"/>
    <b v="0"/>
    <n v="114"/>
    <b v="1"/>
    <x v="4"/>
    <n v="1.0338000000000001"/>
    <n v="90.684210526315795"/>
    <x v="3"/>
    <x v="4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637"/>
    <b v="1"/>
    <n v="145"/>
    <b v="1"/>
    <x v="9"/>
    <n v="1.033638888888889"/>
    <n v="64.156896551724131"/>
    <x v="6"/>
    <x v="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1638"/>
    <b v="0"/>
    <n v="119"/>
    <b v="1"/>
    <x v="14"/>
    <n v="1.033501"/>
    <n v="86.84882352941176"/>
    <x v="4"/>
    <x v="1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1639"/>
    <b v="0"/>
    <n v="30"/>
    <b v="1"/>
    <x v="20"/>
    <n v="1.0334000000000001"/>
    <n v="172.23333333333332"/>
    <x v="3"/>
    <x v="2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640"/>
    <b v="0"/>
    <n v="35"/>
    <b v="1"/>
    <x v="6"/>
    <n v="1.0333333333333334"/>
    <n v="88.571428571428569"/>
    <x v="4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1641"/>
    <b v="0"/>
    <n v="11"/>
    <b v="1"/>
    <x v="2"/>
    <n v="1.0333333333333334"/>
    <n v="28.181818181818183"/>
    <x v="2"/>
    <x v="2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642"/>
    <b v="0"/>
    <n v="11"/>
    <b v="1"/>
    <x v="13"/>
    <n v="1.0333333333333334"/>
    <n v="56.363636363636367"/>
    <x v="2"/>
    <x v="1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1643"/>
    <b v="0"/>
    <n v="17"/>
    <b v="1"/>
    <x v="0"/>
    <n v="1.0333333333333334"/>
    <n v="18.235294117647058"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1644"/>
    <b v="0"/>
    <n v="51"/>
    <b v="1"/>
    <x v="4"/>
    <n v="1.0333333333333334"/>
    <n v="60.784313725490193"/>
    <x v="3"/>
    <x v="4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1645"/>
    <b v="0"/>
    <n v="108"/>
    <b v="1"/>
    <x v="6"/>
    <n v="1.0329622222222221"/>
    <n v="43.040092592592593"/>
    <x v="4"/>
    <x v="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1646"/>
    <b v="0"/>
    <n v="93"/>
    <b v="1"/>
    <x v="12"/>
    <n v="1.0329411764705883"/>
    <n v="94.408602150537632"/>
    <x v="3"/>
    <x v="1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1647"/>
    <b v="0"/>
    <n v="41"/>
    <b v="1"/>
    <x v="13"/>
    <n v="1.0325"/>
    <n v="50.365853658536587"/>
    <x v="2"/>
    <x v="1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1648"/>
    <b v="1"/>
    <n v="447"/>
    <b v="1"/>
    <x v="14"/>
    <n v="1.0321061999999999"/>
    <n v="115.44812080536913"/>
    <x v="4"/>
    <x v="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1649"/>
    <b v="1"/>
    <n v="181"/>
    <b v="1"/>
    <x v="4"/>
    <n v="1.0320666666666667"/>
    <n v="85.530386740331494"/>
    <x v="3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1650"/>
    <b v="0"/>
    <n v="10"/>
    <b v="1"/>
    <x v="13"/>
    <n v="1.032"/>
    <n v="51.6"/>
    <x v="2"/>
    <x v="1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1651"/>
    <b v="0"/>
    <n v="147"/>
    <b v="1"/>
    <x v="20"/>
    <n v="1.032"/>
    <n v="175.51020408163265"/>
    <x v="3"/>
    <x v="2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1652"/>
    <b v="0"/>
    <n v="40"/>
    <b v="1"/>
    <x v="12"/>
    <n v="1.0317647058823529"/>
    <n v="87.7"/>
    <x v="3"/>
    <x v="1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1653"/>
    <b v="0"/>
    <n v="58"/>
    <b v="1"/>
    <x v="4"/>
    <n v="1.0317033333333334"/>
    <n v="53.363965517241382"/>
    <x v="3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1654"/>
    <b v="0"/>
    <n v="36"/>
    <b v="1"/>
    <x v="13"/>
    <n v="1.0316400000000001"/>
    <n v="28.65666666666667"/>
    <x v="2"/>
    <x v="1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1655"/>
    <b v="0"/>
    <n v="46"/>
    <b v="1"/>
    <x v="4"/>
    <n v="1.0315000000000001"/>
    <n v="44.847826086956523"/>
    <x v="3"/>
    <x v="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656"/>
    <b v="0"/>
    <n v="34"/>
    <b v="1"/>
    <x v="13"/>
    <n v="1.031372549019608"/>
    <n v="77.352941176470594"/>
    <x v="2"/>
    <x v="1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657"/>
    <b v="1"/>
    <n v="111"/>
    <b v="1"/>
    <x v="10"/>
    <n v="1.0309292094387414"/>
    <n v="69.666666666666671"/>
    <x v="2"/>
    <x v="1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1658"/>
    <b v="0"/>
    <n v="271"/>
    <b v="1"/>
    <x v="14"/>
    <n v="1.0309142857142857"/>
    <n v="133.14391143911439"/>
    <x v="4"/>
    <x v="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1659"/>
    <b v="1"/>
    <n v="267"/>
    <b v="1"/>
    <x v="14"/>
    <n v="1.03088"/>
    <n v="193.04868913857678"/>
    <x v="4"/>
    <x v="14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1660"/>
    <b v="1"/>
    <n v="134"/>
    <b v="1"/>
    <x v="4"/>
    <n v="1.0304098360655738"/>
    <n v="93.81343283582089"/>
    <x v="3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1661"/>
    <b v="0"/>
    <n v="433"/>
    <b v="1"/>
    <x v="12"/>
    <n v="1.0302899999999999"/>
    <n v="118.97113163972287"/>
    <x v="3"/>
    <x v="12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1662"/>
    <b v="1"/>
    <n v="82"/>
    <b v="1"/>
    <x v="4"/>
    <n v="1.030125"/>
    <n v="100.5"/>
    <x v="3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1663"/>
    <b v="1"/>
    <n v="119"/>
    <b v="1"/>
    <x v="14"/>
    <n v="1.03"/>
    <n v="86.554621848739501"/>
    <x v="4"/>
    <x v="14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664"/>
    <b v="0"/>
    <n v="14"/>
    <b v="1"/>
    <x v="2"/>
    <n v="1.03"/>
    <n v="73.571428571428569"/>
    <x v="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1665"/>
    <b v="0"/>
    <n v="6"/>
    <b v="1"/>
    <x v="12"/>
    <n v="1.03"/>
    <n v="120.16666666666667"/>
    <x v="3"/>
    <x v="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1666"/>
    <b v="1"/>
    <n v="74"/>
    <b v="1"/>
    <x v="4"/>
    <n v="1.03"/>
    <n v="139.18918918918919"/>
    <x v="3"/>
    <x v="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1667"/>
    <b v="1"/>
    <n v="49"/>
    <b v="1"/>
    <x v="4"/>
    <n v="1.03"/>
    <n v="52.551020408163268"/>
    <x v="3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1668"/>
    <b v="0"/>
    <n v="30"/>
    <b v="1"/>
    <x v="4"/>
    <n v="1.03"/>
    <n v="68.666666666666671"/>
    <x v="3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1669"/>
    <b v="0"/>
    <n v="36"/>
    <b v="1"/>
    <x v="4"/>
    <n v="1.03"/>
    <n v="57.222222222222221"/>
    <x v="3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n v="1429228800"/>
    <d v="2015-04-17T00:00:00"/>
    <n v="1426714870"/>
    <x v="1670"/>
    <b v="0"/>
    <n v="443"/>
    <b v="1"/>
    <x v="0"/>
    <n v="1.0299897959183673"/>
    <n v="227.85327313769753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1671"/>
    <b v="0"/>
    <n v="162"/>
    <b v="1"/>
    <x v="4"/>
    <n v="1.0299"/>
    <n v="63.574074074074076"/>
    <x v="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1672"/>
    <b v="0"/>
    <n v="63"/>
    <b v="1"/>
    <x v="2"/>
    <n v="1.0297499999999999"/>
    <n v="65.38095238095238"/>
    <x v="2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1673"/>
    <b v="0"/>
    <n v="104"/>
    <b v="1"/>
    <x v="4"/>
    <n v="1.0297033333333332"/>
    <n v="297.02980769230766"/>
    <x v="3"/>
    <x v="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674"/>
    <b v="0"/>
    <n v="57"/>
    <b v="1"/>
    <x v="9"/>
    <n v="1.0294615384615384"/>
    <n v="234.78947368421052"/>
    <x v="6"/>
    <x v="9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1675"/>
    <b v="0"/>
    <n v="69"/>
    <b v="1"/>
    <x v="4"/>
    <n v="1.0293749999999999"/>
    <n v="23.869565217391305"/>
    <x v="3"/>
    <x v="4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1676"/>
    <b v="0"/>
    <n v="75"/>
    <b v="1"/>
    <x v="16"/>
    <n v="1.0290999999999999"/>
    <n v="137.21333333333334"/>
    <x v="4"/>
    <x v="1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1677"/>
    <b v="0"/>
    <n v="199"/>
    <b v="1"/>
    <x v="4"/>
    <n v="1.0290416666666666"/>
    <n v="62.052763819095475"/>
    <x v="3"/>
    <x v="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678"/>
    <b v="0"/>
    <n v="61"/>
    <b v="1"/>
    <x v="9"/>
    <n v="1.0289999999999999"/>
    <n v="168.68852459016392"/>
    <x v="6"/>
    <x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1679"/>
    <b v="0"/>
    <n v="60"/>
    <b v="1"/>
    <x v="19"/>
    <n v="1.0289999999999999"/>
    <n v="85.75"/>
    <x v="0"/>
    <x v="1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1680"/>
    <b v="0"/>
    <n v="25"/>
    <b v="1"/>
    <x v="20"/>
    <n v="1.0287500000000001"/>
    <n v="329.2"/>
    <x v="3"/>
    <x v="2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681"/>
    <b v="0"/>
    <n v="27"/>
    <b v="1"/>
    <x v="10"/>
    <n v="1.0286144578313252"/>
    <n v="50.592592592592595"/>
    <x v="2"/>
    <x v="1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1682"/>
    <b v="0"/>
    <n v="27"/>
    <b v="1"/>
    <x v="4"/>
    <n v="1.0285857142857142"/>
    <n v="26.667037037037037"/>
    <x v="3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1683"/>
    <b v="0"/>
    <n v="60"/>
    <b v="1"/>
    <x v="6"/>
    <n v="1.0285714285714285"/>
    <n v="60"/>
    <x v="4"/>
    <x v="6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d v="2017-03-24T05:00:23"/>
    <n v="1487743223"/>
    <x v="1684"/>
    <b v="0"/>
    <n v="15"/>
    <b v="0"/>
    <x v="21"/>
    <n v="1.0285714285714285"/>
    <n v="24"/>
    <x v="2"/>
    <x v="2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1685"/>
    <b v="0"/>
    <n v="208"/>
    <b v="1"/>
    <x v="14"/>
    <n v="1.0285405405405406"/>
    <n v="91.480769230769226"/>
    <x v="4"/>
    <x v="1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1686"/>
    <b v="1"/>
    <n v="71"/>
    <b v="1"/>
    <x v="4"/>
    <n v="1.028375"/>
    <n v="115.87323943661971"/>
    <x v="3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687"/>
    <b v="0"/>
    <n v="120"/>
    <b v="1"/>
    <x v="9"/>
    <n v="1.0282909090909091"/>
    <n v="47.13"/>
    <x v="6"/>
    <x v="9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1688"/>
    <b v="0"/>
    <n v="37"/>
    <b v="1"/>
    <x v="18"/>
    <n v="1.0280254777070064"/>
    <n v="43.621621621621621"/>
    <x v="2"/>
    <x v="1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1689"/>
    <b v="0"/>
    <n v="78"/>
    <b v="1"/>
    <x v="4"/>
    <n v="1.028"/>
    <n v="39.53846153846154"/>
    <x v="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1690"/>
    <b v="0"/>
    <n v="32"/>
    <b v="1"/>
    <x v="2"/>
    <n v="1.0277927272727272"/>
    <n v="88.325937499999995"/>
    <x v="2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1691"/>
    <b v="1"/>
    <n v="80"/>
    <b v="1"/>
    <x v="14"/>
    <n v="1.0276470588235294"/>
    <n v="109.1875"/>
    <x v="4"/>
    <x v="1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1692"/>
    <b v="0"/>
    <n v="54"/>
    <b v="1"/>
    <x v="20"/>
    <n v="1.0276000000000001"/>
    <n v="47.574074074074076"/>
    <x v="3"/>
    <x v="2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693"/>
    <b v="0"/>
    <n v="29"/>
    <b v="1"/>
    <x v="4"/>
    <n v="1.0275000000000001"/>
    <n v="70.862068965517238"/>
    <x v="3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1694"/>
    <b v="0"/>
    <n v="51"/>
    <b v="1"/>
    <x v="4"/>
    <n v="1.0275000000000001"/>
    <n v="40.294117647058826"/>
    <x v="3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1695"/>
    <b v="0"/>
    <n v="56"/>
    <b v="1"/>
    <x v="18"/>
    <n v="1.0273469387755103"/>
    <n v="67.419642857142861"/>
    <x v="2"/>
    <x v="1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1696"/>
    <b v="0"/>
    <n v="34"/>
    <b v="1"/>
    <x v="10"/>
    <n v="1.0272727272727273"/>
    <n v="33.235294117647058"/>
    <x v="2"/>
    <x v="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97"/>
    <b v="0"/>
    <n v="77"/>
    <b v="1"/>
    <x v="2"/>
    <n v="1.0269999999999999"/>
    <n v="66.688311688311686"/>
    <x v="2"/>
    <x v="2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1698"/>
    <b v="1"/>
    <n v="97"/>
    <b v="1"/>
    <x v="14"/>
    <n v="1.0269239999999999"/>
    <n v="79.401340206185566"/>
    <x v="4"/>
    <x v="1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1699"/>
    <b v="0"/>
    <n v="46"/>
    <b v="1"/>
    <x v="4"/>
    <n v="1.0266666666666666"/>
    <n v="66.956521739130437"/>
    <x v="3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1700"/>
    <b v="0"/>
    <n v="78"/>
    <b v="1"/>
    <x v="4"/>
    <n v="1.0266666666666666"/>
    <n v="39.487179487179489"/>
    <x v="3"/>
    <x v="4"/>
  </r>
  <r>
    <n v="321"/>
    <s v="An Impossible Project"/>
    <s v="The more digital the world, the more analog our dreams._x000a_A feature documentary shot on 35mm film."/>
    <n v="35000"/>
    <n v="35932"/>
    <x v="0"/>
    <x v="2"/>
    <s v="EUR"/>
    <n v="1478605386"/>
    <d v="2016-11-08T11:43:06"/>
    <n v="1475577786"/>
    <x v="1701"/>
    <b v="1"/>
    <n v="337"/>
    <b v="1"/>
    <x v="14"/>
    <n v="1.0266285714285714"/>
    <n v="106.62314540059347"/>
    <x v="4"/>
    <x v="14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1702"/>
    <b v="0"/>
    <n v="96"/>
    <b v="1"/>
    <x v="20"/>
    <n v="1.0265010000000001"/>
    <n v="106.9271875"/>
    <x v="3"/>
    <x v="2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1703"/>
    <b v="0"/>
    <n v="237"/>
    <b v="1"/>
    <x v="4"/>
    <n v="1.026467741935484"/>
    <n v="134.26371308016877"/>
    <x v="3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1704"/>
    <b v="0"/>
    <n v="94"/>
    <b v="1"/>
    <x v="4"/>
    <n v="1.02645125"/>
    <n v="87.357553191489373"/>
    <x v="3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705"/>
    <b v="0"/>
    <n v="62"/>
    <b v="1"/>
    <x v="7"/>
    <n v="1.026375"/>
    <n v="132.43548387096774"/>
    <x v="2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706"/>
    <b v="0"/>
    <n v="116"/>
    <b v="1"/>
    <x v="7"/>
    <n v="1.026375"/>
    <n v="70.784482758620683"/>
    <x v="2"/>
    <x v="7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1707"/>
    <b v="0"/>
    <n v="83"/>
    <b v="1"/>
    <x v="2"/>
    <n v="1.0263636363636364"/>
    <n v="68.01204819277109"/>
    <x v="2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708"/>
    <b v="1"/>
    <n v="46"/>
    <b v="1"/>
    <x v="9"/>
    <n v="1.0262857142857142"/>
    <n v="156.17391304347825"/>
    <x v="6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1709"/>
    <b v="0"/>
    <n v="36"/>
    <b v="1"/>
    <x v="12"/>
    <n v="1.0261176470588236"/>
    <n v="242.27777777777777"/>
    <x v="3"/>
    <x v="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710"/>
    <b v="0"/>
    <n v="183"/>
    <b v="1"/>
    <x v="9"/>
    <n v="1.026"/>
    <n v="148.57377049180329"/>
    <x v="6"/>
    <x v="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711"/>
    <b v="0"/>
    <n v="23"/>
    <b v="1"/>
    <x v="7"/>
    <n v="1.026"/>
    <n v="44.608695652173914"/>
    <x v="2"/>
    <x v="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1712"/>
    <b v="0"/>
    <n v="194"/>
    <b v="1"/>
    <x v="1"/>
    <n v="1.026"/>
    <n v="148.08247422680412"/>
    <x v="1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1713"/>
    <b v="1"/>
    <n v="64"/>
    <b v="1"/>
    <x v="13"/>
    <n v="1.026"/>
    <n v="40.078125"/>
    <x v="2"/>
    <x v="1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1714"/>
    <b v="0"/>
    <n v="43"/>
    <b v="1"/>
    <x v="4"/>
    <n v="1.026"/>
    <n v="59.651162790697676"/>
    <x v="3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1715"/>
    <b v="0"/>
    <n v="33"/>
    <b v="1"/>
    <x v="4"/>
    <n v="1.026"/>
    <n v="77.727272727272734"/>
    <x v="3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1716"/>
    <b v="1"/>
    <n v="328"/>
    <b v="1"/>
    <x v="14"/>
    <n v="1.0259199999999999"/>
    <n v="78.195121951219505"/>
    <x v="4"/>
    <x v="1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1717"/>
    <b v="0"/>
    <n v="59"/>
    <b v="1"/>
    <x v="15"/>
    <n v="1.0258775877587758"/>
    <n v="77.271186440677965"/>
    <x v="5"/>
    <x v="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718"/>
    <b v="0"/>
    <n v="66"/>
    <b v="1"/>
    <x v="2"/>
    <n v="1.0257499999999999"/>
    <n v="62.166666666666664"/>
    <x v="2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1719"/>
    <b v="0"/>
    <n v="27"/>
    <b v="1"/>
    <x v="4"/>
    <n v="1.0257142857142858"/>
    <n v="132.96296296296296"/>
    <x v="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1720"/>
    <b v="0"/>
    <n v="89"/>
    <b v="1"/>
    <x v="4"/>
    <n v="1.0254767441860466"/>
    <n v="49.545505617977533"/>
    <x v="3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n v="1453064400"/>
    <d v="2016-01-17T21:00:00"/>
    <n v="1449359831"/>
    <x v="1721"/>
    <b v="0"/>
    <n v="101"/>
    <b v="1"/>
    <x v="7"/>
    <n v="1.0250632911392406"/>
    <n v="80.178217821782184"/>
    <x v="2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1722"/>
    <b v="0"/>
    <n v="13"/>
    <b v="1"/>
    <x v="6"/>
    <n v="1.0249999999999999"/>
    <n v="15.76923076923077"/>
    <x v="4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1723"/>
    <b v="0"/>
    <n v="59"/>
    <b v="1"/>
    <x v="4"/>
    <n v="1.0249999999999999"/>
    <n v="34.745762711864408"/>
    <x v="3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1724"/>
    <b v="0"/>
    <n v="10"/>
    <b v="1"/>
    <x v="2"/>
    <n v="1.0249999999999999"/>
    <n v="102.5"/>
    <x v="2"/>
    <x v="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1725"/>
    <b v="0"/>
    <n v="3"/>
    <b v="1"/>
    <x v="0"/>
    <n v="1.0249999999999999"/>
    <n v="205"/>
    <x v="0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1726"/>
    <b v="0"/>
    <n v="20"/>
    <b v="1"/>
    <x v="4"/>
    <n v="1.0249999999999999"/>
    <n v="102.5"/>
    <x v="3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1727"/>
    <b v="0"/>
    <n v="28"/>
    <b v="1"/>
    <x v="4"/>
    <n v="1.0249999999999999"/>
    <n v="73.214285714285708"/>
    <x v="3"/>
    <x v="4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1728"/>
    <b v="0"/>
    <n v="31"/>
    <b v="1"/>
    <x v="4"/>
    <n v="1.0249999999999999"/>
    <n v="66.129032258064512"/>
    <x v="3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729"/>
    <b v="0"/>
    <n v="69"/>
    <b v="1"/>
    <x v="6"/>
    <n v="1.0246666666666666"/>
    <n v="111.37681159420291"/>
    <x v="4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1730"/>
    <b v="0"/>
    <n v="23"/>
    <b v="1"/>
    <x v="13"/>
    <n v="1.0246666666666666"/>
    <n v="66.826086956521735"/>
    <x v="2"/>
    <x v="1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731"/>
    <b v="0"/>
    <n v="183"/>
    <b v="1"/>
    <x v="13"/>
    <n v="1.0245669291338582"/>
    <n v="35.551912568306008"/>
    <x v="2"/>
    <x v="1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732"/>
    <b v="0"/>
    <n v="101"/>
    <b v="1"/>
    <x v="9"/>
    <n v="1.0245398773006136"/>
    <n v="165.34653465346534"/>
    <x v="6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1733"/>
    <b v="0"/>
    <n v="199"/>
    <b v="1"/>
    <x v="20"/>
    <n v="1.0244597777777777"/>
    <n v="231.66175879396985"/>
    <x v="3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734"/>
    <b v="0"/>
    <n v="111"/>
    <b v="1"/>
    <x v="9"/>
    <n v="1.0243783333333334"/>
    <n v="55.371801801801809"/>
    <x v="6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n v="1464471840"/>
    <d v="2016-05-28T21:44:00"/>
    <n v="1459309704"/>
    <x v="1735"/>
    <b v="0"/>
    <n v="42"/>
    <b v="1"/>
    <x v="4"/>
    <n v="1.0242424242424242"/>
    <n v="40.238095238095241"/>
    <x v="3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1736"/>
    <b v="1"/>
    <n v="163"/>
    <b v="1"/>
    <x v="11"/>
    <n v="1.0242285714285715"/>
    <n v="219.92638036809817"/>
    <x v="7"/>
    <x v="1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1737"/>
    <b v="0"/>
    <n v="21"/>
    <b v="1"/>
    <x v="4"/>
    <n v="1.024"/>
    <n v="121.9047619047619"/>
    <x v="3"/>
    <x v="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1738"/>
    <b v="0"/>
    <n v="22"/>
    <b v="1"/>
    <x v="4"/>
    <n v="1.024"/>
    <n v="69.818181818181813"/>
    <x v="3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1739"/>
    <b v="0"/>
    <n v="54"/>
    <b v="1"/>
    <x v="4"/>
    <n v="1.024"/>
    <n v="47.407407407407405"/>
    <x v="3"/>
    <x v="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740"/>
    <b v="1"/>
    <n v="293"/>
    <b v="1"/>
    <x v="8"/>
    <n v="1.0236842105263158"/>
    <n v="33.191126279863482"/>
    <x v="5"/>
    <x v="8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741"/>
    <b v="0"/>
    <n v="52"/>
    <b v="1"/>
    <x v="2"/>
    <n v="1.0235000000000001"/>
    <n v="196.82692307692307"/>
    <x v="2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1742"/>
    <b v="1"/>
    <n v="39"/>
    <b v="1"/>
    <x v="4"/>
    <n v="1.0235000000000001"/>
    <n v="52.487179487179489"/>
    <x v="3"/>
    <x v="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1743"/>
    <b v="0"/>
    <n v="97"/>
    <b v="1"/>
    <x v="4"/>
    <n v="1.0235000000000001"/>
    <n v="105.51546391752578"/>
    <x v="3"/>
    <x v="4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1744"/>
    <b v="1"/>
    <n v="37"/>
    <b v="1"/>
    <x v="4"/>
    <n v="1.0234285714285714"/>
    <n v="193.62162162162161"/>
    <x v="3"/>
    <x v="4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1745"/>
    <b v="0"/>
    <n v="26"/>
    <b v="1"/>
    <x v="20"/>
    <n v="1.0233333333333334"/>
    <n v="59.03846153846154"/>
    <x v="3"/>
    <x v="2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1746"/>
    <b v="0"/>
    <n v="93"/>
    <b v="1"/>
    <x v="4"/>
    <n v="1.023236"/>
    <n v="55.012688172043013"/>
    <x v="3"/>
    <x v="4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1747"/>
    <b v="0"/>
    <n v="62"/>
    <b v="1"/>
    <x v="15"/>
    <n v="1.0232000000000001"/>
    <n v="82.516129032258064"/>
    <x v="5"/>
    <x v="15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1748"/>
    <b v="0"/>
    <n v="124"/>
    <b v="1"/>
    <x v="11"/>
    <n v="1.0230434782608695"/>
    <n v="189.75806451612902"/>
    <x v="7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749"/>
    <b v="0"/>
    <n v="323"/>
    <b v="0"/>
    <x v="3"/>
    <n v="1.02298"/>
    <n v="158.35603715170279"/>
    <x v="0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1750"/>
    <b v="0"/>
    <n v="19"/>
    <b v="1"/>
    <x v="4"/>
    <n v="1.0227272727272727"/>
    <n v="59.210526315789473"/>
    <x v="3"/>
    <x v="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1751"/>
    <b v="1"/>
    <n v="221"/>
    <b v="1"/>
    <x v="11"/>
    <n v="1.0227200000000001"/>
    <n v="115.69230769230769"/>
    <x v="7"/>
    <x v="11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1752"/>
    <b v="0"/>
    <n v="94"/>
    <b v="1"/>
    <x v="15"/>
    <n v="1.0226"/>
    <n v="141.42340425531913"/>
    <x v="5"/>
    <x v="1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1753"/>
    <b v="0"/>
    <n v="282"/>
    <b v="1"/>
    <x v="11"/>
    <n v="1.0225"/>
    <n v="108.77659574468085"/>
    <x v="7"/>
    <x v="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1754"/>
    <b v="0"/>
    <n v="48"/>
    <b v="1"/>
    <x v="4"/>
    <n v="1.0225"/>
    <n v="85.208333333333329"/>
    <x v="3"/>
    <x v="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d v="2015-08-13T08:46:49"/>
    <n v="1436863609"/>
    <x v="1755"/>
    <b v="1"/>
    <n v="450"/>
    <b v="1"/>
    <x v="0"/>
    <n v="1.0224343076923077"/>
    <n v="147.68495555555555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1756"/>
    <b v="1"/>
    <n v="1420"/>
    <b v="1"/>
    <x v="12"/>
    <n v="1.0224133333333334"/>
    <n v="108.00140845070422"/>
    <x v="3"/>
    <x v="12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1757"/>
    <b v="0"/>
    <n v="85"/>
    <b v="1"/>
    <x v="4"/>
    <n v="1.0223636363636364"/>
    <n v="66.152941176470591"/>
    <x v="3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758"/>
    <b v="0"/>
    <n v="120"/>
    <b v="1"/>
    <x v="4"/>
    <n v="1.0223333333333333"/>
    <n v="127.79166666666667"/>
    <x v="3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759"/>
    <b v="0"/>
    <n v="108"/>
    <b v="1"/>
    <x v="9"/>
    <n v="1.0223076923076924"/>
    <n v="61.527777777777779"/>
    <x v="6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760"/>
    <b v="0"/>
    <n v="31"/>
    <b v="1"/>
    <x v="15"/>
    <n v="1.022"/>
    <n v="82.41935483870968"/>
    <x v="5"/>
    <x v="1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1761"/>
    <b v="1"/>
    <n v="70"/>
    <b v="1"/>
    <x v="4"/>
    <n v="1.0218750000000001"/>
    <n v="46.714285714285715"/>
    <x v="3"/>
    <x v="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1762"/>
    <b v="0"/>
    <n v="112"/>
    <b v="1"/>
    <x v="4"/>
    <n v="1.0218"/>
    <n v="136.84821428571428"/>
    <x v="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n v="1413547200"/>
    <d v="2014-10-17T12:00:00"/>
    <n v="1411417602"/>
    <x v="1763"/>
    <b v="0"/>
    <n v="21"/>
    <b v="1"/>
    <x v="14"/>
    <n v="1.0214714285714286"/>
    <n v="68.09809523809524"/>
    <x v="4"/>
    <x v="1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1764"/>
    <b v="1"/>
    <n v="115"/>
    <b v="1"/>
    <x v="4"/>
    <n v="1.0213333333333334"/>
    <n v="106.57391304347826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1765"/>
    <b v="0"/>
    <n v="71"/>
    <b v="1"/>
    <x v="18"/>
    <n v="1.02125"/>
    <n v="57.535211267605632"/>
    <x v="2"/>
    <x v="1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766"/>
    <b v="0"/>
    <n v="174"/>
    <b v="1"/>
    <x v="2"/>
    <n v="1.0212366666666666"/>
    <n v="88.037643678160919"/>
    <x v="2"/>
    <x v="2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1767"/>
    <b v="0"/>
    <n v="34"/>
    <b v="1"/>
    <x v="4"/>
    <n v="1.0209999999999999"/>
    <n v="150.14705882352942"/>
    <x v="3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768"/>
    <b v="0"/>
    <n v="21"/>
    <b v="1"/>
    <x v="10"/>
    <n v="1.0209999999999999"/>
    <n v="48.61904761904762"/>
    <x v="2"/>
    <x v="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1769"/>
    <b v="1"/>
    <n v="184"/>
    <b v="1"/>
    <x v="4"/>
    <n v="1.0209999999999999"/>
    <n v="66.586956521739125"/>
    <x v="3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1770"/>
    <b v="1"/>
    <n v="288"/>
    <b v="1"/>
    <x v="4"/>
    <n v="1.0209999999999999"/>
    <n v="53.177083333333336"/>
    <x v="3"/>
    <x v="4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1771"/>
    <b v="0"/>
    <n v="17"/>
    <b v="1"/>
    <x v="4"/>
    <n v="1.0209999999999999"/>
    <n v="120.11764705882354"/>
    <x v="3"/>
    <x v="4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1772"/>
    <b v="0"/>
    <n v="64"/>
    <b v="1"/>
    <x v="16"/>
    <n v="1.0209523809523811"/>
    <n v="83.75"/>
    <x v="4"/>
    <x v="1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1773"/>
    <b v="1"/>
    <n v="285"/>
    <b v="1"/>
    <x v="14"/>
    <n v="1.0208358208955224"/>
    <n v="119.9929824561403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774"/>
    <b v="0"/>
    <n v="29"/>
    <b v="1"/>
    <x v="13"/>
    <n v="1.0208333333333333"/>
    <n v="42.241379310344826"/>
    <x v="2"/>
    <x v="1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1775"/>
    <b v="0"/>
    <n v="32"/>
    <b v="1"/>
    <x v="20"/>
    <n v="1.02069375"/>
    <n v="255.17343750000001"/>
    <x v="3"/>
    <x v="2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1776"/>
    <b v="1"/>
    <n v="59"/>
    <b v="1"/>
    <x v="12"/>
    <n v="1.0206"/>
    <n v="86.491525423728817"/>
    <x v="3"/>
    <x v="1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1777"/>
    <b v="0"/>
    <n v="23"/>
    <b v="1"/>
    <x v="4"/>
    <n v="1.0205"/>
    <n v="88.739130434782609"/>
    <x v="3"/>
    <x v="4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1778"/>
    <b v="0"/>
    <n v="63"/>
    <b v="1"/>
    <x v="4"/>
    <n v="1.0204444444444445"/>
    <n v="72.888888888888886"/>
    <x v="3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1779"/>
    <b v="1"/>
    <n v="216"/>
    <b v="1"/>
    <x v="4"/>
    <n v="1.0203333333333333"/>
    <n v="141.71296296296296"/>
    <x v="3"/>
    <x v="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1780"/>
    <b v="0"/>
    <n v="13"/>
    <b v="1"/>
    <x v="4"/>
    <n v="1.0203333333333333"/>
    <n v="235.46153846153845"/>
    <x v="3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1781"/>
    <b v="1"/>
    <n v="524"/>
    <b v="1"/>
    <x v="14"/>
    <n v="1.0202863333333334"/>
    <n v="58.413339694656486"/>
    <x v="4"/>
    <x v="1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1782"/>
    <b v="0"/>
    <n v="20"/>
    <b v="1"/>
    <x v="4"/>
    <n v="1.0202500000000001"/>
    <n v="204.05"/>
    <x v="3"/>
    <x v="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1783"/>
    <b v="0"/>
    <n v="19"/>
    <b v="1"/>
    <x v="15"/>
    <n v="1.02"/>
    <n v="134.21052631578948"/>
    <x v="5"/>
    <x v="1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1784"/>
    <b v="1"/>
    <n v="100"/>
    <b v="1"/>
    <x v="5"/>
    <n v="1.02"/>
    <n v="107.1"/>
    <x v="0"/>
    <x v="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1785"/>
    <b v="0"/>
    <n v="87"/>
    <b v="1"/>
    <x v="4"/>
    <n v="1.02"/>
    <n v="58.620689655172413"/>
    <x v="3"/>
    <x v="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1786"/>
    <b v="0"/>
    <n v="34"/>
    <b v="1"/>
    <x v="4"/>
    <n v="1.02"/>
    <n v="99"/>
    <x v="3"/>
    <x v="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1787"/>
    <b v="0"/>
    <n v="42"/>
    <b v="1"/>
    <x v="4"/>
    <n v="1.02"/>
    <n v="24.285714285714285"/>
    <x v="3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788"/>
    <b v="0"/>
    <n v="64"/>
    <b v="1"/>
    <x v="4"/>
    <n v="1.0196000000000001"/>
    <n v="39.828125"/>
    <x v="3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1789"/>
    <b v="1"/>
    <n v="67"/>
    <b v="1"/>
    <x v="11"/>
    <n v="1.0195000000000001"/>
    <n v="60.865671641791046"/>
    <x v="7"/>
    <x v="1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1790"/>
    <b v="0"/>
    <n v="55"/>
    <b v="1"/>
    <x v="4"/>
    <n v="1.0193333333333334"/>
    <n v="55.6"/>
    <x v="3"/>
    <x v="4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1791"/>
    <b v="0"/>
    <n v="99"/>
    <b v="1"/>
    <x v="15"/>
    <n v="1.0192000000000001"/>
    <n v="51.474747474747474"/>
    <x v="5"/>
    <x v="1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92"/>
    <b v="0"/>
    <n v="118"/>
    <b v="1"/>
    <x v="9"/>
    <n v="1.0190833333333333"/>
    <n v="103.63559322033899"/>
    <x v="6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1793"/>
    <b v="0"/>
    <n v="68"/>
    <b v="1"/>
    <x v="15"/>
    <n v="1.0190760000000001"/>
    <n v="37.466029411764708"/>
    <x v="5"/>
    <x v="15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1794"/>
    <b v="0"/>
    <n v="13"/>
    <b v="1"/>
    <x v="4"/>
    <n v="1.019047619047619"/>
    <n v="164.61538461538461"/>
    <x v="3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1795"/>
    <b v="0"/>
    <n v="69"/>
    <b v="1"/>
    <x v="16"/>
    <n v="1.0189999999999999"/>
    <n v="221.52173913043478"/>
    <x v="4"/>
    <x v="1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796"/>
    <b v="0"/>
    <n v="14"/>
    <b v="1"/>
    <x v="2"/>
    <n v="1.01875"/>
    <n v="58.214285714285715"/>
    <x v="2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797"/>
    <b v="0"/>
    <n v="26"/>
    <b v="1"/>
    <x v="15"/>
    <n v="1.018723404255319"/>
    <n v="230.19230769230768"/>
    <x v="5"/>
    <x v="1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1798"/>
    <b v="0"/>
    <n v="66"/>
    <b v="1"/>
    <x v="4"/>
    <n v="1.0186206896551724"/>
    <n v="44.757575757575758"/>
    <x v="3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n v="1475209620"/>
    <d v="2016-09-30T04:27:00"/>
    <n v="1473087637"/>
    <x v="1799"/>
    <b v="0"/>
    <n v="37"/>
    <b v="1"/>
    <x v="18"/>
    <n v="1.0185"/>
    <n v="165.16216216216216"/>
    <x v="2"/>
    <x v="1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1800"/>
    <b v="0"/>
    <n v="90"/>
    <b v="1"/>
    <x v="4"/>
    <n v="1.0183333333333333"/>
    <n v="33.944444444444443"/>
    <x v="3"/>
    <x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1801"/>
    <b v="0"/>
    <n v="25"/>
    <b v="1"/>
    <x v="4"/>
    <n v="1.0183333333333333"/>
    <n v="61.1"/>
    <x v="3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1802"/>
    <b v="1"/>
    <n v="340"/>
    <b v="1"/>
    <x v="14"/>
    <n v="1.0182857142857142"/>
    <n v="104.82352941176471"/>
    <x v="4"/>
    <x v="14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1803"/>
    <b v="1"/>
    <n v="115"/>
    <b v="1"/>
    <x v="4"/>
    <n v="1.0182500000000001"/>
    <n v="177.08695652173913"/>
    <x v="3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1804"/>
    <b v="0"/>
    <n v="48"/>
    <b v="1"/>
    <x v="4"/>
    <n v="1.0182500000000001"/>
    <n v="84.854166666666671"/>
    <x v="3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1805"/>
    <b v="1"/>
    <n v="89"/>
    <b v="1"/>
    <x v="4"/>
    <n v="1.0181818181818181"/>
    <n v="62.921348314606739"/>
    <x v="3"/>
    <x v="4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806"/>
    <b v="1"/>
    <n v="74"/>
    <b v="1"/>
    <x v="2"/>
    <n v="1.018"/>
    <n v="82.540540540540547"/>
    <x v="2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807"/>
    <b v="1"/>
    <n v="159"/>
    <b v="1"/>
    <x v="2"/>
    <n v="1.018"/>
    <n v="140.85534591194968"/>
    <x v="2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808"/>
    <b v="1"/>
    <n v="31"/>
    <b v="1"/>
    <x v="2"/>
    <n v="1.018"/>
    <n v="246.29032258064515"/>
    <x v="2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1809"/>
    <b v="0"/>
    <n v="122"/>
    <b v="1"/>
    <x v="4"/>
    <n v="1.0176666666666667"/>
    <n v="125.12295081967213"/>
    <x v="3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10"/>
    <b v="0"/>
    <n v="40"/>
    <b v="1"/>
    <x v="2"/>
    <n v="1.0175000000000001"/>
    <n v="50.875"/>
    <x v="2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1811"/>
    <b v="0"/>
    <n v="27"/>
    <b v="1"/>
    <x v="20"/>
    <n v="1.0175000000000001"/>
    <n v="75.370370370370367"/>
    <x v="3"/>
    <x v="2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1812"/>
    <b v="0"/>
    <n v="72"/>
    <b v="1"/>
    <x v="4"/>
    <n v="1.0173000000000001"/>
    <n v="141.29166666666666"/>
    <x v="3"/>
    <x v="4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1813"/>
    <b v="0"/>
    <n v="14"/>
    <b v="1"/>
    <x v="5"/>
    <n v="1.0172910662824208"/>
    <n v="25.214285714285715"/>
    <x v="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814"/>
    <b v="0"/>
    <n v="65"/>
    <b v="1"/>
    <x v="2"/>
    <n v="1.0172463768115942"/>
    <n v="107.98461538461538"/>
    <x v="2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1815"/>
    <b v="1"/>
    <n v="298"/>
    <b v="1"/>
    <x v="14"/>
    <n v="1.0172264"/>
    <n v="85.337785234899329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16"/>
    <b v="0"/>
    <n v="47"/>
    <b v="1"/>
    <x v="13"/>
    <n v="1.0171957671957672"/>
    <n v="196.34042553191489"/>
    <x v="2"/>
    <x v="13"/>
  </r>
  <r>
    <n v="833"/>
    <s v="Ragman Rolls"/>
    <s v="This is an American rock album."/>
    <n v="6000"/>
    <n v="6100"/>
    <x v="0"/>
    <x v="0"/>
    <s v="USD"/>
    <n v="1397941475"/>
    <d v="2014-04-19T21:04:35"/>
    <n v="1395349475"/>
    <x v="1817"/>
    <b v="0"/>
    <n v="41"/>
    <b v="1"/>
    <x v="2"/>
    <n v="1.0166666666666666"/>
    <n v="148.78048780487805"/>
    <x v="2"/>
    <x v="2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1818"/>
    <b v="0"/>
    <n v="14"/>
    <b v="1"/>
    <x v="13"/>
    <n v="1.0166666666666666"/>
    <n v="43.571428571428569"/>
    <x v="2"/>
    <x v="1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1819"/>
    <b v="1"/>
    <n v="30"/>
    <b v="1"/>
    <x v="4"/>
    <n v="1.0166666666666666"/>
    <n v="61"/>
    <x v="3"/>
    <x v="4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d v="2016-06-05T13:59:50"/>
    <n v="1463925590"/>
    <x v="1820"/>
    <b v="0"/>
    <n v="10"/>
    <b v="1"/>
    <x v="4"/>
    <n v="1.0166666666666666"/>
    <n v="152.5"/>
    <x v="3"/>
    <x v="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1821"/>
    <b v="0"/>
    <n v="78"/>
    <b v="1"/>
    <x v="4"/>
    <n v="1.0166666666666666"/>
    <n v="78.205128205128204"/>
    <x v="3"/>
    <x v="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822"/>
    <b v="0"/>
    <n v="63"/>
    <b v="1"/>
    <x v="4"/>
    <n v="1.0165"/>
    <n v="32.269841269841272"/>
    <x v="3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823"/>
    <b v="0"/>
    <n v="47"/>
    <b v="1"/>
    <x v="2"/>
    <n v="1.0162500000000001"/>
    <n v="86.489361702127653"/>
    <x v="2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1824"/>
    <b v="1"/>
    <n v="308"/>
    <b v="1"/>
    <x v="12"/>
    <n v="1.01606"/>
    <n v="164.94480519480518"/>
    <x v="3"/>
    <x v="1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1825"/>
    <b v="1"/>
    <n v="82"/>
    <b v="1"/>
    <x v="14"/>
    <n v="1.016"/>
    <n v="105.3170731707317"/>
    <x v="4"/>
    <x v="1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1826"/>
    <b v="0"/>
    <n v="24"/>
    <b v="1"/>
    <x v="10"/>
    <n v="1.016"/>
    <n v="42.333333333333336"/>
    <x v="2"/>
    <x v="1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1827"/>
    <b v="0"/>
    <n v="43"/>
    <b v="1"/>
    <x v="18"/>
    <n v="1.016"/>
    <n v="177.2093023255814"/>
    <x v="2"/>
    <x v="1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1828"/>
    <b v="0"/>
    <n v="15"/>
    <b v="1"/>
    <x v="4"/>
    <n v="1.016"/>
    <n v="203.2"/>
    <x v="3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1829"/>
    <b v="0"/>
    <n v="74"/>
    <b v="1"/>
    <x v="4"/>
    <n v="1.0156000000000001"/>
    <n v="137.24324324324326"/>
    <x v="3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1830"/>
    <b v="1"/>
    <n v="213"/>
    <b v="1"/>
    <x v="4"/>
    <n v="1.01552"/>
    <n v="119.1924882629108"/>
    <x v="3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1831"/>
    <b v="0"/>
    <n v="22"/>
    <b v="1"/>
    <x v="14"/>
    <n v="1.0155000000000001"/>
    <n v="92.318181818181813"/>
    <x v="4"/>
    <x v="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1832"/>
    <b v="0"/>
    <n v="102"/>
    <b v="1"/>
    <x v="11"/>
    <n v="1.0153353333333335"/>
    <n v="149.31401960784314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3"/>
    <b v="0"/>
    <n v="226"/>
    <b v="1"/>
    <x v="2"/>
    <n v="1.0153333333333334"/>
    <n v="67.389380530973455"/>
    <x v="2"/>
    <x v="2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1834"/>
    <b v="1"/>
    <n v="57"/>
    <b v="1"/>
    <x v="4"/>
    <n v="1.0153333333333334"/>
    <n v="80.15789473684211"/>
    <x v="3"/>
    <x v="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1835"/>
    <b v="0"/>
    <n v="57"/>
    <b v="1"/>
    <x v="4"/>
    <n v="1.0153333333333334"/>
    <n v="53.438596491228068"/>
    <x v="3"/>
    <x v="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36"/>
    <b v="0"/>
    <n v="179"/>
    <b v="1"/>
    <x v="2"/>
    <n v="1.0152222222222222"/>
    <n v="51.044692737430168"/>
    <x v="2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1837"/>
    <b v="0"/>
    <n v="23"/>
    <b v="1"/>
    <x v="4"/>
    <n v="1.0151515151515151"/>
    <n v="145.65217391304347"/>
    <x v="3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1838"/>
    <b v="1"/>
    <n v="493"/>
    <b v="1"/>
    <x v="14"/>
    <n v="1.0150693333333334"/>
    <n v="154.42231237322514"/>
    <x v="4"/>
    <x v="1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839"/>
    <b v="0"/>
    <n v="26"/>
    <b v="1"/>
    <x v="2"/>
    <n v="1.0149999999999999"/>
    <n v="39.03846153846154"/>
    <x v="2"/>
    <x v="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1840"/>
    <b v="0"/>
    <n v="19"/>
    <b v="1"/>
    <x v="10"/>
    <n v="1.0149999999999999"/>
    <n v="53.421052631578945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1841"/>
    <b v="1"/>
    <n v="70"/>
    <b v="1"/>
    <x v="4"/>
    <n v="1.0149999999999999"/>
    <n v="116"/>
    <x v="3"/>
    <x v="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1842"/>
    <b v="0"/>
    <n v="29"/>
    <b v="1"/>
    <x v="4"/>
    <n v="1.0149999999999999"/>
    <n v="105"/>
    <x v="3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1843"/>
    <b v="0"/>
    <n v="19"/>
    <b v="1"/>
    <x v="4"/>
    <n v="1.0149999999999999"/>
    <n v="106.84210526315789"/>
    <x v="3"/>
    <x v="4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1844"/>
    <b v="1"/>
    <n v="50"/>
    <b v="1"/>
    <x v="5"/>
    <n v="1.0148571428571429"/>
    <n v="35.520000000000003"/>
    <x v="0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1845"/>
    <b v="0"/>
    <n v="49"/>
    <b v="1"/>
    <x v="2"/>
    <n v="1.0145454545454546"/>
    <n v="113.87755102040816"/>
    <x v="2"/>
    <x v="2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846"/>
    <b v="1"/>
    <n v="329"/>
    <b v="1"/>
    <x v="9"/>
    <n v="1.0144545454545455"/>
    <n v="67.835866261398181"/>
    <x v="6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1847"/>
    <b v="0"/>
    <n v="40"/>
    <b v="1"/>
    <x v="4"/>
    <n v="1.0144444444444445"/>
    <n v="114.125"/>
    <x v="3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1848"/>
    <b v="0"/>
    <n v="38"/>
    <b v="1"/>
    <x v="14"/>
    <n v="1.0143766666666667"/>
    <n v="160.16473684210527"/>
    <x v="4"/>
    <x v="1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1849"/>
    <b v="0"/>
    <n v="6"/>
    <b v="1"/>
    <x v="4"/>
    <n v="1.0142857142857142"/>
    <n v="59.166666666666664"/>
    <x v="3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n v="1427775414"/>
    <d v="2015-03-31T04:16:54"/>
    <n v="1425187014"/>
    <x v="1850"/>
    <b v="0"/>
    <n v="40"/>
    <b v="1"/>
    <x v="4"/>
    <n v="1.0142500000000001"/>
    <n v="202.85"/>
    <x v="3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d v="2017-03-29T02:00:00"/>
    <n v="1486522484"/>
    <x v="1851"/>
    <b v="0"/>
    <n v="884"/>
    <b v="0"/>
    <x v="21"/>
    <n v="1.0142212307692309"/>
    <n v="74.575090497737563"/>
    <x v="2"/>
    <x v="2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1852"/>
    <b v="0"/>
    <n v="26"/>
    <b v="1"/>
    <x v="4"/>
    <n v="1.0141935483870967"/>
    <n v="302.30769230769232"/>
    <x v="3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1853"/>
    <b v="0"/>
    <n v="35"/>
    <b v="1"/>
    <x v="15"/>
    <n v="1.014"/>
    <n v="72.428571428571431"/>
    <x v="5"/>
    <x v="1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854"/>
    <b v="0"/>
    <n v="26"/>
    <b v="1"/>
    <x v="7"/>
    <n v="1.014"/>
    <n v="97.5"/>
    <x v="2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55"/>
    <b v="0"/>
    <n v="20"/>
    <b v="1"/>
    <x v="2"/>
    <n v="1.014"/>
    <n v="76.05"/>
    <x v="2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1856"/>
    <b v="0"/>
    <n v="139"/>
    <b v="1"/>
    <x v="4"/>
    <n v="1.014"/>
    <n v="36.474820143884891"/>
    <x v="3"/>
    <x v="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1857"/>
    <b v="0"/>
    <n v="46"/>
    <b v="1"/>
    <x v="4"/>
    <n v="1.014"/>
    <n v="110.21739130434783"/>
    <x v="3"/>
    <x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1858"/>
    <b v="0"/>
    <n v="27"/>
    <b v="1"/>
    <x v="4"/>
    <n v="1.014"/>
    <n v="56.333333333333336"/>
    <x v="3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1859"/>
    <b v="1"/>
    <n v="131"/>
    <b v="1"/>
    <x v="14"/>
    <n v="1.0138461538461538"/>
    <n v="201.22137404580153"/>
    <x v="4"/>
    <x v="14"/>
  </r>
  <r>
    <n v="3360"/>
    <s v="Pretty Butch"/>
    <s v="World Premiere, an M1 Singapore Fringe Festival 2017 commission."/>
    <n v="9000"/>
    <n v="9124"/>
    <x v="0"/>
    <x v="19"/>
    <s v="SGD"/>
    <n v="1481731140"/>
    <d v="2016-12-14T15:59:00"/>
    <n v="1479866343"/>
    <x v="1860"/>
    <b v="0"/>
    <n v="72"/>
    <b v="1"/>
    <x v="4"/>
    <n v="1.0137777777777779"/>
    <n v="126.72222222222223"/>
    <x v="3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1861"/>
    <b v="0"/>
    <n v="87"/>
    <b v="1"/>
    <x v="14"/>
    <n v="1.0137499999999999"/>
    <n v="139.82758620689654"/>
    <x v="4"/>
    <x v="1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1862"/>
    <b v="0"/>
    <n v="32"/>
    <b v="1"/>
    <x v="20"/>
    <n v="1.0137499999999999"/>
    <n v="126.71875"/>
    <x v="3"/>
    <x v="2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1863"/>
    <b v="0"/>
    <n v="57"/>
    <b v="1"/>
    <x v="4"/>
    <n v="1.0137499999999999"/>
    <n v="142.28070175438597"/>
    <x v="3"/>
    <x v="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1864"/>
    <b v="0"/>
    <n v="16"/>
    <b v="1"/>
    <x v="16"/>
    <n v="1.0135000000000001"/>
    <n v="126.6875"/>
    <x v="4"/>
    <x v="1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1865"/>
    <b v="0"/>
    <n v="90"/>
    <b v="1"/>
    <x v="2"/>
    <n v="1.0135000000000001"/>
    <n v="112.61111111111111"/>
    <x v="2"/>
    <x v="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1866"/>
    <b v="0"/>
    <n v="28"/>
    <b v="1"/>
    <x v="4"/>
    <n v="1.0135000000000001"/>
    <n v="72.392857142857139"/>
    <x v="3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1867"/>
    <b v="0"/>
    <n v="26"/>
    <b v="1"/>
    <x v="14"/>
    <n v="1.0133333333333334"/>
    <n v="347.84615384615387"/>
    <x v="4"/>
    <x v="1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1868"/>
    <b v="0"/>
    <n v="75"/>
    <b v="1"/>
    <x v="2"/>
    <n v="1.0133333333333334"/>
    <n v="81.066666666666663"/>
    <x v="2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1869"/>
    <b v="1"/>
    <n v="146"/>
    <b v="1"/>
    <x v="14"/>
    <n v="1.0133294117647058"/>
    <n v="589.95205479452056"/>
    <x v="4"/>
    <x v="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1870"/>
    <b v="0"/>
    <n v="102"/>
    <b v="1"/>
    <x v="4"/>
    <n v="1.0133000000000001"/>
    <n v="99.343137254901961"/>
    <x v="3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1871"/>
    <b v="1"/>
    <n v="286"/>
    <b v="1"/>
    <x v="4"/>
    <n v="1.0132258064516129"/>
    <n v="54.912587412587413"/>
    <x v="3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1872"/>
    <b v="1"/>
    <n v="94"/>
    <b v="1"/>
    <x v="17"/>
    <n v="1.0132000000000001"/>
    <n v="53.893617021276597"/>
    <x v="2"/>
    <x v="1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873"/>
    <b v="0"/>
    <n v="9"/>
    <b v="1"/>
    <x v="9"/>
    <n v="1.0131677953348381"/>
    <n v="299.22222222222223"/>
    <x v="6"/>
    <x v="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1874"/>
    <b v="0"/>
    <n v="134"/>
    <b v="1"/>
    <x v="14"/>
    <n v="1.013157894736842"/>
    <n v="287.31343283582089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1875"/>
    <b v="1"/>
    <n v="614"/>
    <b v="1"/>
    <x v="13"/>
    <n v="1.0130622"/>
    <n v="82.496921824104234"/>
    <x v="2"/>
    <x v="1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1876"/>
    <b v="0"/>
    <n v="53"/>
    <b v="1"/>
    <x v="16"/>
    <n v="1.0129975"/>
    <n v="76.45264150943396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1877"/>
    <b v="0"/>
    <n v="55"/>
    <b v="1"/>
    <x v="13"/>
    <n v="1.0128333333333333"/>
    <n v="110.49090909090908"/>
    <x v="2"/>
    <x v="1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878"/>
    <b v="0"/>
    <n v="120"/>
    <b v="1"/>
    <x v="15"/>
    <n v="1.0126500000000001"/>
    <n v="168.77500000000001"/>
    <x v="5"/>
    <x v="1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1879"/>
    <b v="1"/>
    <n v="186"/>
    <b v="1"/>
    <x v="4"/>
    <n v="1.012576923076923"/>
    <n v="70.771505376344081"/>
    <x v="3"/>
    <x v="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880"/>
    <b v="1"/>
    <n v="52"/>
    <b v="1"/>
    <x v="2"/>
    <n v="1.0125"/>
    <n v="38.942307692307693"/>
    <x v="2"/>
    <x v="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881"/>
    <b v="0"/>
    <n v="23"/>
    <b v="1"/>
    <x v="2"/>
    <n v="1.0125"/>
    <n v="52.826086956521742"/>
    <x v="2"/>
    <x v="2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82"/>
    <b v="0"/>
    <n v="38"/>
    <b v="1"/>
    <x v="2"/>
    <n v="1.0125"/>
    <n v="53.289473684210527"/>
    <x v="2"/>
    <x v="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1883"/>
    <b v="0"/>
    <n v="7"/>
    <b v="1"/>
    <x v="2"/>
    <n v="1.0125"/>
    <n v="115.71428571428571"/>
    <x v="2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1884"/>
    <b v="0"/>
    <n v="33"/>
    <b v="1"/>
    <x v="4"/>
    <n v="1.0125"/>
    <n v="24.545454545454547"/>
    <x v="3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1885"/>
    <b v="0"/>
    <n v="38"/>
    <b v="1"/>
    <x v="4"/>
    <n v="1.0125"/>
    <n v="53.289473684210527"/>
    <x v="3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1886"/>
    <b v="0"/>
    <n v="32"/>
    <b v="1"/>
    <x v="4"/>
    <n v="1.0125"/>
    <n v="63.28125"/>
    <x v="3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1887"/>
    <b v="1"/>
    <n v="126"/>
    <b v="1"/>
    <x v="14"/>
    <n v="1.01248"/>
    <n v="200.88888888888889"/>
    <x v="4"/>
    <x v="14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888"/>
    <b v="1"/>
    <n v="340"/>
    <b v="1"/>
    <x v="8"/>
    <n v="1.012446"/>
    <n v="44.66673529411765"/>
    <x v="5"/>
    <x v="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1889"/>
    <b v="0"/>
    <n v="16"/>
    <b v="1"/>
    <x v="4"/>
    <n v="1.0123076923076924"/>
    <n v="41.125"/>
    <x v="3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1890"/>
    <b v="1"/>
    <n v="167"/>
    <b v="1"/>
    <x v="13"/>
    <n v="1.0122777777777778"/>
    <n v="109.10778443113773"/>
    <x v="2"/>
    <x v="1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1891"/>
    <b v="0"/>
    <n v="57"/>
    <b v="1"/>
    <x v="16"/>
    <n v="1.0122222222222221"/>
    <n v="159.82456140350877"/>
    <x v="4"/>
    <x v="1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1892"/>
    <b v="0"/>
    <n v="19"/>
    <b v="1"/>
    <x v="4"/>
    <n v="1.012"/>
    <n v="79.89473684210526"/>
    <x v="3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1893"/>
    <b v="0"/>
    <n v="9"/>
    <b v="1"/>
    <x v="10"/>
    <n v="1.0119047619047619"/>
    <n v="47.222222222222221"/>
    <x v="2"/>
    <x v="1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1894"/>
    <b v="1"/>
    <n v="69"/>
    <b v="1"/>
    <x v="14"/>
    <n v="1.0119"/>
    <n v="146.65217391304347"/>
    <x v="4"/>
    <x v="1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1895"/>
    <b v="1"/>
    <n v="179"/>
    <b v="1"/>
    <x v="14"/>
    <n v="1.0118888888888888"/>
    <n v="254.38547486033519"/>
    <x v="4"/>
    <x v="1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896"/>
    <b v="0"/>
    <n v="108"/>
    <b v="1"/>
    <x v="2"/>
    <n v="1.0118750000000001"/>
    <n v="74.953703703703709"/>
    <x v="2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1897"/>
    <b v="1"/>
    <n v="31"/>
    <b v="1"/>
    <x v="14"/>
    <n v="1.0116833333333335"/>
    <n v="97.904838709677421"/>
    <x v="4"/>
    <x v="14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1898"/>
    <b v="0"/>
    <n v="24"/>
    <b v="1"/>
    <x v="4"/>
    <n v="1.0116666666666667"/>
    <n v="126.45833333333333"/>
    <x v="3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1899"/>
    <b v="0"/>
    <n v="17"/>
    <b v="1"/>
    <x v="12"/>
    <n v="1.0116666666666667"/>
    <n v="178.52941176470588"/>
    <x v="3"/>
    <x v="1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1900"/>
    <b v="0"/>
    <n v="26"/>
    <b v="1"/>
    <x v="12"/>
    <n v="1.0116666666666667"/>
    <n v="116.73076923076923"/>
    <x v="3"/>
    <x v="1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1901"/>
    <b v="0"/>
    <n v="37"/>
    <b v="1"/>
    <x v="4"/>
    <n v="1.0115151515151515"/>
    <n v="45.108108108108105"/>
    <x v="3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1902"/>
    <b v="0"/>
    <n v="98"/>
    <b v="1"/>
    <x v="4"/>
    <n v="1.0115000000000001"/>
    <n v="103.21428571428571"/>
    <x v="3"/>
    <x v="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1903"/>
    <b v="1"/>
    <n v="123"/>
    <b v="1"/>
    <x v="11"/>
    <n v="1.0114333333333334"/>
    <n v="123.34552845528455"/>
    <x v="7"/>
    <x v="1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1904"/>
    <b v="0"/>
    <n v="69"/>
    <b v="1"/>
    <x v="10"/>
    <n v="1.0114285714285713"/>
    <n v="51.304347826086953"/>
    <x v="2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1905"/>
    <b v="1"/>
    <n v="23"/>
    <b v="1"/>
    <x v="4"/>
    <n v="1.0113333333333334"/>
    <n v="131.91304347826087"/>
    <x v="3"/>
    <x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1906"/>
    <b v="0"/>
    <n v="17"/>
    <b v="1"/>
    <x v="20"/>
    <n v="1.0111111111111111"/>
    <n v="267.64705882352939"/>
    <x v="3"/>
    <x v="20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n v="1465505261"/>
    <d v="2016-06-09T20:47:41"/>
    <n v="1464209261"/>
    <x v="1907"/>
    <b v="0"/>
    <n v="6"/>
    <b v="1"/>
    <x v="9"/>
    <n v="1.0109999999999999"/>
    <n v="168.5"/>
    <x v="6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1908"/>
    <b v="0"/>
    <n v="54"/>
    <b v="1"/>
    <x v="4"/>
    <n v="1.0109999999999999"/>
    <n v="93.611111111111114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909"/>
    <b v="0"/>
    <n v="18"/>
    <b v="1"/>
    <x v="2"/>
    <n v="1.0106666666666666"/>
    <n v="42.111111111111114"/>
    <x v="2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1910"/>
    <b v="0"/>
    <n v="241"/>
    <b v="1"/>
    <x v="14"/>
    <n v="1.0105"/>
    <n v="125.78838174273859"/>
    <x v="4"/>
    <x v="1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1911"/>
    <b v="0"/>
    <n v="77"/>
    <b v="1"/>
    <x v="4"/>
    <n v="1.0105"/>
    <n v="104.98701298701299"/>
    <x v="3"/>
    <x v="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912"/>
    <b v="1"/>
    <n v="405"/>
    <b v="1"/>
    <x v="9"/>
    <n v="1.0103500000000001"/>
    <n v="39.91506172839506"/>
    <x v="6"/>
    <x v="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1913"/>
    <b v="0"/>
    <n v="121"/>
    <b v="1"/>
    <x v="0"/>
    <n v="1.0102"/>
    <n v="41.74380165289256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1914"/>
    <b v="0"/>
    <n v="91"/>
    <b v="1"/>
    <x v="20"/>
    <n v="1.010154"/>
    <n v="55.502967032967035"/>
    <x v="3"/>
    <x v="2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1915"/>
    <b v="1"/>
    <n v="28"/>
    <b v="1"/>
    <x v="5"/>
    <n v="1.0101333333333333"/>
    <n v="270.57142857142856"/>
    <x v="0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1916"/>
    <b v="0"/>
    <n v="39"/>
    <b v="1"/>
    <x v="13"/>
    <n v="1.0100533333333332"/>
    <n v="38.848205128205123"/>
    <x v="2"/>
    <x v="1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917"/>
    <b v="0"/>
    <n v="92"/>
    <b v="1"/>
    <x v="2"/>
    <n v="1.01004125"/>
    <n v="87.829673913043479"/>
    <x v="2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1918"/>
    <b v="0"/>
    <n v="52"/>
    <b v="1"/>
    <x v="16"/>
    <n v="1.01"/>
    <n v="194.23076923076923"/>
    <x v="4"/>
    <x v="1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919"/>
    <b v="0"/>
    <n v="31"/>
    <b v="1"/>
    <x v="4"/>
    <n v="1.01"/>
    <n v="65.161290322580641"/>
    <x v="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920"/>
    <b v="0"/>
    <n v="38"/>
    <b v="1"/>
    <x v="2"/>
    <n v="1.01"/>
    <n v="53.157894736842103"/>
    <x v="2"/>
    <x v="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1921"/>
    <b v="1"/>
    <n v="104"/>
    <b v="1"/>
    <x v="4"/>
    <n v="1.01"/>
    <n v="33.990384615384613"/>
    <x v="3"/>
    <x v="4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1922"/>
    <b v="1"/>
    <n v="41"/>
    <b v="1"/>
    <x v="4"/>
    <n v="1.01"/>
    <n v="98.536585365853654"/>
    <x v="3"/>
    <x v="4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1923"/>
    <b v="0"/>
    <n v="38"/>
    <b v="1"/>
    <x v="4"/>
    <n v="1.01"/>
    <n v="66.44736842105263"/>
    <x v="3"/>
    <x v="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1924"/>
    <b v="0"/>
    <n v="21"/>
    <b v="1"/>
    <x v="4"/>
    <n v="1.01"/>
    <n v="96.19047619047619"/>
    <x v="3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1925"/>
    <b v="0"/>
    <n v="36"/>
    <b v="1"/>
    <x v="4"/>
    <n v="1.01"/>
    <n v="84.166666666666671"/>
    <x v="3"/>
    <x v="4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1926"/>
    <b v="0"/>
    <n v="47"/>
    <b v="1"/>
    <x v="4"/>
    <n v="1.01"/>
    <n v="64.468085106382972"/>
    <x v="3"/>
    <x v="4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1927"/>
    <b v="0"/>
    <n v="39"/>
    <b v="1"/>
    <x v="4"/>
    <n v="1.01"/>
    <n v="51.794871794871796"/>
    <x v="3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1928"/>
    <b v="0"/>
    <n v="56"/>
    <b v="1"/>
    <x v="4"/>
    <n v="1.01"/>
    <n v="36.071428571428569"/>
    <x v="3"/>
    <x v="4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1929"/>
    <b v="0"/>
    <n v="27"/>
    <b v="1"/>
    <x v="4"/>
    <n v="1.0095190476190474"/>
    <n v="78.518148148148143"/>
    <x v="3"/>
    <x v="4"/>
  </r>
  <r>
    <n v="14"/>
    <s v="3010 | Sci-fi Series"/>
    <s v="A highly charged post apocalyptic sci fi series that pulls no punches!"/>
    <n v="6000"/>
    <n v="6056"/>
    <x v="0"/>
    <x v="6"/>
    <s v="AUD"/>
    <n v="1405259940"/>
    <d v="2014-07-13T13:59:00"/>
    <n v="1403051888"/>
    <x v="1930"/>
    <b v="0"/>
    <n v="41"/>
    <b v="1"/>
    <x v="16"/>
    <n v="1.0093333333333334"/>
    <n v="147.70731707317074"/>
    <x v="4"/>
    <x v="16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1931"/>
    <b v="0"/>
    <n v="46"/>
    <b v="1"/>
    <x v="2"/>
    <n v="1.009304"/>
    <n v="109.70695652173914"/>
    <x v="2"/>
    <x v="2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932"/>
    <b v="0"/>
    <n v="88"/>
    <b v="1"/>
    <x v="2"/>
    <n v="1.00925"/>
    <n v="45.875"/>
    <x v="2"/>
    <x v="2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1933"/>
    <b v="0"/>
    <n v="62"/>
    <b v="1"/>
    <x v="20"/>
    <n v="1.0092000000000001"/>
    <n v="162.7741935483871"/>
    <x v="3"/>
    <x v="2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1934"/>
    <b v="0"/>
    <n v="92"/>
    <b v="1"/>
    <x v="13"/>
    <n v="1.0090416666666666"/>
    <n v="526.45652173913038"/>
    <x v="2"/>
    <x v="1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1935"/>
    <b v="0"/>
    <n v="206"/>
    <b v="1"/>
    <x v="14"/>
    <n v="1.009027027027027"/>
    <n v="90.616504854368927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936"/>
    <b v="0"/>
    <n v="81"/>
    <b v="1"/>
    <x v="13"/>
    <n v="1.008955223880597"/>
    <n v="41.728395061728392"/>
    <x v="2"/>
    <x v="1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1937"/>
    <b v="0"/>
    <n v="39"/>
    <b v="1"/>
    <x v="20"/>
    <n v="1.0088571428571429"/>
    <n v="90.538461538461533"/>
    <x v="3"/>
    <x v="2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1938"/>
    <b v="1"/>
    <n v="151"/>
    <b v="1"/>
    <x v="4"/>
    <n v="1.0088571428571429"/>
    <n v="46.768211920529801"/>
    <x v="3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1939"/>
    <b v="0"/>
    <n v="69"/>
    <b v="1"/>
    <x v="13"/>
    <n v="1.00880375"/>
    <n v="116.96275362318841"/>
    <x v="2"/>
    <x v="1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1940"/>
    <b v="0"/>
    <n v="62"/>
    <b v="1"/>
    <x v="12"/>
    <n v="1.0087999999999999"/>
    <n v="162.70967741935485"/>
    <x v="3"/>
    <x v="1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1941"/>
    <b v="0"/>
    <n v="56"/>
    <b v="1"/>
    <x v="4"/>
    <n v="1.00875"/>
    <n v="72.053571428571431"/>
    <x v="3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n v="1434197351"/>
    <d v="2015-06-13T12:09:11"/>
    <n v="1431605351"/>
    <x v="1942"/>
    <b v="0"/>
    <n v="62"/>
    <b v="1"/>
    <x v="9"/>
    <n v="1.0086153846153847"/>
    <n v="211.48387096774192"/>
    <x v="6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1943"/>
    <b v="0"/>
    <n v="40"/>
    <b v="1"/>
    <x v="4"/>
    <n v="1.0085714285714287"/>
    <n v="88.25"/>
    <x v="3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1944"/>
    <b v="0"/>
    <n v="48"/>
    <b v="1"/>
    <x v="2"/>
    <n v="1.0085533333333332"/>
    <n v="63.03458333333333"/>
    <x v="2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1945"/>
    <b v="0"/>
    <n v="158"/>
    <b v="1"/>
    <x v="4"/>
    <n v="1.0085"/>
    <n v="63.829113924050631"/>
    <x v="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1946"/>
    <b v="0"/>
    <n v="150"/>
    <b v="1"/>
    <x v="18"/>
    <n v="1.0084615384615385"/>
    <n v="43.7"/>
    <x v="2"/>
    <x v="1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1947"/>
    <b v="0"/>
    <n v="130"/>
    <b v="1"/>
    <x v="11"/>
    <n v="1.0084571428571429"/>
    <n v="271.50769230769231"/>
    <x v="7"/>
    <x v="11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1948"/>
    <b v="1"/>
    <n v="59"/>
    <b v="1"/>
    <x v="4"/>
    <n v="1.0084"/>
    <n v="256.37288135593218"/>
    <x v="3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d v="2015-05-22T17:03:29"/>
    <n v="1429722209"/>
    <x v="1949"/>
    <b v="0"/>
    <n v="100"/>
    <b v="1"/>
    <x v="4"/>
    <n v="1.00824"/>
    <n v="1008.24"/>
    <x v="3"/>
    <x v="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1950"/>
    <b v="0"/>
    <n v="57"/>
    <b v="1"/>
    <x v="18"/>
    <n v="1.0082"/>
    <n v="88.438596491228068"/>
    <x v="2"/>
    <x v="18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1951"/>
    <b v="1"/>
    <n v="316"/>
    <b v="1"/>
    <x v="14"/>
    <n v="1.0080333333333333"/>
    <n v="95.699367088607602"/>
    <x v="4"/>
    <x v="1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1952"/>
    <b v="0"/>
    <n v="71"/>
    <b v="1"/>
    <x v="4"/>
    <n v="1.008"/>
    <n v="35.492957746478872"/>
    <x v="3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1953"/>
    <b v="0"/>
    <n v="40"/>
    <b v="1"/>
    <x v="4"/>
    <n v="1.008"/>
    <n v="63"/>
    <x v="3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1954"/>
    <b v="0"/>
    <n v="44"/>
    <b v="1"/>
    <x v="4"/>
    <n v="1.008"/>
    <n v="114.54545454545455"/>
    <x v="3"/>
    <x v="4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1955"/>
    <b v="1"/>
    <n v="200"/>
    <b v="1"/>
    <x v="4"/>
    <n v="1.0079166666666666"/>
    <n v="60.475000000000001"/>
    <x v="3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1956"/>
    <b v="0"/>
    <n v="68"/>
    <b v="1"/>
    <x v="11"/>
    <n v="1.0078823529411765"/>
    <n v="125.98529411764706"/>
    <x v="7"/>
    <x v="1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1957"/>
    <b v="1"/>
    <n v="269"/>
    <b v="1"/>
    <x v="4"/>
    <n v="1.0078754285714286"/>
    <n v="131.13620817843866"/>
    <x v="3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958"/>
    <b v="0"/>
    <n v="20"/>
    <b v="1"/>
    <x v="7"/>
    <n v="1.0075000000000001"/>
    <n v="100.75"/>
    <x v="2"/>
    <x v="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1959"/>
    <b v="0"/>
    <n v="22"/>
    <b v="1"/>
    <x v="13"/>
    <n v="1.0075000000000001"/>
    <n v="91.590909090909093"/>
    <x v="2"/>
    <x v="13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1960"/>
    <b v="0"/>
    <n v="21"/>
    <b v="1"/>
    <x v="4"/>
    <n v="1.0075000000000001"/>
    <n v="95.952380952380949"/>
    <x v="3"/>
    <x v="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1961"/>
    <b v="0"/>
    <n v="13"/>
    <b v="1"/>
    <x v="4"/>
    <n v="1.0075000000000001"/>
    <n v="310"/>
    <x v="3"/>
    <x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1962"/>
    <b v="0"/>
    <n v="33"/>
    <b v="1"/>
    <x v="4"/>
    <n v="1.0075000000000001"/>
    <n v="61.060606060606062"/>
    <x v="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1963"/>
    <b v="0"/>
    <n v="46"/>
    <b v="1"/>
    <x v="4"/>
    <n v="1.0074285714285713"/>
    <n v="76.652173913043484"/>
    <x v="3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1964"/>
    <b v="1"/>
    <n v="7"/>
    <b v="1"/>
    <x v="14"/>
    <n v="1.0073333333333334"/>
    <n v="215.85714285714286"/>
    <x v="4"/>
    <x v="1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1965"/>
    <b v="1"/>
    <n v="73"/>
    <b v="1"/>
    <x v="12"/>
    <n v="1.007161125319693"/>
    <n v="53.945205479452056"/>
    <x v="3"/>
    <x v="12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n v="1437429600"/>
    <d v="2015-07-20T22:00:00"/>
    <n v="1433747376"/>
    <x v="1966"/>
    <b v="0"/>
    <n v="41"/>
    <b v="1"/>
    <x v="12"/>
    <n v="1.0071428571428571"/>
    <n v="103.17073170731707"/>
    <x v="3"/>
    <x v="1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1967"/>
    <b v="0"/>
    <n v="21"/>
    <b v="1"/>
    <x v="4"/>
    <n v="1.0071428571428571"/>
    <n v="33.571428571428569"/>
    <x v="3"/>
    <x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1968"/>
    <b v="0"/>
    <n v="196"/>
    <b v="1"/>
    <x v="4"/>
    <n v="1.0071379999999999"/>
    <n v="25.692295918367346"/>
    <x v="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1969"/>
    <b v="1"/>
    <n v="113"/>
    <b v="1"/>
    <x v="13"/>
    <n v="1.0070033333333335"/>
    <n v="53.469203539823013"/>
    <x v="2"/>
    <x v="1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1970"/>
    <b v="0"/>
    <n v="35"/>
    <b v="1"/>
    <x v="13"/>
    <n v="1.0069999999999999"/>
    <n v="115.08571428571429"/>
    <x v="2"/>
    <x v="1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971"/>
    <b v="0"/>
    <n v="44"/>
    <b v="1"/>
    <x v="2"/>
    <n v="1.0069333333333335"/>
    <n v="137.30909090909091"/>
    <x v="2"/>
    <x v="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972"/>
    <b v="1"/>
    <n v="141"/>
    <b v="1"/>
    <x v="9"/>
    <n v="1.0067894736842105"/>
    <n v="135.66666666666666"/>
    <x v="6"/>
    <x v="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973"/>
    <b v="0"/>
    <n v="77"/>
    <b v="1"/>
    <x v="7"/>
    <n v="1.0067349999999999"/>
    <n v="26.148961038961041"/>
    <x v="2"/>
    <x v="7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974"/>
    <b v="0"/>
    <n v="36"/>
    <b v="1"/>
    <x v="16"/>
    <n v="1.0066666666666666"/>
    <n v="41.944444444444443"/>
    <x v="4"/>
    <x v="1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975"/>
    <b v="0"/>
    <n v="70"/>
    <b v="1"/>
    <x v="7"/>
    <n v="1.0066666666666666"/>
    <n v="64.714285714285708"/>
    <x v="2"/>
    <x v="7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1976"/>
    <b v="0"/>
    <n v="42"/>
    <b v="1"/>
    <x v="4"/>
    <n v="1.0066666666666666"/>
    <n v="35.952380952380949"/>
    <x v="3"/>
    <x v="4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1977"/>
    <b v="0"/>
    <n v="20"/>
    <b v="1"/>
    <x v="4"/>
    <n v="1.0066666666666666"/>
    <n v="75.5"/>
    <x v="3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978"/>
    <b v="0"/>
    <n v="96"/>
    <b v="1"/>
    <x v="2"/>
    <n v="1.0066250000000001"/>
    <n v="83.885416666666671"/>
    <x v="2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1979"/>
    <b v="0"/>
    <n v="69"/>
    <b v="1"/>
    <x v="4"/>
    <n v="1.0065"/>
    <n v="145.86956521739131"/>
    <x v="3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1980"/>
    <b v="0"/>
    <n v="20"/>
    <b v="1"/>
    <x v="4"/>
    <n v="1.00644"/>
    <n v="25.161000000000001"/>
    <x v="3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1981"/>
    <b v="1"/>
    <n v="142"/>
    <b v="1"/>
    <x v="14"/>
    <n v="1.0064"/>
    <n v="141.74647887323943"/>
    <x v="4"/>
    <x v="1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1982"/>
    <b v="0"/>
    <n v="104"/>
    <b v="1"/>
    <x v="14"/>
    <n v="1.0063392857142857"/>
    <n v="216.75"/>
    <x v="4"/>
    <x v="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83"/>
    <b v="1"/>
    <n v="23"/>
    <b v="1"/>
    <x v="0"/>
    <n v="1.0063375000000001"/>
    <n v="35.003043478260871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1984"/>
    <b v="0"/>
    <n v="193"/>
    <b v="1"/>
    <x v="14"/>
    <n v="1.0061"/>
    <n v="104.25906735751295"/>
    <x v="4"/>
    <x v="1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1985"/>
    <b v="0"/>
    <n v="154"/>
    <b v="1"/>
    <x v="2"/>
    <n v="1.0060706666666666"/>
    <n v="97.993896103896105"/>
    <x v="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1986"/>
    <b v="0"/>
    <n v="30"/>
    <b v="1"/>
    <x v="4"/>
    <n v="1.0060606060606061"/>
    <n v="55.333333333333336"/>
    <x v="3"/>
    <x v="4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1987"/>
    <b v="0"/>
    <n v="19"/>
    <b v="1"/>
    <x v="2"/>
    <n v="1.006"/>
    <n v="52.94736842105263"/>
    <x v="2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1988"/>
    <b v="0"/>
    <n v="110"/>
    <b v="1"/>
    <x v="4"/>
    <n v="1.006"/>
    <n v="182.90909090909091"/>
    <x v="3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989"/>
    <b v="0"/>
    <n v="81"/>
    <b v="1"/>
    <x v="7"/>
    <n v="1.0058763157894737"/>
    <n v="47.189259259259259"/>
    <x v="2"/>
    <x v="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1990"/>
    <b v="0"/>
    <n v="30"/>
    <b v="1"/>
    <x v="12"/>
    <n v="1.0057142857142858"/>
    <n v="234.66666666666666"/>
    <x v="3"/>
    <x v="12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1991"/>
    <b v="0"/>
    <n v="21"/>
    <b v="1"/>
    <x v="3"/>
    <n v="1.0056666666666667"/>
    <n v="143.66666666666666"/>
    <x v="0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1992"/>
    <b v="0"/>
    <n v="34"/>
    <b v="1"/>
    <x v="4"/>
    <n v="1.0056666666666667"/>
    <n v="88.735294117647058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1993"/>
    <b v="0"/>
    <n v="15"/>
    <b v="1"/>
    <x v="4"/>
    <n v="1.0055555555555555"/>
    <n v="60.333333333333336"/>
    <x v="3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1994"/>
    <b v="0"/>
    <n v="105"/>
    <b v="1"/>
    <x v="3"/>
    <n v="1.00528"/>
    <n v="239.35238095238094"/>
    <x v="0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995"/>
    <b v="0"/>
    <n v="19"/>
    <b v="1"/>
    <x v="16"/>
    <n v="1.0049999999999999"/>
    <n v="158.68421052631578"/>
    <x v="4"/>
    <x v="16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996"/>
    <b v="0"/>
    <n v="27"/>
    <b v="1"/>
    <x v="6"/>
    <n v="1.0049999999999999"/>
    <n v="186.11111111111111"/>
    <x v="4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997"/>
    <b v="0"/>
    <n v="32"/>
    <b v="1"/>
    <x v="2"/>
    <n v="1.0049999999999999"/>
    <n v="62.8125"/>
    <x v="2"/>
    <x v="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1998"/>
    <b v="0"/>
    <n v="27"/>
    <b v="1"/>
    <x v="12"/>
    <n v="1.0049999999999999"/>
    <n v="37.222222222222221"/>
    <x v="3"/>
    <x v="12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1999"/>
    <b v="0"/>
    <n v="17"/>
    <b v="1"/>
    <x v="4"/>
    <n v="1.0049999999999999"/>
    <n v="59.117647058823529"/>
    <x v="3"/>
    <x v="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2000"/>
    <b v="0"/>
    <n v="11"/>
    <b v="1"/>
    <x v="4"/>
    <n v="1.0049999999999999"/>
    <n v="18.272727272727273"/>
    <x v="3"/>
    <x v="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2001"/>
    <b v="0"/>
    <n v="33"/>
    <b v="1"/>
    <x v="4"/>
    <n v="1.0049999999999999"/>
    <n v="60.909090909090907"/>
    <x v="3"/>
    <x v="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2002"/>
    <b v="0"/>
    <n v="27"/>
    <b v="1"/>
    <x v="6"/>
    <n v="1.0049377777777779"/>
    <n v="167.48962962962963"/>
    <x v="4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2003"/>
    <b v="0"/>
    <n v="41"/>
    <b v="1"/>
    <x v="4"/>
    <n v="1.0047999999999999"/>
    <n v="122.53658536585365"/>
    <x v="3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2004"/>
    <b v="1"/>
    <n v="50"/>
    <b v="1"/>
    <x v="2"/>
    <n v="1.0047368421052632"/>
    <n v="190.9"/>
    <x v="2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2005"/>
    <b v="0"/>
    <n v="28"/>
    <b v="1"/>
    <x v="3"/>
    <n v="1.0046666666666666"/>
    <n v="107.64285714285714"/>
    <x v="0"/>
    <x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2006"/>
    <b v="1"/>
    <n v="108"/>
    <b v="1"/>
    <x v="14"/>
    <n v="1.0045999999999999"/>
    <n v="93.018518518518519"/>
    <x v="4"/>
    <x v="1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2007"/>
    <b v="1"/>
    <n v="49"/>
    <b v="1"/>
    <x v="4"/>
    <n v="1.0045454545454546"/>
    <n v="67.65306122448979"/>
    <x v="3"/>
    <x v="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2008"/>
    <b v="0"/>
    <n v="20"/>
    <b v="1"/>
    <x v="4"/>
    <n v="1.0045454545454546"/>
    <n v="110.5"/>
    <x v="3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2009"/>
    <b v="0"/>
    <n v="61"/>
    <b v="1"/>
    <x v="4"/>
    <n v="1.0044999999999999"/>
    <n v="65.868852459016395"/>
    <x v="3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2010"/>
    <b v="0"/>
    <n v="28"/>
    <b v="1"/>
    <x v="20"/>
    <n v="1.0044999999999999"/>
    <n v="215.25"/>
    <x v="3"/>
    <x v="2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2011"/>
    <b v="0"/>
    <n v="60"/>
    <b v="1"/>
    <x v="2"/>
    <n v="1.0044440000000001"/>
    <n v="41.851833333333339"/>
    <x v="2"/>
    <x v="2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2012"/>
    <b v="0"/>
    <n v="73"/>
    <b v="1"/>
    <x v="14"/>
    <n v="1.004375"/>
    <n v="110.06849315068493"/>
    <x v="4"/>
    <x v="14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2013"/>
    <b v="0"/>
    <n v="99"/>
    <b v="1"/>
    <x v="2"/>
    <n v="1.0043200000000001"/>
    <n v="126.8080808080808"/>
    <x v="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2014"/>
    <b v="0"/>
    <n v="67"/>
    <b v="1"/>
    <x v="9"/>
    <n v="1.0041666666666667"/>
    <n v="89.925373134328353"/>
    <x v="6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2015"/>
    <b v="0"/>
    <n v="85"/>
    <b v="1"/>
    <x v="4"/>
    <n v="1.0041"/>
    <n v="118.12941176470588"/>
    <x v="3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2016"/>
    <b v="0"/>
    <n v="16"/>
    <b v="1"/>
    <x v="6"/>
    <n v="1.004"/>
    <n v="31.375"/>
    <x v="4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017"/>
    <b v="0"/>
    <n v="61"/>
    <b v="1"/>
    <x v="18"/>
    <n v="1.004"/>
    <n v="74.06557377049181"/>
    <x v="2"/>
    <x v="18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2018"/>
    <b v="1"/>
    <n v="34"/>
    <b v="1"/>
    <x v="4"/>
    <n v="1.004"/>
    <n v="103.35294117647059"/>
    <x v="3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2019"/>
    <b v="0"/>
    <n v="8"/>
    <b v="1"/>
    <x v="4"/>
    <n v="1.004"/>
    <n v="31.375"/>
    <x v="3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2020"/>
    <b v="0"/>
    <n v="115"/>
    <b v="1"/>
    <x v="4"/>
    <n v="1.0039275000000001"/>
    <n v="34.91921739130435"/>
    <x v="3"/>
    <x v="4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2021"/>
    <b v="0"/>
    <n v="73"/>
    <b v="1"/>
    <x v="4"/>
    <n v="1.003825"/>
    <n v="550.04109589041093"/>
    <x v="3"/>
    <x v="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022"/>
    <b v="0"/>
    <n v="97"/>
    <b v="1"/>
    <x v="4"/>
    <n v="1.0037894736842106"/>
    <n v="98.30927835051547"/>
    <x v="3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2023"/>
    <b v="1"/>
    <n v="325"/>
    <b v="1"/>
    <x v="14"/>
    <n v="1.0036639999999999"/>
    <n v="169.85083076923075"/>
    <x v="4"/>
    <x v="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024"/>
    <b v="1"/>
    <n v="218"/>
    <b v="1"/>
    <x v="12"/>
    <n v="1.00352"/>
    <n v="115.08256880733946"/>
    <x v="3"/>
    <x v="1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2025"/>
    <b v="1"/>
    <n v="134"/>
    <b v="1"/>
    <x v="4"/>
    <n v="1.0035142857142858"/>
    <n v="262.11194029850748"/>
    <x v="3"/>
    <x v="4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026"/>
    <b v="0"/>
    <n v="71"/>
    <b v="1"/>
    <x v="16"/>
    <n v="1.0035000000000001"/>
    <n v="169.6056338028169"/>
    <x v="4"/>
    <x v="1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2027"/>
    <b v="0"/>
    <n v="140"/>
    <b v="1"/>
    <x v="15"/>
    <n v="1.0035000000000001"/>
    <n v="143.35714285714286"/>
    <x v="5"/>
    <x v="15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028"/>
    <b v="0"/>
    <n v="38"/>
    <b v="1"/>
    <x v="13"/>
    <n v="1.0035000000000001"/>
    <n v="52.815789473684212"/>
    <x v="2"/>
    <x v="1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2029"/>
    <b v="0"/>
    <n v="48"/>
    <b v="1"/>
    <x v="7"/>
    <n v="1.0033493333333334"/>
    <n v="156.77333333333334"/>
    <x v="2"/>
    <x v="7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2030"/>
    <b v="0"/>
    <n v="8"/>
    <b v="1"/>
    <x v="2"/>
    <n v="1.0033333333333334"/>
    <n v="37.625"/>
    <x v="2"/>
    <x v="2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31"/>
    <b v="0"/>
    <n v="32"/>
    <b v="1"/>
    <x v="13"/>
    <n v="1.0033333333333334"/>
    <n v="188.125"/>
    <x v="2"/>
    <x v="1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2032"/>
    <b v="0"/>
    <n v="39"/>
    <b v="1"/>
    <x v="4"/>
    <n v="1.0033333333333334"/>
    <n v="38.589743589743591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033"/>
    <b v="0"/>
    <n v="80"/>
    <b v="1"/>
    <x v="18"/>
    <n v="1.00325"/>
    <n v="100.325"/>
    <x v="2"/>
    <x v="1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2034"/>
    <b v="0"/>
    <n v="63"/>
    <b v="1"/>
    <x v="4"/>
    <n v="1.0032000000000001"/>
    <n v="79.61904761904762"/>
    <x v="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2035"/>
    <b v="0"/>
    <n v="75"/>
    <b v="1"/>
    <x v="13"/>
    <n v="1.003125"/>
    <n v="42.8"/>
    <x v="2"/>
    <x v="13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2036"/>
    <b v="0"/>
    <n v="91"/>
    <b v="1"/>
    <x v="4"/>
    <n v="1.0031000000000001"/>
    <n v="110.23076923076923"/>
    <x v="3"/>
    <x v="4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037"/>
    <b v="0"/>
    <n v="22"/>
    <b v="1"/>
    <x v="12"/>
    <n v="1.0029999999999999"/>
    <n v="45.590909090909093"/>
    <x v="3"/>
    <x v="1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2038"/>
    <b v="0"/>
    <n v="79"/>
    <b v="1"/>
    <x v="4"/>
    <n v="1.002909090909091"/>
    <n v="69.822784810126578"/>
    <x v="3"/>
    <x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2039"/>
    <b v="0"/>
    <n v="10"/>
    <b v="1"/>
    <x v="20"/>
    <n v="1.0028571428571429"/>
    <n v="35.1"/>
    <x v="3"/>
    <x v="2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2040"/>
    <b v="1"/>
    <n v="12"/>
    <b v="1"/>
    <x v="4"/>
    <n v="1.0027777777777778"/>
    <n v="150.41666666666666"/>
    <x v="3"/>
    <x v="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041"/>
    <b v="0"/>
    <n v="108"/>
    <b v="1"/>
    <x v="4"/>
    <n v="1.0026999999999999"/>
    <n v="92.842592592592595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2042"/>
    <b v="0"/>
    <n v="92"/>
    <b v="1"/>
    <x v="2"/>
    <n v="1.0026666666666666"/>
    <n v="81.739130434782609"/>
    <x v="2"/>
    <x v="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2043"/>
    <b v="0"/>
    <n v="207"/>
    <b v="1"/>
    <x v="4"/>
    <n v="1.0026489999999999"/>
    <n v="48.437149758454105"/>
    <x v="3"/>
    <x v="4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2044"/>
    <b v="0"/>
    <n v="71"/>
    <b v="1"/>
    <x v="4"/>
    <n v="1.0026315789473683"/>
    <n v="134.1549295774648"/>
    <x v="3"/>
    <x v="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2045"/>
    <b v="0"/>
    <n v="44"/>
    <b v="1"/>
    <x v="15"/>
    <n v="1.0024999999999999"/>
    <n v="45.56818181818182"/>
    <x v="5"/>
    <x v="1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046"/>
    <b v="0"/>
    <n v="59"/>
    <b v="1"/>
    <x v="18"/>
    <n v="1.0024999999999999"/>
    <n v="169.91525423728814"/>
    <x v="2"/>
    <x v="1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2047"/>
    <b v="0"/>
    <n v="30"/>
    <b v="1"/>
    <x v="4"/>
    <n v="1.0024999999999999"/>
    <n v="66.833333333333329"/>
    <x v="3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2048"/>
    <b v="0"/>
    <n v="14"/>
    <b v="1"/>
    <x v="20"/>
    <n v="1.0024999999999999"/>
    <n v="143.21428571428572"/>
    <x v="3"/>
    <x v="2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2049"/>
    <b v="0"/>
    <n v="52"/>
    <b v="1"/>
    <x v="14"/>
    <n v="1.0024761904761905"/>
    <n v="202.42307692307693"/>
    <x v="4"/>
    <x v="1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2050"/>
    <b v="0"/>
    <n v="89"/>
    <b v="1"/>
    <x v="16"/>
    <n v="1.0024604569420035"/>
    <n v="320.44943820224717"/>
    <x v="4"/>
    <x v="1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2051"/>
    <b v="0"/>
    <n v="25"/>
    <b v="1"/>
    <x v="4"/>
    <n v="1.0024500000000001"/>
    <n v="200.49"/>
    <x v="3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052"/>
    <b v="0"/>
    <n v="69"/>
    <b v="1"/>
    <x v="4"/>
    <n v="1.0024444444444445"/>
    <n v="65.376811594202906"/>
    <x v="3"/>
    <x v="4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2053"/>
    <b v="0"/>
    <n v="70"/>
    <b v="1"/>
    <x v="16"/>
    <n v="1.0024166666666667"/>
    <n v="171.84285714285716"/>
    <x v="4"/>
    <x v="16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54"/>
    <b v="0"/>
    <n v="25"/>
    <b v="1"/>
    <x v="16"/>
    <n v="1.002"/>
    <n v="80.16"/>
    <x v="4"/>
    <x v="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2055"/>
    <b v="0"/>
    <n v="17"/>
    <b v="1"/>
    <x v="4"/>
    <n v="1.002"/>
    <n v="117.88235294117646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2056"/>
    <b v="0"/>
    <n v="8"/>
    <b v="1"/>
    <x v="4"/>
    <n v="1.002"/>
    <n v="62.625"/>
    <x v="3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2057"/>
    <b v="0"/>
    <n v="13"/>
    <b v="1"/>
    <x v="14"/>
    <n v="1.0016666666666667"/>
    <n v="46.230769230769234"/>
    <x v="4"/>
    <x v="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2058"/>
    <b v="0"/>
    <n v="32"/>
    <b v="1"/>
    <x v="2"/>
    <n v="1.0016666666666667"/>
    <n v="46.953125"/>
    <x v="2"/>
    <x v="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2059"/>
    <b v="0"/>
    <n v="48"/>
    <b v="1"/>
    <x v="2"/>
    <n v="1.0016"/>
    <n v="417.33333333333331"/>
    <x v="2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060"/>
    <b v="0"/>
    <n v="43"/>
    <b v="1"/>
    <x v="4"/>
    <n v="1.0015624999999999"/>
    <n v="74.534883720930239"/>
    <x v="3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2061"/>
    <b v="0"/>
    <n v="28"/>
    <b v="1"/>
    <x v="2"/>
    <n v="1.00149"/>
    <n v="35.767499999999998"/>
    <x v="2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2062"/>
    <b v="0"/>
    <n v="33"/>
    <b v="1"/>
    <x v="16"/>
    <n v="1.0012570000000001"/>
    <n v="606.82242424242418"/>
    <x v="4"/>
    <x v="1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063"/>
    <b v="0"/>
    <n v="113"/>
    <b v="1"/>
    <x v="4"/>
    <n v="1.00125"/>
    <n v="70.884955752212392"/>
    <x v="3"/>
    <x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2064"/>
    <b v="0"/>
    <n v="33"/>
    <b v="1"/>
    <x v="4"/>
    <n v="1.00125"/>
    <n v="121.36363636363636"/>
    <x v="3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065"/>
    <b v="0"/>
    <n v="38"/>
    <b v="1"/>
    <x v="2"/>
    <n v="1.0012000000000001"/>
    <n v="65.868421052631575"/>
    <x v="2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066"/>
    <b v="0"/>
    <n v="57"/>
    <b v="1"/>
    <x v="1"/>
    <n v="1.0012000000000001"/>
    <n v="43.912280701754383"/>
    <x v="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2067"/>
    <b v="1"/>
    <n v="47"/>
    <b v="1"/>
    <x v="4"/>
    <n v="1.0011666666666668"/>
    <n v="127.80851063829788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2068"/>
    <b v="1"/>
    <n v="119"/>
    <b v="1"/>
    <x v="4"/>
    <n v="1.0011000000000001"/>
    <n v="168.25210084033614"/>
    <x v="3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069"/>
    <b v="0"/>
    <n v="25"/>
    <b v="1"/>
    <x v="2"/>
    <n v="1.0009999999999999"/>
    <n v="40.04"/>
    <x v="2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070"/>
    <b v="0"/>
    <n v="25"/>
    <b v="1"/>
    <x v="13"/>
    <n v="1.0009999999999999"/>
    <n v="40.04"/>
    <x v="2"/>
    <x v="1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071"/>
    <b v="0"/>
    <n v="21"/>
    <b v="1"/>
    <x v="18"/>
    <n v="1.0009999999999999"/>
    <n v="143"/>
    <x v="2"/>
    <x v="1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2072"/>
    <b v="0"/>
    <n v="21"/>
    <b v="1"/>
    <x v="4"/>
    <n v="1.00099"/>
    <n v="47.666190476190479"/>
    <x v="3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2073"/>
    <b v="0"/>
    <n v="125"/>
    <b v="1"/>
    <x v="4"/>
    <n v="1.0008673425918038"/>
    <n v="93.977440000000001"/>
    <x v="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2074"/>
    <b v="0"/>
    <n v="26"/>
    <b v="1"/>
    <x v="2"/>
    <n v="1.0007692307692309"/>
    <n v="50.03846153846154"/>
    <x v="2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2075"/>
    <b v="0"/>
    <n v="31"/>
    <b v="1"/>
    <x v="4"/>
    <n v="1.0007692307692309"/>
    <n v="209.83870967741936"/>
    <x v="3"/>
    <x v="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2076"/>
    <b v="0"/>
    <n v="44"/>
    <b v="1"/>
    <x v="4"/>
    <n v="1.0007272727272727"/>
    <n v="125.09090909090909"/>
    <x v="3"/>
    <x v="4"/>
  </r>
  <r>
    <n v="1824"/>
    <s v="Tin Man's Broken Wisdom Fund"/>
    <s v="cd fund raiser"/>
    <n v="3000"/>
    <n v="3002"/>
    <x v="0"/>
    <x v="0"/>
    <s v="USD"/>
    <n v="1389146880"/>
    <d v="2014-01-08T02:08:00"/>
    <n v="1387403967"/>
    <x v="2077"/>
    <b v="0"/>
    <n v="40"/>
    <b v="1"/>
    <x v="2"/>
    <n v="1.0006666666666666"/>
    <n v="75.05"/>
    <x v="2"/>
    <x v="2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078"/>
    <b v="0"/>
    <n v="14"/>
    <b v="1"/>
    <x v="2"/>
    <n v="1.0006666666666666"/>
    <n v="107.21428571428571"/>
    <x v="2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2079"/>
    <b v="0"/>
    <n v="73"/>
    <b v="1"/>
    <x v="4"/>
    <n v="1.0005999999999999"/>
    <n v="68.534246575342465"/>
    <x v="3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080"/>
    <b v="0"/>
    <n v="38"/>
    <b v="1"/>
    <x v="13"/>
    <n v="1.0005066666666667"/>
    <n v="39.493684210526318"/>
    <x v="2"/>
    <x v="13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2081"/>
    <b v="1"/>
    <n v="35"/>
    <b v="1"/>
    <x v="4"/>
    <n v="1.0004999999999999"/>
    <n v="57.171428571428571"/>
    <x v="3"/>
    <x v="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2082"/>
    <b v="0"/>
    <n v="49"/>
    <b v="1"/>
    <x v="4"/>
    <n v="1.0004999999999999"/>
    <n v="81.673469387755105"/>
    <x v="3"/>
    <x v="4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2083"/>
    <b v="0"/>
    <n v="12"/>
    <b v="1"/>
    <x v="16"/>
    <n v="1.0004342857142856"/>
    <n v="291.79333333333335"/>
    <x v="4"/>
    <x v="16"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n v="1421319240"/>
    <d v="2015-01-15T10:54:00"/>
    <n v="1418649019"/>
    <x v="2084"/>
    <b v="0"/>
    <n v="55"/>
    <b v="1"/>
    <x v="15"/>
    <n v="1.0004285714285714"/>
    <n v="127.32727272727273"/>
    <x v="5"/>
    <x v="15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2085"/>
    <b v="0"/>
    <n v="41"/>
    <b v="1"/>
    <x v="4"/>
    <n v="1.0004"/>
    <n v="61"/>
    <x v="3"/>
    <x v="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2086"/>
    <b v="0"/>
    <n v="558"/>
    <b v="1"/>
    <x v="4"/>
    <n v="1.0003599999999999"/>
    <n v="179.27598566308242"/>
    <x v="3"/>
    <x v="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2087"/>
    <b v="0"/>
    <n v="30"/>
    <b v="1"/>
    <x v="2"/>
    <n v="1.0003299999999999"/>
    <n v="66.688666666666663"/>
    <x v="2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2088"/>
    <b v="0"/>
    <n v="28"/>
    <b v="1"/>
    <x v="2"/>
    <n v="1.0002"/>
    <n v="178.60714285714286"/>
    <x v="2"/>
    <x v="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2089"/>
    <b v="0"/>
    <n v="37"/>
    <b v="1"/>
    <x v="4"/>
    <n v="1.0001333333333333"/>
    <n v="40.545945945945945"/>
    <x v="3"/>
    <x v="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2090"/>
    <b v="0"/>
    <n v="100"/>
    <b v="1"/>
    <x v="6"/>
    <n v="1.0001249999999999"/>
    <n v="40.005000000000003"/>
    <x v="4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2091"/>
    <b v="0"/>
    <n v="19"/>
    <b v="1"/>
    <x v="4"/>
    <n v="1.0001249999999999"/>
    <n v="421.10526315789474"/>
    <x v="3"/>
    <x v="4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2092"/>
    <b v="0"/>
    <n v="64"/>
    <b v="1"/>
    <x v="4"/>
    <n v="1.0001100000000001"/>
    <n v="93.760312499999998"/>
    <x v="3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2093"/>
    <b v="1"/>
    <n v="122"/>
    <b v="1"/>
    <x v="10"/>
    <n v="1.0000828571428571"/>
    <n v="57.381803278688523"/>
    <x v="2"/>
    <x v="1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094"/>
    <b v="0"/>
    <n v="38"/>
    <b v="1"/>
    <x v="13"/>
    <n v="1.0000360000000001"/>
    <n v="131.58368421052631"/>
    <x v="2"/>
    <x v="1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2095"/>
    <b v="0"/>
    <n v="20"/>
    <b v="1"/>
    <x v="4"/>
    <n v="1.0000100000000001"/>
    <n v="50.000500000000002"/>
    <x v="3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2096"/>
    <b v="0"/>
    <n v="45"/>
    <b v="1"/>
    <x v="4"/>
    <n v="1.0000058823529412"/>
    <n v="37.777999999999999"/>
    <x v="3"/>
    <x v="4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2097"/>
    <b v="0"/>
    <n v="1"/>
    <b v="1"/>
    <x v="16"/>
    <n v="1"/>
    <n v="13"/>
    <x v="4"/>
    <x v="1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2098"/>
    <b v="0"/>
    <n v="19"/>
    <b v="1"/>
    <x v="16"/>
    <n v="1"/>
    <n v="105.26315789473684"/>
    <x v="4"/>
    <x v="1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2099"/>
    <b v="0"/>
    <n v="15"/>
    <b v="1"/>
    <x v="16"/>
    <n v="1"/>
    <n v="133.33333333333334"/>
    <x v="4"/>
    <x v="16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2100"/>
    <b v="0"/>
    <n v="87"/>
    <b v="1"/>
    <x v="16"/>
    <n v="1"/>
    <n v="137.93103448275863"/>
    <x v="4"/>
    <x v="16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2101"/>
    <b v="0"/>
    <n v="22"/>
    <b v="1"/>
    <x v="16"/>
    <n v="1"/>
    <n v="27.272727272727273"/>
    <x v="4"/>
    <x v="1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2102"/>
    <b v="0"/>
    <n v="18"/>
    <b v="1"/>
    <x v="6"/>
    <n v="1"/>
    <n v="50"/>
    <x v="4"/>
    <x v="6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2103"/>
    <b v="0"/>
    <n v="7"/>
    <b v="1"/>
    <x v="6"/>
    <n v="1"/>
    <n v="71.428571428571431"/>
    <x v="4"/>
    <x v="6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2104"/>
    <b v="0"/>
    <n v="26"/>
    <b v="1"/>
    <x v="6"/>
    <n v="1"/>
    <n v="192.30769230769232"/>
    <x v="4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2105"/>
    <b v="0"/>
    <n v="35"/>
    <b v="1"/>
    <x v="6"/>
    <n v="1"/>
    <n v="100"/>
    <x v="4"/>
    <x v="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2106"/>
    <b v="0"/>
    <n v="1"/>
    <b v="0"/>
    <x v="22"/>
    <n v="1"/>
    <n v="500"/>
    <x v="4"/>
    <x v="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107"/>
    <b v="1"/>
    <n v="50"/>
    <b v="1"/>
    <x v="14"/>
    <n v="1"/>
    <n v="100"/>
    <x v="4"/>
    <x v="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2108"/>
    <b v="0"/>
    <n v="14"/>
    <b v="1"/>
    <x v="14"/>
    <n v="1"/>
    <n v="71.428571428571431"/>
    <x v="4"/>
    <x v="1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2109"/>
    <b v="0"/>
    <n v="12"/>
    <b v="1"/>
    <x v="4"/>
    <n v="1"/>
    <n v="1000"/>
    <x v="3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2110"/>
    <b v="0"/>
    <n v="31"/>
    <b v="1"/>
    <x v="4"/>
    <n v="1"/>
    <n v="129.03225806451613"/>
    <x v="3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2111"/>
    <b v="0"/>
    <n v="14"/>
    <b v="1"/>
    <x v="2"/>
    <n v="1"/>
    <n v="50"/>
    <x v="2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2112"/>
    <b v="0"/>
    <n v="18"/>
    <b v="1"/>
    <x v="2"/>
    <n v="1"/>
    <n v="305.55555555555554"/>
    <x v="2"/>
    <x v="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n v="1419224340"/>
    <d v="2014-12-22T04:59:00"/>
    <n v="1416363886"/>
    <x v="2113"/>
    <b v="0"/>
    <n v="43"/>
    <b v="1"/>
    <x v="2"/>
    <n v="1"/>
    <n v="104.65116279069767"/>
    <x v="2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2114"/>
    <b v="0"/>
    <n v="78"/>
    <b v="1"/>
    <x v="2"/>
    <n v="1"/>
    <n v="224.12820512820514"/>
    <x v="2"/>
    <x v="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2115"/>
    <b v="0"/>
    <n v="1"/>
    <b v="1"/>
    <x v="17"/>
    <n v="1"/>
    <n v="10"/>
    <x v="2"/>
    <x v="1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2116"/>
    <b v="0"/>
    <n v="16"/>
    <b v="1"/>
    <x v="17"/>
    <n v="1"/>
    <n v="18.75"/>
    <x v="2"/>
    <x v="17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2117"/>
    <b v="0"/>
    <n v="10"/>
    <b v="1"/>
    <x v="17"/>
    <n v="1"/>
    <n v="30"/>
    <x v="2"/>
    <x v="17"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d v="2015-11-25T14:57:11"/>
    <n v="1444831031"/>
    <x v="2118"/>
    <b v="0"/>
    <n v="24"/>
    <b v="1"/>
    <x v="17"/>
    <n v="1"/>
    <n v="50"/>
    <x v="2"/>
    <x v="17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2119"/>
    <b v="0"/>
    <n v="50"/>
    <b v="1"/>
    <x v="4"/>
    <n v="1"/>
    <n v="50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2120"/>
    <b v="0"/>
    <n v="5"/>
    <b v="1"/>
    <x v="15"/>
    <n v="1"/>
    <n v="40"/>
    <x v="5"/>
    <x v="15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2121"/>
    <b v="0"/>
    <n v="58"/>
    <b v="1"/>
    <x v="2"/>
    <n v="1"/>
    <n v="172.41379310344828"/>
    <x v="2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2122"/>
    <b v="0"/>
    <n v="19"/>
    <b v="1"/>
    <x v="2"/>
    <n v="1"/>
    <n v="94.736842105263165"/>
    <x v="2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2123"/>
    <b v="0"/>
    <n v="28"/>
    <b v="1"/>
    <x v="7"/>
    <n v="1"/>
    <n v="42.857142857142854"/>
    <x v="2"/>
    <x v="7"/>
  </r>
  <r>
    <n v="1689"/>
    <s v="Fly Away"/>
    <s v="Praising the Living God in the second half of life."/>
    <n v="2400"/>
    <n v="2400"/>
    <x v="2"/>
    <x v="0"/>
    <s v="USD"/>
    <n v="1489700230"/>
    <d v="2017-03-16T21:37:10"/>
    <n v="1487111830"/>
    <x v="2124"/>
    <b v="0"/>
    <n v="14"/>
    <b v="0"/>
    <x v="21"/>
    <n v="1"/>
    <n v="171.42857142857142"/>
    <x v="2"/>
    <x v="21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n v="1391194860"/>
    <d v="2014-01-31T19:01:00"/>
    <n v="1388084862"/>
    <x v="2125"/>
    <b v="0"/>
    <n v="11"/>
    <b v="1"/>
    <x v="2"/>
    <n v="1"/>
    <n v="27.272727272727273"/>
    <x v="2"/>
    <x v="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2126"/>
    <b v="0"/>
    <n v="19"/>
    <b v="1"/>
    <x v="2"/>
    <n v="1"/>
    <n v="52.631578947368418"/>
    <x v="2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2127"/>
    <b v="0"/>
    <n v="22"/>
    <b v="1"/>
    <x v="2"/>
    <n v="1"/>
    <n v="136.36363636363637"/>
    <x v="2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128"/>
    <b v="0"/>
    <n v="22"/>
    <b v="1"/>
    <x v="13"/>
    <n v="1"/>
    <n v="113.63636363636364"/>
    <x v="2"/>
    <x v="13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129"/>
    <b v="0"/>
    <n v="38"/>
    <b v="1"/>
    <x v="13"/>
    <n v="1"/>
    <n v="78.94736842105263"/>
    <x v="2"/>
    <x v="1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30"/>
    <b v="0"/>
    <n v="11"/>
    <b v="1"/>
    <x v="13"/>
    <n v="1"/>
    <n v="27.272727272727273"/>
    <x v="2"/>
    <x v="1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31"/>
    <b v="0"/>
    <n v="7"/>
    <b v="1"/>
    <x v="2"/>
    <n v="1"/>
    <n v="21.857142857142858"/>
    <x v="2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32"/>
    <b v="0"/>
    <n v="13"/>
    <b v="1"/>
    <x v="2"/>
    <n v="1"/>
    <n v="76.92307692307692"/>
    <x v="2"/>
    <x v="2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133"/>
    <b v="0"/>
    <n v="7"/>
    <b v="1"/>
    <x v="10"/>
    <n v="1"/>
    <n v="285.71428571428572"/>
    <x v="2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134"/>
    <b v="0"/>
    <n v="52"/>
    <b v="1"/>
    <x v="13"/>
    <n v="1"/>
    <n v="48.07692307692308"/>
    <x v="2"/>
    <x v="1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135"/>
    <b v="0"/>
    <n v="47"/>
    <b v="1"/>
    <x v="13"/>
    <n v="1"/>
    <n v="42.553191489361701"/>
    <x v="2"/>
    <x v="13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136"/>
    <b v="0"/>
    <n v="8"/>
    <b v="1"/>
    <x v="13"/>
    <n v="1"/>
    <n v="250"/>
    <x v="2"/>
    <x v="13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137"/>
    <b v="0"/>
    <n v="10"/>
    <b v="1"/>
    <x v="13"/>
    <n v="1"/>
    <n v="600"/>
    <x v="2"/>
    <x v="1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138"/>
    <b v="0"/>
    <n v="27"/>
    <b v="1"/>
    <x v="18"/>
    <n v="1"/>
    <n v="185.18518518518519"/>
    <x v="2"/>
    <x v="1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139"/>
    <b v="0"/>
    <n v="48"/>
    <b v="1"/>
    <x v="18"/>
    <n v="1"/>
    <n v="135.41666666666666"/>
    <x v="2"/>
    <x v="1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n v="1425937761"/>
    <d v="2015-03-09T21:49:21"/>
    <n v="1422917361"/>
    <x v="2140"/>
    <b v="0"/>
    <n v="84"/>
    <b v="1"/>
    <x v="5"/>
    <n v="1"/>
    <n v="136.9047619047619"/>
    <x v="0"/>
    <x v="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141"/>
    <b v="0"/>
    <n v="35"/>
    <b v="1"/>
    <x v="4"/>
    <n v="1"/>
    <n v="28.571428571428573"/>
    <x v="3"/>
    <x v="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142"/>
    <b v="0"/>
    <n v="94"/>
    <b v="1"/>
    <x v="4"/>
    <n v="1"/>
    <n v="63.829787234042556"/>
    <x v="3"/>
    <x v="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143"/>
    <b v="0"/>
    <n v="11"/>
    <b v="1"/>
    <x v="4"/>
    <n v="1"/>
    <n v="272.72727272727275"/>
    <x v="3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d v="2015-12-09T22:48:04"/>
    <n v="1446241684"/>
    <x v="2144"/>
    <b v="0"/>
    <n v="21"/>
    <b v="1"/>
    <x v="4"/>
    <n v="1"/>
    <n v="40.476190476190474"/>
    <x v="3"/>
    <x v="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145"/>
    <b v="0"/>
    <n v="6"/>
    <b v="1"/>
    <x v="20"/>
    <n v="1"/>
    <n v="83.333333333333329"/>
    <x v="3"/>
    <x v="2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146"/>
    <b v="0"/>
    <n v="10"/>
    <b v="1"/>
    <x v="20"/>
    <n v="1"/>
    <n v="30"/>
    <x v="3"/>
    <x v="2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147"/>
    <b v="0"/>
    <n v="24"/>
    <b v="1"/>
    <x v="20"/>
    <n v="1"/>
    <n v="41.666666666666664"/>
    <x v="3"/>
    <x v="2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148"/>
    <b v="0"/>
    <n v="28"/>
    <b v="1"/>
    <x v="12"/>
    <n v="1"/>
    <n v="35.714285714285715"/>
    <x v="3"/>
    <x v="1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149"/>
    <b v="0"/>
    <n v="27"/>
    <b v="1"/>
    <x v="12"/>
    <n v="1"/>
    <n v="370.37037037037038"/>
    <x v="3"/>
    <x v="12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2150"/>
    <b v="0"/>
    <n v="8"/>
    <b v="1"/>
    <x v="12"/>
    <n v="1"/>
    <n v="62.5"/>
    <x v="3"/>
    <x v="12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2151"/>
    <b v="0"/>
    <n v="29"/>
    <b v="1"/>
    <x v="12"/>
    <n v="1"/>
    <n v="51.724137931034484"/>
    <x v="3"/>
    <x v="1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2152"/>
    <b v="1"/>
    <n v="24"/>
    <b v="1"/>
    <x v="4"/>
    <n v="1"/>
    <n v="41.666666666666664"/>
    <x v="3"/>
    <x v="4"/>
  </r>
  <r>
    <n v="3287"/>
    <s v="Three Things: Stories About Life"/>
    <s v="An inspirational one-man play about crisis, community, and the search for wholeness."/>
    <n v="2500"/>
    <n v="2500"/>
    <x v="0"/>
    <x v="7"/>
    <s v="CAD"/>
    <n v="1448733628"/>
    <d v="2015-11-28T18:00:28"/>
    <n v="1446573628"/>
    <x v="2153"/>
    <b v="0"/>
    <n v="34"/>
    <b v="1"/>
    <x v="4"/>
    <n v="1"/>
    <n v="73.529411764705884"/>
    <x v="3"/>
    <x v="4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2154"/>
    <b v="0"/>
    <n v="83"/>
    <b v="1"/>
    <x v="4"/>
    <n v="1"/>
    <n v="72.289156626506028"/>
    <x v="3"/>
    <x v="4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2155"/>
    <b v="0"/>
    <n v="9"/>
    <b v="1"/>
    <x v="4"/>
    <n v="1"/>
    <n v="27.777777777777779"/>
    <x v="3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2156"/>
    <b v="0"/>
    <n v="28"/>
    <b v="1"/>
    <x v="4"/>
    <n v="1"/>
    <n v="119.64285714285714"/>
    <x v="3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2157"/>
    <b v="0"/>
    <n v="17"/>
    <b v="1"/>
    <x v="4"/>
    <n v="1"/>
    <n v="176.47058823529412"/>
    <x v="3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2158"/>
    <b v="0"/>
    <n v="15"/>
    <b v="1"/>
    <x v="4"/>
    <n v="1"/>
    <n v="133.33333333333334"/>
    <x v="3"/>
    <x v="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2159"/>
    <b v="0"/>
    <n v="12"/>
    <b v="1"/>
    <x v="4"/>
    <n v="1"/>
    <n v="41.666666666666664"/>
    <x v="3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2160"/>
    <b v="0"/>
    <n v="17"/>
    <b v="1"/>
    <x v="4"/>
    <n v="1"/>
    <n v="117.64705882352941"/>
    <x v="3"/>
    <x v="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2161"/>
    <b v="0"/>
    <n v="26"/>
    <b v="1"/>
    <x v="4"/>
    <n v="1"/>
    <n v="115.38461538461539"/>
    <x v="3"/>
    <x v="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2162"/>
    <b v="0"/>
    <n v="9"/>
    <b v="1"/>
    <x v="4"/>
    <n v="1"/>
    <n v="22.222222222222221"/>
    <x v="3"/>
    <x v="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2163"/>
    <b v="0"/>
    <n v="29"/>
    <b v="1"/>
    <x v="4"/>
    <n v="1"/>
    <n v="51.724137931034484"/>
    <x v="3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2164"/>
    <b v="0"/>
    <n v="21"/>
    <b v="1"/>
    <x v="4"/>
    <n v="1"/>
    <n v="95.238095238095241"/>
    <x v="3"/>
    <x v="4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2165"/>
    <b v="0"/>
    <n v="8"/>
    <b v="1"/>
    <x v="4"/>
    <n v="1"/>
    <n v="31.25"/>
    <x v="3"/>
    <x v="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2166"/>
    <b v="0"/>
    <n v="31"/>
    <b v="1"/>
    <x v="4"/>
    <n v="1"/>
    <n v="64.516129032258064"/>
    <x v="3"/>
    <x v="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2167"/>
    <b v="0"/>
    <n v="33"/>
    <b v="1"/>
    <x v="4"/>
    <n v="1"/>
    <n v="148.4848484848485"/>
    <x v="3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2168"/>
    <b v="0"/>
    <n v="29"/>
    <b v="1"/>
    <x v="4"/>
    <n v="1"/>
    <n v="51.724137931034484"/>
    <x v="3"/>
    <x v="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2169"/>
    <b v="0"/>
    <n v="13"/>
    <b v="1"/>
    <x v="4"/>
    <n v="1"/>
    <n v="30.76923076923077"/>
    <x v="3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2170"/>
    <b v="0"/>
    <n v="8"/>
    <b v="1"/>
    <x v="4"/>
    <n v="1"/>
    <n v="125"/>
    <x v="3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2171"/>
    <b v="0"/>
    <n v="17"/>
    <b v="1"/>
    <x v="4"/>
    <n v="1"/>
    <n v="58.823529411764703"/>
    <x v="3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2172"/>
    <b v="0"/>
    <n v="11"/>
    <b v="1"/>
    <x v="4"/>
    <n v="1"/>
    <n v="227.27272727272728"/>
    <x v="3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2173"/>
    <b v="0"/>
    <n v="13"/>
    <b v="1"/>
    <x v="4"/>
    <n v="1"/>
    <n v="307.69230769230768"/>
    <x v="3"/>
    <x v="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2174"/>
    <b v="0"/>
    <n v="34"/>
    <b v="1"/>
    <x v="4"/>
    <n v="1"/>
    <n v="41.029411764705884"/>
    <x v="3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2175"/>
    <b v="0"/>
    <n v="22"/>
    <b v="1"/>
    <x v="4"/>
    <n v="1"/>
    <n v="125"/>
    <x v="3"/>
    <x v="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2176"/>
    <b v="0"/>
    <n v="24"/>
    <b v="1"/>
    <x v="4"/>
    <n v="1"/>
    <n v="104.16666666666667"/>
    <x v="3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2177"/>
    <b v="0"/>
    <n v="20"/>
    <b v="1"/>
    <x v="4"/>
    <n v="1"/>
    <n v="38.65"/>
    <x v="3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d v="2016-11-17T11:36:34"/>
    <n v="1476786994"/>
    <x v="2178"/>
    <b v="0"/>
    <n v="14"/>
    <b v="1"/>
    <x v="4"/>
    <n v="1"/>
    <n v="171.42857142857142"/>
    <x v="3"/>
    <x v="4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2179"/>
    <b v="0"/>
    <n v="9"/>
    <b v="1"/>
    <x v="4"/>
    <n v="1"/>
    <n v="55.555555555555557"/>
    <x v="3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2180"/>
    <b v="0"/>
    <n v="5"/>
    <b v="1"/>
    <x v="4"/>
    <n v="1"/>
    <n v="20"/>
    <x v="3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2181"/>
    <b v="0"/>
    <n v="14"/>
    <b v="1"/>
    <x v="4"/>
    <n v="1"/>
    <n v="35.714285714285715"/>
    <x v="3"/>
    <x v="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2182"/>
    <b v="0"/>
    <n v="45"/>
    <b v="1"/>
    <x v="4"/>
    <n v="1"/>
    <n v="33.333333333333336"/>
    <x v="3"/>
    <x v="4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2183"/>
    <b v="0"/>
    <n v="27"/>
    <b v="1"/>
    <x v="4"/>
    <n v="1"/>
    <n v="29.62962962962963"/>
    <x v="3"/>
    <x v="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2184"/>
    <b v="0"/>
    <n v="20"/>
    <b v="1"/>
    <x v="4"/>
    <n v="1"/>
    <n v="62.5"/>
    <x v="3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2185"/>
    <b v="0"/>
    <n v="29"/>
    <b v="1"/>
    <x v="4"/>
    <n v="1"/>
    <n v="68.965517241379317"/>
    <x v="3"/>
    <x v="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2186"/>
    <b v="0"/>
    <n v="17"/>
    <b v="1"/>
    <x v="4"/>
    <n v="1"/>
    <n v="29.411764705882351"/>
    <x v="3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2187"/>
    <b v="0"/>
    <n v="22"/>
    <b v="1"/>
    <x v="4"/>
    <n v="1"/>
    <n v="11.363636363636363"/>
    <x v="3"/>
    <x v="4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2188"/>
    <b v="0"/>
    <n v="38"/>
    <b v="1"/>
    <x v="4"/>
    <n v="1"/>
    <n v="31.578947368421051"/>
    <x v="3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n v="1472936229"/>
    <d v="2016-09-03T20:57:09"/>
    <n v="1467752229"/>
    <x v="2189"/>
    <b v="0"/>
    <n v="31"/>
    <b v="1"/>
    <x v="4"/>
    <n v="1"/>
    <n v="145.16129032258064"/>
    <x v="3"/>
    <x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2190"/>
    <b v="0"/>
    <n v="3"/>
    <b v="1"/>
    <x v="20"/>
    <n v="1"/>
    <n v="166.66666666666666"/>
    <x v="3"/>
    <x v="2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2191"/>
    <b v="0"/>
    <n v="77"/>
    <b v="1"/>
    <x v="20"/>
    <n v="1"/>
    <n v="64.935064935064929"/>
    <x v="3"/>
    <x v="2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2192"/>
    <b v="0"/>
    <n v="27"/>
    <b v="1"/>
    <x v="20"/>
    <n v="1"/>
    <n v="55.555555555555557"/>
    <x v="3"/>
    <x v="2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2193"/>
    <b v="0"/>
    <n v="15"/>
    <b v="1"/>
    <x v="20"/>
    <n v="1"/>
    <n v="73.333333333333329"/>
    <x v="3"/>
    <x v="2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2194"/>
    <b v="0"/>
    <n v="20"/>
    <b v="1"/>
    <x v="20"/>
    <n v="1"/>
    <n v="100"/>
    <x v="3"/>
    <x v="2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n v="1428606055"/>
    <d v="2015-04-09T19:00:55"/>
    <n v="1427223655"/>
    <x v="2195"/>
    <b v="0"/>
    <n v="25"/>
    <b v="1"/>
    <x v="20"/>
    <n v="1"/>
    <n v="100"/>
    <x v="3"/>
    <x v="2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2196"/>
    <b v="0"/>
    <n v="24"/>
    <b v="1"/>
    <x v="4"/>
    <n v="1"/>
    <n v="41.666666666666664"/>
    <x v="3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2197"/>
    <b v="0"/>
    <n v="28"/>
    <b v="1"/>
    <x v="4"/>
    <n v="1"/>
    <n v="178.57142857142858"/>
    <x v="3"/>
    <x v="4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2198"/>
    <b v="0"/>
    <n v="4"/>
    <b v="0"/>
    <x v="23"/>
    <n v="0.95477386934673369"/>
    <n v="47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n v="1429564165"/>
    <d v="2015-04-20T21:09:25"/>
    <n v="1426972165"/>
    <x v="2199"/>
    <b v="0"/>
    <n v="37"/>
    <b v="0"/>
    <x v="20"/>
    <n v="0.89666666666666661"/>
    <n v="145.40540540540542"/>
    <x v="3"/>
    <x v="20"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n v="1468249760"/>
    <d v="2016-07-11T15:09:20"/>
    <n v="1465830560"/>
    <x v="2200"/>
    <b v="0"/>
    <n v="10"/>
    <b v="0"/>
    <x v="4"/>
    <n v="0.86135181975736563"/>
    <n v="248.5"/>
    <x v="3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2201"/>
    <b v="0"/>
    <n v="224"/>
    <b v="0"/>
    <x v="3"/>
    <n v="0.84946999999999995"/>
    <n v="379.22767857142856"/>
    <x v="0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n v="1466449140"/>
    <d v="2016-06-20T18:59:00"/>
    <n v="1463392828"/>
    <x v="2202"/>
    <b v="0"/>
    <n v="96"/>
    <b v="0"/>
    <x v="3"/>
    <n v="0.82817600000000002"/>
    <n v="301.93916666666667"/>
    <x v="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n v="1385136000"/>
    <d v="2013-11-22T16:00:00"/>
    <n v="1381923548"/>
    <x v="2203"/>
    <b v="0"/>
    <n v="890"/>
    <b v="0"/>
    <x v="3"/>
    <n v="0.824221076923077"/>
    <n v="120.39184269662923"/>
    <x v="0"/>
    <x v="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2204"/>
    <b v="0"/>
    <n v="95"/>
    <b v="0"/>
    <x v="3"/>
    <n v="0.82208000000000003"/>
    <n v="216.33684210526314"/>
    <x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d v="2016-12-25T11:00:00"/>
    <n v="1480800568"/>
    <x v="2205"/>
    <b v="0"/>
    <n v="12"/>
    <b v="0"/>
    <x v="24"/>
    <n v="0.79"/>
    <n v="131.66666666666666"/>
    <x v="6"/>
    <x v="2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n v="1483286127"/>
    <d v="2017-01-01T15:55:27"/>
    <n v="1479830127"/>
    <x v="2206"/>
    <b v="0"/>
    <n v="456"/>
    <b v="0"/>
    <x v="3"/>
    <n v="0.78927352941176465"/>
    <n v="117.69868421052631"/>
    <x v="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n v="1462766400"/>
    <d v="2016-05-09T04:00:00"/>
    <n v="1460219110"/>
    <x v="2207"/>
    <b v="0"/>
    <n v="37"/>
    <b v="0"/>
    <x v="4"/>
    <n v="0.78100000000000003"/>
    <n v="105.54054054054055"/>
    <x v="3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d v="2017-03-19T06:00:00"/>
    <n v="1488459307"/>
    <x v="2208"/>
    <b v="0"/>
    <n v="30"/>
    <b v="0"/>
    <x v="4"/>
    <n v="0.754"/>
    <n v="251.33333333333334"/>
    <x v="3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2209"/>
    <b v="0"/>
    <n v="161"/>
    <b v="0"/>
    <x v="3"/>
    <n v="0.75051000000000001"/>
    <n v="932.31055900621118"/>
    <x v="0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n v="1483137311"/>
    <d v="2016-12-30T22:35:11"/>
    <n v="1481322911"/>
    <x v="2210"/>
    <b v="0"/>
    <n v="21"/>
    <b v="0"/>
    <x v="13"/>
    <n v="0.75"/>
    <n v="35.714285714285715"/>
    <x v="2"/>
    <x v="1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n v="1444876253"/>
    <d v="2015-10-15T02:30:53"/>
    <n v="1442284253"/>
    <x v="2211"/>
    <b v="0"/>
    <n v="36"/>
    <b v="0"/>
    <x v="3"/>
    <n v="0.72989999999999999"/>
    <n v="405.5"/>
    <x v="0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n v="1416512901"/>
    <d v="2014-11-20T19:48:21"/>
    <n v="1413053301"/>
    <x v="2212"/>
    <b v="0"/>
    <n v="95"/>
    <b v="0"/>
    <x v="25"/>
    <n v="0.7178461538461538"/>
    <n v="49.11578947368421"/>
    <x v="1"/>
    <x v="25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n v="1427936400"/>
    <d v="2015-04-02T01:00:00"/>
    <n v="1424221866"/>
    <x v="2213"/>
    <b v="0"/>
    <n v="33"/>
    <b v="0"/>
    <x v="4"/>
    <n v="0.70599999999999996"/>
    <n v="106.96969696969697"/>
    <x v="3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2214"/>
    <b v="0"/>
    <n v="46"/>
    <b v="0"/>
    <x v="3"/>
    <n v="0.7036"/>
    <n v="382.39130434782606"/>
    <x v="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n v="1393181018"/>
    <d v="2014-02-23T18:43:38"/>
    <n v="1390589018"/>
    <x v="2215"/>
    <b v="0"/>
    <n v="9"/>
    <b v="0"/>
    <x v="26"/>
    <n v="0.70199999999999996"/>
    <n v="39"/>
    <x v="5"/>
    <x v="26"/>
  </r>
  <r>
    <n v="4022"/>
    <s v="The Merchant of Venice as Shakespeare Heard It"/>
    <s v="Help us produce a video of the first Original Pronunciation Merchant of Venice."/>
    <n v="18000"/>
    <n v="12521"/>
    <x v="3"/>
    <x v="0"/>
    <s v="USD"/>
    <n v="1422759240"/>
    <d v="2015-02-01T02:54:00"/>
    <n v="1418824867"/>
    <x v="2216"/>
    <b v="0"/>
    <n v="197"/>
    <b v="0"/>
    <x v="4"/>
    <n v="0.69561111111111107"/>
    <n v="63.558375634517766"/>
    <x v="3"/>
    <x v="4"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n v="1445439674"/>
    <d v="2015-10-21T15:01:14"/>
    <n v="1442847674"/>
    <x v="2217"/>
    <b v="0"/>
    <n v="7"/>
    <b v="0"/>
    <x v="21"/>
    <n v="0.68400000000000005"/>
    <n v="122.14285714285714"/>
    <x v="2"/>
    <x v="2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2218"/>
    <b v="0"/>
    <n v="348"/>
    <b v="0"/>
    <x v="12"/>
    <n v="0.68153600000000003"/>
    <n v="244.80459770114942"/>
    <x v="3"/>
    <x v="12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n v="1387479360"/>
    <d v="2013-12-19T18:56:00"/>
    <n v="1384887360"/>
    <x v="2219"/>
    <b v="0"/>
    <n v="29"/>
    <b v="0"/>
    <x v="27"/>
    <n v="0.67549999999999999"/>
    <n v="46.586206896551722"/>
    <x v="2"/>
    <x v="2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n v="1481809189"/>
    <d v="2016-12-15T13:39:49"/>
    <n v="1479217189"/>
    <x v="2220"/>
    <b v="1"/>
    <n v="140"/>
    <b v="0"/>
    <x v="9"/>
    <n v="0.67549999999999999"/>
    <n v="48.25"/>
    <x v="6"/>
    <x v="9"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n v="1435325100"/>
    <d v="2015-06-26T13:25:00"/>
    <n v="1432072893"/>
    <x v="2221"/>
    <b v="0"/>
    <n v="16"/>
    <b v="0"/>
    <x v="4"/>
    <n v="0.67333333333333334"/>
    <n v="63.125"/>
    <x v="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n v="1443636000"/>
    <d v="2015-09-30T18:00:00"/>
    <n v="1441111892"/>
    <x v="2222"/>
    <b v="0"/>
    <n v="67"/>
    <b v="0"/>
    <x v="12"/>
    <n v="0.66839999999999999"/>
    <n v="99.761194029850742"/>
    <x v="3"/>
    <x v="1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2223"/>
    <b v="0"/>
    <n v="356"/>
    <b v="0"/>
    <x v="3"/>
    <n v="0.65246363636363636"/>
    <n v="201.60393258426967"/>
    <x v="0"/>
    <x v="3"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n v="1414193160"/>
    <d v="2014-10-24T23:26:00"/>
    <n v="1410305160"/>
    <x v="2224"/>
    <b v="1"/>
    <n v="124"/>
    <b v="0"/>
    <x v="9"/>
    <n v="0.65101538461538466"/>
    <n v="170.62903225806451"/>
    <x v="6"/>
    <x v="9"/>
  </r>
  <r>
    <n v="1704"/>
    <s v="Jericho Down Worship Album"/>
    <s v="We want to record an album of popular praise &amp; worship songs with our own influence and style."/>
    <n v="2000"/>
    <n v="1302"/>
    <x v="3"/>
    <x v="0"/>
    <s v="USD"/>
    <n v="1424056873"/>
    <d v="2015-02-16T03:21:13"/>
    <n v="1421464873"/>
    <x v="2225"/>
    <b v="0"/>
    <n v="11"/>
    <b v="0"/>
    <x v="21"/>
    <n v="0.65100000000000002"/>
    <n v="118.36363636363636"/>
    <x v="2"/>
    <x v="21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n v="1433930302"/>
    <d v="2015-06-10T09:58:22"/>
    <n v="1432115902"/>
    <x v="2226"/>
    <b v="0"/>
    <n v="9"/>
    <b v="0"/>
    <x v="20"/>
    <n v="0.65"/>
    <n v="14.444444444444445"/>
    <x v="3"/>
    <x v="20"/>
  </r>
  <r>
    <n v="452"/>
    <s v="Lost in the Shadows"/>
    <s v="A man must find his way out of the depths of the shadows by using the aid of a little girl."/>
    <n v="750"/>
    <n v="480"/>
    <x v="3"/>
    <x v="0"/>
    <s v="USD"/>
    <n v="1431536015"/>
    <d v="2015-05-13T16:53:35"/>
    <n v="1428944015"/>
    <x v="2227"/>
    <b v="0"/>
    <n v="12"/>
    <b v="0"/>
    <x v="28"/>
    <n v="0.64"/>
    <n v="40"/>
    <x v="4"/>
    <x v="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d v="2016-07-05T04:59:00"/>
    <n v="1465398670"/>
    <x v="2228"/>
    <b v="1"/>
    <n v="171"/>
    <b v="0"/>
    <x v="19"/>
    <n v="0.62839999999999996"/>
    <n v="128.61988304093566"/>
    <x v="0"/>
    <x v="19"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n v="1410426250"/>
    <d v="2014-09-11T09:04:10"/>
    <n v="1405674250"/>
    <x v="2229"/>
    <b v="0"/>
    <n v="975"/>
    <b v="0"/>
    <x v="29"/>
    <n v="0.62765333333333329"/>
    <n v="48.281025641025643"/>
    <x v="1"/>
    <x v="2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n v="1407562632"/>
    <d v="2014-08-09T05:37:12"/>
    <n v="1404970632"/>
    <x v="2230"/>
    <b v="0"/>
    <n v="7"/>
    <b v="0"/>
    <x v="4"/>
    <n v="0.61909090909090914"/>
    <n v="486.42857142857144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n v="1439189940"/>
    <d v="2015-08-10T06:59:00"/>
    <n v="1435970682"/>
    <x v="2231"/>
    <b v="1"/>
    <n v="139"/>
    <b v="0"/>
    <x v="9"/>
    <n v="0.61124000000000001"/>
    <n v="109.93525179856115"/>
    <x v="6"/>
    <x v="9"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n v="1458117190"/>
    <d v="2016-03-16T08:33:10"/>
    <n v="1455528790"/>
    <x v="2232"/>
    <b v="0"/>
    <n v="3"/>
    <b v="0"/>
    <x v="4"/>
    <n v="0.61099999999999999"/>
    <n v="203.66666666666666"/>
    <x v="3"/>
    <x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n v="1443408550"/>
    <d v="2015-09-28T02:49:10"/>
    <n v="1439952550"/>
    <x v="2233"/>
    <b v="0"/>
    <n v="17"/>
    <b v="0"/>
    <x v="4"/>
    <n v="0.60899999999999999"/>
    <n v="179.11764705882354"/>
    <x v="3"/>
    <x v="4"/>
  </r>
  <r>
    <n v="166"/>
    <s v="Pressure"/>
    <s v="A young teen makes a bad decision after joining gang and the film expresses his choices that led him to that point."/>
    <n v="5000"/>
    <n v="3000"/>
    <x v="3"/>
    <x v="0"/>
    <s v="USD"/>
    <n v="1484531362"/>
    <d v="2017-01-16T01:49:22"/>
    <n v="1481939362"/>
    <x v="2234"/>
    <b v="0"/>
    <n v="1"/>
    <b v="0"/>
    <x v="30"/>
    <n v="0.6"/>
    <n v="3000"/>
    <x v="4"/>
    <x v="30"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n v="1448949540"/>
    <d v="2015-12-01T05:59:00"/>
    <n v="1446048367"/>
    <x v="2235"/>
    <b v="0"/>
    <n v="5"/>
    <b v="0"/>
    <x v="4"/>
    <n v="0.6"/>
    <n v="60"/>
    <x v="3"/>
    <x v="4"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n v="1429595940"/>
    <d v="2015-04-21T05:59:00"/>
    <n v="1428082481"/>
    <x v="2236"/>
    <b v="0"/>
    <n v="117"/>
    <b v="0"/>
    <x v="12"/>
    <n v="0.59775"/>
    <n v="61.307692307692307"/>
    <x v="3"/>
    <x v="1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n v="1418769129"/>
    <d v="2014-12-16T22:32:09"/>
    <n v="1416954729"/>
    <x v="2237"/>
    <b v="0"/>
    <n v="24"/>
    <b v="0"/>
    <x v="20"/>
    <n v="0.59657142857142853"/>
    <n v="174"/>
    <x v="3"/>
    <x v="2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238"/>
    <b v="0"/>
    <n v="11"/>
    <b v="0"/>
    <x v="12"/>
    <n v="0.59583333333333333"/>
    <n v="65"/>
    <x v="3"/>
    <x v="1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n v="1407972712"/>
    <d v="2014-08-13T23:31:52"/>
    <n v="1405380712"/>
    <x v="2239"/>
    <b v="1"/>
    <n v="103"/>
    <b v="0"/>
    <x v="9"/>
    <n v="0.59467839999999994"/>
    <n v="72.16970873786407"/>
    <x v="6"/>
    <x v="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n v="1433395560"/>
    <d v="2015-06-04T05:26:00"/>
    <n v="1430803560"/>
    <x v="2240"/>
    <b v="0"/>
    <n v="42"/>
    <b v="0"/>
    <x v="31"/>
    <n v="0.59299999999999997"/>
    <n v="70.595238095238102"/>
    <x v="0"/>
    <x v="31"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n v="1423750542"/>
    <d v="2015-02-12T14:15:42"/>
    <n v="1421158542"/>
    <x v="2241"/>
    <b v="0"/>
    <n v="39"/>
    <b v="0"/>
    <x v="20"/>
    <n v="0.59142857142857141"/>
    <n v="53.07692307692308"/>
    <x v="3"/>
    <x v="20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d v="2015-11-19T05:03:21"/>
    <n v="1444017801"/>
    <x v="2242"/>
    <b v="0"/>
    <n v="229"/>
    <b v="0"/>
    <x v="3"/>
    <n v="0.58558333333333334"/>
    <n v="153.4279475982532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n v="1423424329"/>
    <d v="2015-02-08T19:38:49"/>
    <n v="1421696329"/>
    <x v="2243"/>
    <b v="0"/>
    <n v="7"/>
    <b v="0"/>
    <x v="30"/>
    <n v="0.58461538461538465"/>
    <n v="54.285714285714285"/>
    <x v="4"/>
    <x v="30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2244"/>
    <b v="0"/>
    <n v="2"/>
    <b v="0"/>
    <x v="12"/>
    <n v="0.58291457286432158"/>
    <n v="58"/>
    <x v="3"/>
    <x v="1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n v="1481173140"/>
    <d v="2016-12-08T04:59:00"/>
    <n v="1478016097"/>
    <x v="2245"/>
    <b v="0"/>
    <n v="336"/>
    <b v="0"/>
    <x v="3"/>
    <n v="0.57648750000000004"/>
    <n v="343.14732142857144"/>
    <x v="0"/>
    <x v="3"/>
  </r>
  <r>
    <n v="3116"/>
    <s v="CoreCon Asylum"/>
    <s v="Creating a consuite for CoreCon. A focus on the insanity of asylums and early medical practices from history."/>
    <n v="750"/>
    <n v="430"/>
    <x v="3"/>
    <x v="0"/>
    <s v="USD"/>
    <n v="1427890925"/>
    <d v="2015-04-01T12:22:05"/>
    <n v="1426681325"/>
    <x v="2246"/>
    <b v="0"/>
    <n v="10"/>
    <b v="0"/>
    <x v="12"/>
    <n v="0.57333333333333336"/>
    <n v="43"/>
    <x v="3"/>
    <x v="12"/>
  </r>
  <r>
    <n v="3998"/>
    <s v="Forsaken Angels-A New Play"/>
    <s v="Forsaken Angels, a powerful new play by William Leary, author of DCMTA's Best Of 2014 Play Masquerade."/>
    <n v="1250"/>
    <n v="715"/>
    <x v="3"/>
    <x v="0"/>
    <s v="USD"/>
    <n v="1427580426"/>
    <d v="2015-03-28T22:07:06"/>
    <n v="1424992026"/>
    <x v="2247"/>
    <b v="0"/>
    <n v="12"/>
    <b v="0"/>
    <x v="4"/>
    <n v="0.57199999999999995"/>
    <n v="59.583333333333336"/>
    <x v="3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n v="1413312194"/>
    <d v="2014-10-14T18:43:14"/>
    <n v="1410288194"/>
    <x v="2248"/>
    <b v="1"/>
    <n v="92"/>
    <b v="0"/>
    <x v="9"/>
    <n v="0.56514285714285717"/>
    <n v="150.5"/>
    <x v="6"/>
    <x v="9"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n v="1456385101"/>
    <d v="2016-02-25T07:25:01"/>
    <n v="1453793101"/>
    <x v="2249"/>
    <b v="0"/>
    <n v="123"/>
    <b v="0"/>
    <x v="3"/>
    <n v="0.5626326718299024"/>
    <n v="790.83739837398377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n v="1429740037"/>
    <d v="2015-04-22T22:00:37"/>
    <n v="1425423637"/>
    <x v="2250"/>
    <b v="0"/>
    <n v="84"/>
    <b v="0"/>
    <x v="30"/>
    <n v="0.55698440000000005"/>
    <n v="331.53833333333336"/>
    <x v="4"/>
    <x v="3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n v="1450072740"/>
    <d v="2015-12-14T05:59:00"/>
    <n v="1445027346"/>
    <x v="2251"/>
    <b v="0"/>
    <n v="25"/>
    <b v="0"/>
    <x v="20"/>
    <n v="0.54520000000000002"/>
    <n v="109.04"/>
    <x v="3"/>
    <x v="20"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n v="1467575940"/>
    <d v="2016-07-03T19:59:00"/>
    <n v="1465856639"/>
    <x v="2252"/>
    <b v="0"/>
    <n v="9"/>
    <b v="0"/>
    <x v="4"/>
    <n v="0.53"/>
    <n v="88.333333333333329"/>
    <x v="3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2253"/>
    <b v="0"/>
    <n v="46"/>
    <b v="0"/>
    <x v="20"/>
    <n v="0.52794871794871789"/>
    <n v="44.760869565217391"/>
    <x v="3"/>
    <x v="20"/>
  </r>
  <r>
    <n v="1917"/>
    <s v="Chronovisor:The MOST innovative watch for night time reading"/>
    <s v="Let's build a legendary brand altogether"/>
    <n v="390000"/>
    <n v="205025"/>
    <x v="3"/>
    <x v="20"/>
    <s v="HKD"/>
    <n v="1486708133"/>
    <d v="2017-02-10T06:28:53"/>
    <n v="1484116133"/>
    <x v="2254"/>
    <b v="0"/>
    <n v="70"/>
    <b v="0"/>
    <x v="31"/>
    <n v="0.52570512820512816"/>
    <n v="2928.9285714285716"/>
    <x v="0"/>
    <x v="31"/>
  </r>
  <r>
    <n v="1817"/>
    <s v="Through the Lens of Jerry Gustafson"/>
    <s v="Hundreds of breathtaking rodeo photographs collected in a beautiful coffee table book."/>
    <n v="18000"/>
    <n v="9419"/>
    <x v="3"/>
    <x v="0"/>
    <s v="USD"/>
    <n v="1485759540"/>
    <d v="2017-01-30T06:59:00"/>
    <n v="1480607607"/>
    <x v="2255"/>
    <b v="0"/>
    <n v="100"/>
    <b v="0"/>
    <x v="9"/>
    <n v="0.52327777777777773"/>
    <n v="94.19"/>
    <x v="6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n v="1410037200"/>
    <d v="2014-09-06T21:00:00"/>
    <n v="1407435418"/>
    <x v="2256"/>
    <b v="0"/>
    <n v="53"/>
    <b v="0"/>
    <x v="20"/>
    <n v="0.52159999999999995"/>
    <n v="49.20754716981132"/>
    <x v="3"/>
    <x v="20"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n v="1428519527"/>
    <d v="2015-04-08T18:58:47"/>
    <n v="1425927527"/>
    <x v="2257"/>
    <b v="0"/>
    <n v="15"/>
    <b v="0"/>
    <x v="32"/>
    <n v="0.52"/>
    <n v="17.333333333333332"/>
    <x v="5"/>
    <x v="32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n v="1492372800"/>
    <d v="2017-04-16T20:00:00"/>
    <n v="1488823488"/>
    <x v="2258"/>
    <b v="0"/>
    <n v="8"/>
    <b v="0"/>
    <x v="4"/>
    <n v="0.51600000000000001"/>
    <n v="32.25"/>
    <x v="3"/>
    <x v="4"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n v="1444539600"/>
    <d v="2015-10-11T05:00:00"/>
    <n v="1441297645"/>
    <x v="2259"/>
    <b v="0"/>
    <n v="57"/>
    <b v="0"/>
    <x v="26"/>
    <n v="0.51400000000000001"/>
    <n v="63.122807017543863"/>
    <x v="5"/>
    <x v="26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n v="1411444740"/>
    <d v="2014-09-23T03:59:00"/>
    <n v="1409335497"/>
    <x v="2260"/>
    <b v="0"/>
    <n v="59"/>
    <b v="0"/>
    <x v="20"/>
    <n v="0.51023391812865493"/>
    <n v="147.88135593220338"/>
    <x v="3"/>
    <x v="2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2261"/>
    <b v="0"/>
    <n v="34"/>
    <b v="0"/>
    <x v="33"/>
    <n v="0.50739999999999996"/>
    <n v="74.617647058823536"/>
    <x v="2"/>
    <x v="33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n v="1470319203"/>
    <d v="2016-08-04T14:00:03"/>
    <n v="1467727203"/>
    <x v="2262"/>
    <b v="0"/>
    <n v="1293"/>
    <b v="0"/>
    <x v="30"/>
    <n v="0.50721666666666665"/>
    <n v="117.68368136117556"/>
    <x v="4"/>
    <x v="30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d v="2016-05-22T14:59:34"/>
    <n v="1461337174"/>
    <x v="2263"/>
    <b v="0"/>
    <n v="9"/>
    <b v="0"/>
    <x v="19"/>
    <n v="0.50380952380952382"/>
    <n v="117.55555555555556"/>
    <x v="0"/>
    <x v="19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n v="1359434672"/>
    <d v="2013-01-29T04:44:32"/>
    <n v="1354250672"/>
    <x v="2264"/>
    <b v="0"/>
    <n v="147"/>
    <b v="0"/>
    <x v="28"/>
    <n v="0.502"/>
    <n v="51.224489795918366"/>
    <x v="4"/>
    <x v="28"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n v="1454110440"/>
    <d v="2016-01-29T23:34:00"/>
    <n v="1451607071"/>
    <x v="2265"/>
    <b v="0"/>
    <n v="5"/>
    <b v="0"/>
    <x v="4"/>
    <n v="0.5"/>
    <n v="60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2266"/>
    <b v="0"/>
    <n v="140"/>
    <b v="0"/>
    <x v="3"/>
    <n v="0.49381999999999998"/>
    <n v="176.36428571428573"/>
    <x v="0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n v="1412135940"/>
    <d v="2014-10-01T03:59:00"/>
    <n v="1410366708"/>
    <x v="2267"/>
    <b v="0"/>
    <n v="16"/>
    <b v="0"/>
    <x v="34"/>
    <n v="0.49186046511627907"/>
    <n v="132.1875"/>
    <x v="6"/>
    <x v="34"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n v="1425108736"/>
    <d v="2015-02-28T07:32:16"/>
    <n v="1422516736"/>
    <x v="2268"/>
    <b v="0"/>
    <n v="140"/>
    <b v="0"/>
    <x v="9"/>
    <n v="0.49183333333333334"/>
    <n v="42.157142857142858"/>
    <x v="6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n v="1479125642"/>
    <d v="2016-11-14T12:14:02"/>
    <n v="1476962042"/>
    <x v="2269"/>
    <b v="0"/>
    <n v="31"/>
    <b v="0"/>
    <x v="4"/>
    <n v="0.48833333333333334"/>
    <n v="47.258064516129032"/>
    <x v="3"/>
    <x v="4"/>
  </r>
  <r>
    <n v="1802"/>
    <s v="Out Of The Dark"/>
    <s v="Inner Darkness turned into a photobook. Personal work i shot during my recovery...in Berlin."/>
    <n v="3500"/>
    <n v="1697"/>
    <x v="3"/>
    <x v="2"/>
    <s v="EUR"/>
    <n v="1435442340"/>
    <d v="2015-06-27T21:59:00"/>
    <n v="1433416830"/>
    <x v="2270"/>
    <b v="1"/>
    <n v="18"/>
    <b v="0"/>
    <x v="9"/>
    <n v="0.48485714285714288"/>
    <n v="94.277777777777771"/>
    <x v="6"/>
    <x v="9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d v="2017-03-20T18:07:27"/>
    <n v="1489428447"/>
    <x v="2271"/>
    <b v="0"/>
    <n v="4"/>
    <b v="0"/>
    <x v="11"/>
    <n v="0.48"/>
    <n v="30"/>
    <x v="7"/>
    <x v="11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d v="2017-03-26T23:59:00"/>
    <n v="1487734667"/>
    <x v="2272"/>
    <b v="0"/>
    <n v="15"/>
    <b v="0"/>
    <x v="21"/>
    <n v="0.47799999999999998"/>
    <n v="159.33333333333334"/>
    <x v="2"/>
    <x v="2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n v="1406876400"/>
    <d v="2014-08-01T07:00:00"/>
    <n v="1405024561"/>
    <x v="2273"/>
    <b v="0"/>
    <n v="10"/>
    <b v="0"/>
    <x v="4"/>
    <n v="0.47692307692307695"/>
    <n v="62"/>
    <x v="3"/>
    <x v="4"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n v="1418649177"/>
    <d v="2014-12-15T13:12:57"/>
    <n v="1416057177"/>
    <x v="2274"/>
    <b v="1"/>
    <n v="29"/>
    <b v="0"/>
    <x v="9"/>
    <n v="0.47631578947368419"/>
    <n v="31.206896551724139"/>
    <x v="6"/>
    <x v="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n v="1432069249"/>
    <d v="2015-05-19T21:00:49"/>
    <n v="1429477249"/>
    <x v="2275"/>
    <b v="0"/>
    <n v="8"/>
    <b v="0"/>
    <x v="31"/>
    <n v="0.47399999999999998"/>
    <n v="29.625"/>
    <x v="0"/>
    <x v="3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2276"/>
    <b v="0"/>
    <n v="400"/>
    <b v="0"/>
    <x v="3"/>
    <n v="0.47333333333333333"/>
    <n v="53.25"/>
    <x v="0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d v="2014-07-01T22:30:00"/>
    <n v="1402784964"/>
    <x v="2277"/>
    <b v="0"/>
    <n v="17"/>
    <b v="0"/>
    <x v="4"/>
    <n v="0.47049999999999997"/>
    <n v="166.05882352941177"/>
    <x v="3"/>
    <x v="4"/>
  </r>
  <r>
    <n v="969"/>
    <s v="Make 100 | Geek &amp; Chic: Smart Safety Jewelry."/>
    <s v="Geek &amp; Chic Smart Jewelry Collection, Wearables Meet Style!"/>
    <n v="30000"/>
    <n v="14000"/>
    <x v="3"/>
    <x v="18"/>
    <s v="MXN"/>
    <n v="1486624607"/>
    <d v="2017-02-09T07:16:47"/>
    <n v="1483773407"/>
    <x v="2278"/>
    <b v="0"/>
    <n v="11"/>
    <b v="0"/>
    <x v="3"/>
    <n v="0.46666666666666667"/>
    <n v="1272.7272727272727"/>
    <x v="0"/>
    <x v="3"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n v="1485541791"/>
    <d v="2017-01-27T18:29:51"/>
    <n v="1480357791"/>
    <x v="2279"/>
    <b v="0"/>
    <n v="41"/>
    <b v="0"/>
    <x v="31"/>
    <n v="0.46600000000000003"/>
    <n v="34.097560975609753"/>
    <x v="0"/>
    <x v="3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n v="1454502789"/>
    <d v="2016-02-03T12:33:09"/>
    <n v="1453206789"/>
    <x v="2280"/>
    <b v="0"/>
    <n v="114"/>
    <b v="0"/>
    <x v="3"/>
    <n v="0.46379999999999999"/>
    <n v="20.342105263157894"/>
    <x v="0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n v="1429767607"/>
    <d v="2015-04-23T05:40:07"/>
    <n v="1424587207"/>
    <x v="2281"/>
    <b v="0"/>
    <n v="36"/>
    <b v="0"/>
    <x v="20"/>
    <n v="0.46363636363636362"/>
    <n v="70.833333333333329"/>
    <x v="3"/>
    <x v="2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n v="1491586534"/>
    <d v="2017-04-07T17:35:34"/>
    <n v="1488911734"/>
    <x v="2282"/>
    <b v="0"/>
    <n v="46"/>
    <b v="0"/>
    <x v="12"/>
    <n v="0.46176470588235297"/>
    <n v="34.130434782608695"/>
    <x v="3"/>
    <x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n v="1489500155"/>
    <d v="2017-03-14T14:02:35"/>
    <n v="1485874955"/>
    <x v="2283"/>
    <b v="0"/>
    <n v="188"/>
    <b v="0"/>
    <x v="3"/>
    <n v="0.46100628930817611"/>
    <n v="136.46276595744681"/>
    <x v="0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d v="2017-01-23T04:59:00"/>
    <n v="1481951853"/>
    <x v="2284"/>
    <b v="0"/>
    <n v="14"/>
    <b v="0"/>
    <x v="3"/>
    <n v="0.4592"/>
    <n v="164"/>
    <x v="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n v="1417273140"/>
    <d v="2014-11-29T14:59:00"/>
    <n v="1413609292"/>
    <x v="2285"/>
    <b v="1"/>
    <n v="13"/>
    <b v="0"/>
    <x v="9"/>
    <n v="0.4592"/>
    <n v="88.307692307692307"/>
    <x v="6"/>
    <x v="9"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n v="1407080884"/>
    <d v="2014-08-03T15:48:04"/>
    <n v="1404488884"/>
    <x v="2286"/>
    <b v="1"/>
    <n v="39"/>
    <b v="0"/>
    <x v="9"/>
    <n v="0.4572"/>
    <n v="58.615384615384613"/>
    <x v="6"/>
    <x v="9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d v="2016-07-04T03:40:24"/>
    <n v="1465011624"/>
    <x v="2287"/>
    <b v="0"/>
    <n v="12"/>
    <b v="0"/>
    <x v="34"/>
    <n v="0.45133333333333331"/>
    <n v="56.416666666666664"/>
    <x v="6"/>
    <x v="3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n v="1442634617"/>
    <d v="2015-09-19T03:50:17"/>
    <n v="1440042617"/>
    <x v="2288"/>
    <b v="0"/>
    <n v="12"/>
    <b v="0"/>
    <x v="30"/>
    <n v="0.44600000000000001"/>
    <n v="185.83333333333334"/>
    <x v="4"/>
    <x v="3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2289"/>
    <b v="0"/>
    <n v="76"/>
    <b v="0"/>
    <x v="3"/>
    <n v="0.44319999999999998"/>
    <n v="174.94736842105263"/>
    <x v="0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d v="2017-04-09T11:49:54"/>
    <n v="1489150194"/>
    <x v="2290"/>
    <b v="0"/>
    <n v="7"/>
    <b v="0"/>
    <x v="21"/>
    <n v="0.443"/>
    <n v="253.14285714285714"/>
    <x v="2"/>
    <x v="2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n v="1443973546"/>
    <d v="2015-10-04T15:45:46"/>
    <n v="1438789546"/>
    <x v="2291"/>
    <b v="0"/>
    <n v="23"/>
    <b v="0"/>
    <x v="4"/>
    <n v="0.43833333333333335"/>
    <n v="57.173913043478258"/>
    <x v="3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n v="1440100839"/>
    <d v="2015-08-20T20:00:39"/>
    <n v="1436472039"/>
    <x v="2292"/>
    <b v="0"/>
    <n v="73"/>
    <b v="0"/>
    <x v="3"/>
    <n v="0.43406666666666666"/>
    <n v="89.191780821917803"/>
    <x v="0"/>
    <x v="3"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n v="1445468400"/>
    <d v="2015-10-21T23:00:00"/>
    <n v="1443042061"/>
    <x v="2293"/>
    <b v="0"/>
    <n v="105"/>
    <b v="0"/>
    <x v="31"/>
    <n v="0.43030000000000002"/>
    <n v="40.980952380952381"/>
    <x v="0"/>
    <x v="3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n v="1399223500"/>
    <d v="2014-05-04T17:11:40"/>
    <n v="1396631500"/>
    <x v="2294"/>
    <b v="0"/>
    <n v="48"/>
    <b v="0"/>
    <x v="25"/>
    <n v="0.42892307692307691"/>
    <n v="58.083333333333336"/>
    <x v="1"/>
    <x v="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n v="1466697983"/>
    <d v="2016-06-23T16:06:23"/>
    <n v="1464105983"/>
    <x v="2295"/>
    <b v="0"/>
    <n v="99"/>
    <b v="0"/>
    <x v="31"/>
    <n v="0.42759999999999998"/>
    <n v="215.95959595959596"/>
    <x v="0"/>
    <x v="31"/>
  </r>
  <r>
    <n v="1717"/>
    <s v="Shift Records A New EP!"/>
    <s v="Our first record created to reach, inspire, and ultimately express the love of Jesus to our generation."/>
    <n v="3265"/>
    <n v="1395"/>
    <x v="3"/>
    <x v="0"/>
    <s v="USD"/>
    <n v="1461211200"/>
    <d v="2016-04-21T04:00:00"/>
    <n v="1459467238"/>
    <x v="2296"/>
    <b v="0"/>
    <n v="41"/>
    <b v="0"/>
    <x v="21"/>
    <n v="0.42725880551301687"/>
    <n v="34.024390243902438"/>
    <x v="2"/>
    <x v="21"/>
  </r>
  <r>
    <n v="1987"/>
    <s v="Ethiopia: Beheld"/>
    <s v="A collection of images that depicts the beauty and diversity within Ethiopia"/>
    <n v="5500"/>
    <n v="2336"/>
    <x v="3"/>
    <x v="1"/>
    <s v="GBP"/>
    <n v="1425223276"/>
    <d v="2015-03-01T15:21:16"/>
    <n v="1422631276"/>
    <x v="2297"/>
    <b v="0"/>
    <n v="28"/>
    <b v="0"/>
    <x v="35"/>
    <n v="0.42472727272727273"/>
    <n v="83.428571428571431"/>
    <x v="6"/>
    <x v="35"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n v="1413694800"/>
    <d v="2014-10-19T05:00:00"/>
    <n v="1408986916"/>
    <x v="2298"/>
    <b v="0"/>
    <n v="31"/>
    <b v="0"/>
    <x v="12"/>
    <n v="0.4236099230111206"/>
    <n v="79.870967741935488"/>
    <x v="3"/>
    <x v="12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n v="1487617200"/>
    <d v="2017-02-20T19:00:00"/>
    <n v="1483634335"/>
    <x v="2299"/>
    <b v="0"/>
    <n v="110"/>
    <b v="0"/>
    <x v="3"/>
    <n v="0.42188421052631581"/>
    <n v="364.35454545454547"/>
    <x v="0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d v="2016-10-05T19:50:54"/>
    <n v="1473105054"/>
    <x v="2300"/>
    <b v="0"/>
    <n v="60"/>
    <b v="0"/>
    <x v="4"/>
    <n v="0.42011733333333334"/>
    <n v="105.02933333333334"/>
    <x v="3"/>
    <x v="4"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n v="1444510800"/>
    <d v="2015-10-10T21:00:00"/>
    <n v="1442062898"/>
    <x v="2301"/>
    <b v="0"/>
    <n v="19"/>
    <b v="0"/>
    <x v="30"/>
    <n v="0.41857142857142859"/>
    <n v="77.10526315789474"/>
    <x v="4"/>
    <x v="30"/>
  </r>
  <r>
    <n v="2854"/>
    <s v="Ultimate Political Selfie!"/>
    <s v="Almost Random Theatre's play about a candidate - with no policies - who is seeking election in May 2015"/>
    <n v="1000"/>
    <n v="417"/>
    <x v="3"/>
    <x v="1"/>
    <s v="GBP"/>
    <n v="1431018719"/>
    <d v="2015-05-07T17:11:59"/>
    <n v="1429290719"/>
    <x v="2302"/>
    <b v="0"/>
    <n v="14"/>
    <b v="0"/>
    <x v="4"/>
    <n v="0.41699999999999998"/>
    <n v="29.785714285714285"/>
    <x v="3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n v="1381917540"/>
    <d v="2013-10-16T09:59:00"/>
    <n v="1379990038"/>
    <x v="2303"/>
    <b v="0"/>
    <n v="79"/>
    <b v="0"/>
    <x v="27"/>
    <n v="0.41538461538461541"/>
    <n v="34.177215189873415"/>
    <x v="2"/>
    <x v="2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n v="1401778740"/>
    <d v="2014-06-03T06:59:00"/>
    <n v="1399474134"/>
    <x v="2304"/>
    <b v="1"/>
    <n v="50"/>
    <b v="0"/>
    <x v="4"/>
    <n v="0.41489795918367345"/>
    <n v="81.319999999999993"/>
    <x v="3"/>
    <x v="4"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n v="1486830030"/>
    <d v="2017-02-11T16:20:30"/>
    <n v="1483806030"/>
    <x v="2305"/>
    <b v="1"/>
    <n v="96"/>
    <b v="0"/>
    <x v="9"/>
    <n v="0.41407142857142859"/>
    <n v="120.77083333333333"/>
    <x v="6"/>
    <x v="9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n v="1388102094"/>
    <d v="2013-12-26T23:54:54"/>
    <n v="1385510094"/>
    <x v="2306"/>
    <b v="0"/>
    <n v="52"/>
    <b v="0"/>
    <x v="26"/>
    <n v="0.41399999999999998"/>
    <n v="31.846153846153847"/>
    <x v="5"/>
    <x v="26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2307"/>
    <b v="0"/>
    <n v="52"/>
    <b v="0"/>
    <x v="36"/>
    <n v="0.41399999999999998"/>
    <n v="47.769230769230766"/>
    <x v="5"/>
    <x v="36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n v="1421635190"/>
    <d v="2015-01-19T02:39:50"/>
    <n v="1418179190"/>
    <x v="2308"/>
    <b v="0"/>
    <n v="16"/>
    <b v="0"/>
    <x v="37"/>
    <n v="0.41384615384615386"/>
    <n v="84.0625"/>
    <x v="7"/>
    <x v="37"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n v="1333557975"/>
    <d v="2012-04-04T16:46:15"/>
    <n v="1330969575"/>
    <x v="2309"/>
    <b v="0"/>
    <n v="7"/>
    <b v="0"/>
    <x v="29"/>
    <n v="0.41249999999999998"/>
    <n v="23.571428571428573"/>
    <x v="1"/>
    <x v="29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n v="1473972813"/>
    <d v="2016-09-15T20:53:33"/>
    <n v="1471812813"/>
    <x v="2310"/>
    <b v="0"/>
    <n v="7"/>
    <b v="0"/>
    <x v="13"/>
    <n v="0.41"/>
    <n v="29.285714285714285"/>
    <x v="2"/>
    <x v="13"/>
  </r>
  <r>
    <n v="876"/>
    <s v="Sound Of Dobells"/>
    <s v="What was the greatest record shop ever?  DOBELLS!"/>
    <n v="3152"/>
    <n v="1286"/>
    <x v="3"/>
    <x v="1"/>
    <s v="GBP"/>
    <n v="1359978927"/>
    <d v="2013-02-04T11:55:27"/>
    <n v="1357127727"/>
    <x v="2311"/>
    <b v="0"/>
    <n v="45"/>
    <b v="0"/>
    <x v="27"/>
    <n v="0.40799492385786801"/>
    <n v="28.577777777777779"/>
    <x v="2"/>
    <x v="2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n v="1280635200"/>
    <d v="2010-08-01T04:00:00"/>
    <n v="1273121283"/>
    <x v="2312"/>
    <b v="0"/>
    <n v="17"/>
    <b v="0"/>
    <x v="13"/>
    <n v="0.40749999999999997"/>
    <n v="143.8235294117647"/>
    <x v="2"/>
    <x v="13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2313"/>
    <b v="0"/>
    <n v="248"/>
    <b v="0"/>
    <x v="3"/>
    <n v="0.40404000000000001"/>
    <n v="162.91935483870967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n v="1434847859"/>
    <d v="2015-06-21T00:50:59"/>
    <n v="1431391859"/>
    <x v="2314"/>
    <b v="0"/>
    <n v="5"/>
    <b v="0"/>
    <x v="30"/>
    <n v="0.40100000000000002"/>
    <n v="80.2"/>
    <x v="4"/>
    <x v="30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n v="1456957635"/>
    <d v="2016-03-02T22:27:15"/>
    <n v="1451773635"/>
    <x v="2315"/>
    <b v="0"/>
    <n v="24"/>
    <b v="0"/>
    <x v="13"/>
    <n v="0.4002"/>
    <n v="83.375"/>
    <x v="2"/>
    <x v="13"/>
  </r>
  <r>
    <n v="177"/>
    <s v="The Good Samaritan"/>
    <s v="I'm making a modern day version of the bible story &quot; The Good Samaritan&quot;"/>
    <n v="450"/>
    <n v="180"/>
    <x v="3"/>
    <x v="0"/>
    <s v="USD"/>
    <n v="1427155726"/>
    <d v="2015-03-24T00:08:46"/>
    <n v="1425690526"/>
    <x v="2316"/>
    <b v="0"/>
    <n v="7"/>
    <b v="0"/>
    <x v="30"/>
    <n v="0.4"/>
    <n v="25.714285714285715"/>
    <x v="4"/>
    <x v="30"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n v="1440734400"/>
    <d v="2015-08-28T04:00:00"/>
    <n v="1438549026"/>
    <x v="2317"/>
    <b v="0"/>
    <n v="72"/>
    <b v="0"/>
    <x v="13"/>
    <n v="0.4"/>
    <n v="44.444444444444443"/>
    <x v="2"/>
    <x v="13"/>
  </r>
  <r>
    <n v="952"/>
    <s v="Audionoggin - Join the Earvolution"/>
    <s v="Audionoggin: Wireless personal surround sound for the athlete in everyone."/>
    <n v="49000"/>
    <n v="19572"/>
    <x v="3"/>
    <x v="0"/>
    <s v="USD"/>
    <n v="1479483812"/>
    <d v="2016-11-18T15:43:32"/>
    <n v="1476888212"/>
    <x v="2318"/>
    <b v="0"/>
    <n v="196"/>
    <b v="0"/>
    <x v="3"/>
    <n v="0.39942857142857141"/>
    <n v="99.857142857142861"/>
    <x v="0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n v="1422674700"/>
    <d v="2015-01-31T03:25:00"/>
    <n v="1419954240"/>
    <x v="2319"/>
    <b v="1"/>
    <n v="33"/>
    <b v="0"/>
    <x v="9"/>
    <n v="0.39760000000000001"/>
    <n v="60.242424242424242"/>
    <x v="6"/>
    <x v="9"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n v="1467469510"/>
    <d v="2016-07-02T14:25:10"/>
    <n v="1462285510"/>
    <x v="2320"/>
    <b v="1"/>
    <n v="152"/>
    <b v="0"/>
    <x v="9"/>
    <n v="0.39743333333333336"/>
    <n v="78.440789473684205"/>
    <x v="6"/>
    <x v="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2321"/>
    <b v="0"/>
    <n v="104"/>
    <b v="0"/>
    <x v="3"/>
    <n v="0.39627499999999999"/>
    <n v="152.41346153846155"/>
    <x v="0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n v="1461440421"/>
    <d v="2016-04-23T19:40:21"/>
    <n v="1458848421"/>
    <x v="2322"/>
    <b v="0"/>
    <n v="39"/>
    <b v="0"/>
    <x v="25"/>
    <n v="0.39500000000000002"/>
    <n v="253.2051282051282"/>
    <x v="1"/>
    <x v="2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n v="1421208000"/>
    <d v="2015-01-14T04:00:00"/>
    <n v="1418315852"/>
    <x v="2323"/>
    <b v="0"/>
    <n v="15"/>
    <b v="0"/>
    <x v="3"/>
    <n v="0.39426666666666665"/>
    <n v="788.5333333333333"/>
    <x v="0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n v="1446331500"/>
    <d v="2015-10-31T22:45:00"/>
    <n v="1442531217"/>
    <x v="2324"/>
    <b v="0"/>
    <n v="285"/>
    <b v="0"/>
    <x v="31"/>
    <n v="0.39395294117647056"/>
    <n v="117.49473684210527"/>
    <x v="0"/>
    <x v="31"/>
  </r>
  <r>
    <n v="442"/>
    <s v="The Paranormal Idiot"/>
    <s v="Doomsday is here"/>
    <n v="17000"/>
    <n v="6691"/>
    <x v="3"/>
    <x v="0"/>
    <s v="USD"/>
    <n v="1424380783"/>
    <d v="2015-02-19T21:19:43"/>
    <n v="1421788783"/>
    <x v="2325"/>
    <b v="0"/>
    <n v="17"/>
    <b v="0"/>
    <x v="28"/>
    <n v="0.39358823529411763"/>
    <n v="393.58823529411762"/>
    <x v="4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n v="1465169610"/>
    <d v="2016-06-05T23:33:30"/>
    <n v="1462577610"/>
    <x v="2326"/>
    <b v="0"/>
    <n v="53"/>
    <b v="0"/>
    <x v="13"/>
    <n v="0.39169999999999999"/>
    <n v="147.81132075471697"/>
    <x v="2"/>
    <x v="13"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n v="1491282901"/>
    <d v="2017-04-04T05:15:01"/>
    <n v="1488694501"/>
    <x v="2327"/>
    <b v="0"/>
    <n v="64"/>
    <b v="0"/>
    <x v="11"/>
    <n v="0.39120962394619685"/>
    <n v="64.53125"/>
    <x v="7"/>
    <x v="11"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n v="1471939818"/>
    <d v="2016-08-23T08:10:18"/>
    <n v="1467619818"/>
    <x v="2328"/>
    <b v="0"/>
    <n v="90"/>
    <b v="0"/>
    <x v="12"/>
    <n v="0.391125"/>
    <n v="69.533333333333331"/>
    <x v="3"/>
    <x v="12"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n v="1443039001"/>
    <d v="2015-09-23T20:10:01"/>
    <n v="1440447001"/>
    <x v="2329"/>
    <b v="0"/>
    <n v="14"/>
    <b v="0"/>
    <x v="37"/>
    <n v="0.39"/>
    <n v="83.571428571428569"/>
    <x v="7"/>
    <x v="3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n v="1421640665"/>
    <d v="2015-01-19T04:11:05"/>
    <n v="1419048665"/>
    <x v="2330"/>
    <b v="0"/>
    <n v="171"/>
    <b v="0"/>
    <x v="3"/>
    <n v="0.3886"/>
    <n v="113.62573099415205"/>
    <x v="0"/>
    <x v="3"/>
  </r>
  <r>
    <n v="1795"/>
    <s v="THE AFGHANS - A Photo Book"/>
    <s v="A photography book documenting the impact of the ISAF mission on the Afghan people of Mazar-e Sharif."/>
    <n v="28000"/>
    <n v="10846"/>
    <x v="3"/>
    <x v="2"/>
    <s v="EUR"/>
    <n v="1476460800"/>
    <d v="2016-10-14T16:00:00"/>
    <n v="1473922541"/>
    <x v="2331"/>
    <b v="1"/>
    <n v="81"/>
    <b v="0"/>
    <x v="9"/>
    <n v="0.38735714285714284"/>
    <n v="133.90123456790124"/>
    <x v="6"/>
    <x v="9"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n v="1385447459"/>
    <d v="2013-11-26T06:30:59"/>
    <n v="1382679059"/>
    <x v="2332"/>
    <b v="0"/>
    <n v="21"/>
    <b v="0"/>
    <x v="29"/>
    <n v="0.38636363636363635"/>
    <n v="40.476190476190474"/>
    <x v="1"/>
    <x v="29"/>
  </r>
  <r>
    <n v="951"/>
    <s v="Smart Harness"/>
    <s v="Revolutionizing the way we walk our dogs!"/>
    <n v="50000"/>
    <n v="19195"/>
    <x v="3"/>
    <x v="0"/>
    <s v="USD"/>
    <n v="1465054872"/>
    <d v="2016-06-04T15:41:12"/>
    <n v="1461166872"/>
    <x v="2333"/>
    <b v="0"/>
    <n v="121"/>
    <b v="0"/>
    <x v="3"/>
    <n v="0.38390000000000002"/>
    <n v="158.63636363636363"/>
    <x v="0"/>
    <x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n v="1277501520"/>
    <d v="2010-06-25T21:32:00"/>
    <n v="1273874306"/>
    <x v="2334"/>
    <b v="0"/>
    <n v="5"/>
    <b v="0"/>
    <x v="27"/>
    <n v="0.38333333333333336"/>
    <n v="69"/>
    <x v="2"/>
    <x v="2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n v="1422473831"/>
    <d v="2015-01-28T19:37:11"/>
    <n v="1419881831"/>
    <x v="2335"/>
    <b v="0"/>
    <n v="8"/>
    <b v="0"/>
    <x v="4"/>
    <n v="0.38119999999999998"/>
    <n v="119.125"/>
    <x v="3"/>
    <x v="4"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n v="1409344985"/>
    <d v="2014-08-29T20:43:05"/>
    <n v="1406752985"/>
    <x v="2336"/>
    <b v="0"/>
    <n v="14"/>
    <b v="0"/>
    <x v="4"/>
    <n v="0.38066666666666665"/>
    <n v="81.571428571428569"/>
    <x v="3"/>
    <x v="4"/>
  </r>
  <r>
    <n v="3987"/>
    <s v="Write Now 5"/>
    <s v="Write Now 5 is a new writing festival in south east London promoting new work from emerging playwrights."/>
    <n v="400"/>
    <n v="151"/>
    <x v="3"/>
    <x v="1"/>
    <s v="GBP"/>
    <n v="1400278290"/>
    <d v="2014-05-16T22:11:30"/>
    <n v="1399414290"/>
    <x v="2337"/>
    <b v="0"/>
    <n v="13"/>
    <b v="0"/>
    <x v="4"/>
    <n v="0.3775"/>
    <n v="11.615384615384615"/>
    <x v="3"/>
    <x v="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n v="1488394800"/>
    <d v="2017-03-01T19:00:00"/>
    <n v="1486681708"/>
    <x v="2338"/>
    <b v="0"/>
    <n v="14"/>
    <b v="0"/>
    <x v="4"/>
    <n v="0.3775"/>
    <n v="32.357142857142854"/>
    <x v="3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d v="2014-10-13T21:05:16"/>
    <n v="1408050316"/>
    <x v="2339"/>
    <b v="0"/>
    <n v="13"/>
    <b v="0"/>
    <x v="4"/>
    <n v="0.37533333333333335"/>
    <n v="86.615384615384613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n v="1428642000"/>
    <d v="2015-04-10T05:00:00"/>
    <n v="1426050982"/>
    <x v="2340"/>
    <b v="0"/>
    <n v="4"/>
    <b v="0"/>
    <x v="4"/>
    <n v="0.375"/>
    <n v="56.25"/>
    <x v="3"/>
    <x v="4"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n v="1417033777"/>
    <d v="2014-11-26T20:29:37"/>
    <n v="1414438177"/>
    <x v="2341"/>
    <b v="0"/>
    <n v="36"/>
    <b v="0"/>
    <x v="4"/>
    <n v="0.37412499999999999"/>
    <n v="83.138888888888886"/>
    <x v="3"/>
    <x v="4"/>
  </r>
  <r>
    <n v="899"/>
    <s v="Lets get 48/14 pressed!!!"/>
    <s v="Lets get 48/14 pressed and in your cd players,ipods,blogs, and facebook status'. Lets get it everywhere!"/>
    <n v="750"/>
    <n v="280"/>
    <x v="3"/>
    <x v="0"/>
    <s v="USD"/>
    <n v="1306549362"/>
    <d v="2011-05-28T02:22:42"/>
    <n v="1302661362"/>
    <x v="2342"/>
    <b v="0"/>
    <n v="8"/>
    <b v="0"/>
    <x v="13"/>
    <n v="0.37333333333333335"/>
    <n v="35"/>
    <x v="2"/>
    <x v="13"/>
  </r>
  <r>
    <n v="4035"/>
    <s v="The Lost Boy"/>
    <s v="&quot;Stories are where you go to look for the truth of your own life.&quot; (Frank Delaney)"/>
    <n v="10000"/>
    <n v="3685"/>
    <x v="3"/>
    <x v="0"/>
    <s v="USD"/>
    <n v="1413925887"/>
    <d v="2014-10-21T21:11:27"/>
    <n v="1411333887"/>
    <x v="2343"/>
    <b v="0"/>
    <n v="25"/>
    <b v="0"/>
    <x v="4"/>
    <n v="0.36849999999999999"/>
    <n v="147.4"/>
    <x v="3"/>
    <x v="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n v="1413735972"/>
    <d v="2014-10-19T16:26:12"/>
    <n v="1411143972"/>
    <x v="2344"/>
    <b v="0"/>
    <n v="22"/>
    <b v="0"/>
    <x v="38"/>
    <n v="0.36589147286821705"/>
    <n v="64.36363636363636"/>
    <x v="0"/>
    <x v="3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n v="1435429626"/>
    <d v="2015-06-27T18:27:06"/>
    <n v="1431973626"/>
    <x v="2345"/>
    <b v="0"/>
    <n v="14"/>
    <b v="0"/>
    <x v="4"/>
    <n v="0.36499999999999999"/>
    <n v="46.928571428571431"/>
    <x v="3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n v="1413953940"/>
    <d v="2014-10-22T04:59:00"/>
    <n v="1410141900"/>
    <x v="2346"/>
    <b v="0"/>
    <n v="8"/>
    <b v="0"/>
    <x v="4"/>
    <n v="0.36499999999999999"/>
    <n v="91.25"/>
    <x v="3"/>
    <x v="4"/>
  </r>
  <r>
    <n v="3635"/>
    <s v="Mary's Son"/>
    <s v="Mary's Son is a pop opera about Jesus and the hope he brings to all people."/>
    <n v="3500"/>
    <n v="1276"/>
    <x v="3"/>
    <x v="0"/>
    <s v="USD"/>
    <n v="1461186676"/>
    <d v="2016-04-20T21:11:16"/>
    <n v="1458594676"/>
    <x v="2347"/>
    <b v="0"/>
    <n v="10"/>
    <b v="0"/>
    <x v="20"/>
    <n v="0.36457142857142855"/>
    <n v="127.6"/>
    <x v="3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n v="1443808800"/>
    <d v="2015-10-02T18:00:00"/>
    <n v="1441048658"/>
    <x v="2348"/>
    <b v="1"/>
    <n v="122"/>
    <b v="0"/>
    <x v="9"/>
    <n v="0.36404444444444445"/>
    <n v="67.139344262295083"/>
    <x v="6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n v="1431298740"/>
    <d v="2015-05-10T22:59:00"/>
    <n v="1429558756"/>
    <x v="2349"/>
    <b v="0"/>
    <n v="27"/>
    <b v="0"/>
    <x v="4"/>
    <n v="0.36359999999999998"/>
    <n v="33.666666666666664"/>
    <x v="3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n v="1472834180"/>
    <d v="2016-09-02T16:36:20"/>
    <n v="1470242180"/>
    <x v="2350"/>
    <b v="1"/>
    <n v="38"/>
    <b v="0"/>
    <x v="9"/>
    <n v="0.36236363636363639"/>
    <n v="104.89473684210526"/>
    <x v="6"/>
    <x v="9"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n v="1413723684"/>
    <d v="2014-10-19T13:01:24"/>
    <n v="1411131684"/>
    <x v="2351"/>
    <b v="0"/>
    <n v="44"/>
    <b v="0"/>
    <x v="26"/>
    <n v="0.36014285714285715"/>
    <n v="57.295454545454547"/>
    <x v="5"/>
    <x v="26"/>
  </r>
  <r>
    <n v="183"/>
    <s v="Three Little Words"/>
    <s v="Don't kill me until I meet my Dad"/>
    <n v="12500"/>
    <n v="4482"/>
    <x v="3"/>
    <x v="1"/>
    <s v="GBP"/>
    <n v="1417033610"/>
    <d v="2014-11-26T20:26:50"/>
    <n v="1414438010"/>
    <x v="2352"/>
    <b v="0"/>
    <n v="12"/>
    <b v="0"/>
    <x v="30"/>
    <n v="0.35855999999999999"/>
    <n v="373.5"/>
    <x v="4"/>
    <x v="3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n v="1446483000"/>
    <d v="2015-11-02T16:50:00"/>
    <n v="1443811268"/>
    <x v="2353"/>
    <b v="0"/>
    <n v="13"/>
    <b v="0"/>
    <x v="4"/>
    <n v="0.35639999999999999"/>
    <n v="137.07692307692307"/>
    <x v="3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n v="1421656200"/>
    <d v="2015-01-19T08:30:00"/>
    <n v="1416507211"/>
    <x v="2354"/>
    <b v="0"/>
    <n v="312"/>
    <b v="0"/>
    <x v="29"/>
    <n v="0.35537409090909089"/>
    <n v="100.23371794871794"/>
    <x v="1"/>
    <x v="29"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n v="1430421827"/>
    <d v="2015-04-30T19:23:47"/>
    <n v="1427829827"/>
    <x v="2355"/>
    <b v="0"/>
    <n v="296"/>
    <b v="0"/>
    <x v="3"/>
    <n v="0.35338000000000003"/>
    <n v="119.38513513513513"/>
    <x v="0"/>
    <x v="3"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n v="1479517200"/>
    <d v="2016-11-19T01:00:00"/>
    <n v="1475765867"/>
    <x v="2356"/>
    <b v="0"/>
    <n v="31"/>
    <b v="0"/>
    <x v="20"/>
    <n v="0.35239999999999999"/>
    <n v="56.838709677419352"/>
    <x v="3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n v="1447521404"/>
    <d v="2015-11-14T17:16:44"/>
    <n v="1444061804"/>
    <x v="2357"/>
    <b v="1"/>
    <n v="52"/>
    <b v="0"/>
    <x v="9"/>
    <n v="0.35174193548387095"/>
    <n v="104.84615384615384"/>
    <x v="6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n v="1423913220"/>
    <d v="2015-02-14T11:27:00"/>
    <n v="1421339077"/>
    <x v="2358"/>
    <b v="0"/>
    <n v="4"/>
    <b v="0"/>
    <x v="4"/>
    <n v="0.35"/>
    <n v="17.5"/>
    <x v="3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n v="1400569140"/>
    <d v="2014-05-20T06:59:00"/>
    <n v="1397854356"/>
    <x v="2359"/>
    <b v="0"/>
    <n v="46"/>
    <b v="0"/>
    <x v="4"/>
    <n v="0.34802513464991025"/>
    <n v="84.282608695652172"/>
    <x v="3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n v="1409813940"/>
    <d v="2014-09-04T06:59:00"/>
    <n v="1407271598"/>
    <x v="2360"/>
    <b v="0"/>
    <n v="45"/>
    <b v="0"/>
    <x v="3"/>
    <n v="0.34625"/>
    <n v="153.88888888888889"/>
    <x v="0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2361"/>
    <b v="0"/>
    <n v="90"/>
    <b v="0"/>
    <x v="3"/>
    <n v="0.34527999999999998"/>
    <n v="95.911111111111111"/>
    <x v="0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d v="2017-04-05T18:14:37"/>
    <n v="1488827677"/>
    <x v="2362"/>
    <b v="1"/>
    <n v="26"/>
    <b v="0"/>
    <x v="12"/>
    <n v="0.34410000000000002"/>
    <n v="132.34615384615384"/>
    <x v="3"/>
    <x v="12"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n v="1425124800"/>
    <d v="2015-02-28T12:00:00"/>
    <n v="1421596356"/>
    <x v="2363"/>
    <b v="0"/>
    <n v="13"/>
    <b v="0"/>
    <x v="4"/>
    <n v="0.34399999999999997"/>
    <n v="33.07692307692308"/>
    <x v="3"/>
    <x v="4"/>
  </r>
  <r>
    <n v="3851"/>
    <s v="Waving Goodbye"/>
    <s v="A play about the horrible choices we have to make every day. Should we take a risk, or take the road most travelled?"/>
    <n v="2500"/>
    <n v="852"/>
    <x v="3"/>
    <x v="1"/>
    <s v="GBP"/>
    <n v="1437129179"/>
    <d v="2015-07-17T10:32:59"/>
    <n v="1434537179"/>
    <x v="2364"/>
    <b v="1"/>
    <n v="24"/>
    <b v="0"/>
    <x v="4"/>
    <n v="0.34079999999999999"/>
    <n v="35.5"/>
    <x v="3"/>
    <x v="4"/>
  </r>
  <r>
    <n v="598"/>
    <s v="Goals not creeds"/>
    <s v="This is a project to create a crowd-funding site for Urantia Book readers worldwide."/>
    <n v="2500"/>
    <n v="850"/>
    <x v="3"/>
    <x v="0"/>
    <s v="USD"/>
    <n v="1417737781"/>
    <d v="2014-12-05T00:03:01"/>
    <n v="1415145781"/>
    <x v="2365"/>
    <b v="0"/>
    <n v="7"/>
    <b v="0"/>
    <x v="38"/>
    <n v="0.34"/>
    <n v="121.42857142857143"/>
    <x v="0"/>
    <x v="38"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n v="1446524159"/>
    <d v="2015-11-03T04:15:59"/>
    <n v="1443928559"/>
    <x v="2366"/>
    <b v="0"/>
    <n v="6"/>
    <b v="0"/>
    <x v="34"/>
    <n v="0.34"/>
    <n v="28.333333333333332"/>
    <x v="6"/>
    <x v="34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n v="1481716868"/>
    <d v="2016-12-14T12:01:08"/>
    <n v="1478257268"/>
    <x v="2367"/>
    <b v="0"/>
    <n v="338"/>
    <b v="0"/>
    <x v="3"/>
    <n v="0.33790999999999999"/>
    <n v="99.973372781065095"/>
    <x v="0"/>
    <x v="3"/>
  </r>
  <r>
    <n v="1726"/>
    <s v="&quot;Every Day&quot; CD by Amanda Joy Hall"/>
    <s v="Amanda Joy Hall's sophomore album, &quot;Every Day&quot;. Release expected July 2014"/>
    <n v="6500"/>
    <n v="2196"/>
    <x v="3"/>
    <x v="0"/>
    <s v="USD"/>
    <n v="1403906664"/>
    <d v="2014-06-27T22:04:24"/>
    <n v="1401401064"/>
    <x v="2368"/>
    <b v="0"/>
    <n v="16"/>
    <b v="0"/>
    <x v="21"/>
    <n v="0.33784615384615385"/>
    <n v="137.25"/>
    <x v="2"/>
    <x v="2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d v="2016-02-21T22:36:37"/>
    <n v="1453502197"/>
    <x v="2369"/>
    <b v="0"/>
    <n v="12"/>
    <b v="0"/>
    <x v="3"/>
    <n v="0.33666666666666667"/>
    <n v="75.75"/>
    <x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n v="1462112318"/>
    <d v="2016-05-01T14:18:38"/>
    <n v="1459520318"/>
    <x v="2370"/>
    <b v="0"/>
    <n v="4"/>
    <b v="0"/>
    <x v="4"/>
    <n v="0.33600000000000002"/>
    <n v="63"/>
    <x v="3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371"/>
    <b v="1"/>
    <n v="1501"/>
    <b v="0"/>
    <x v="5"/>
    <n v="0.33559730999999998"/>
    <n v="223.58248500999335"/>
    <x v="0"/>
    <x v="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d v="2017-04-03T01:00:00"/>
    <n v="1488387008"/>
    <x v="2372"/>
    <b v="0"/>
    <n v="38"/>
    <b v="0"/>
    <x v="21"/>
    <n v="0.33473333333333333"/>
    <n v="264.26315789473682"/>
    <x v="2"/>
    <x v="21"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n v="1428951600"/>
    <d v="2015-04-13T19:00:00"/>
    <n v="1425512843"/>
    <x v="2373"/>
    <b v="0"/>
    <n v="13"/>
    <b v="0"/>
    <x v="30"/>
    <n v="0.33416666666666667"/>
    <n v="30.846153846153847"/>
    <x v="4"/>
    <x v="3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n v="1451282400"/>
    <d v="2015-12-28T06:00:00"/>
    <n v="1449436390"/>
    <x v="2374"/>
    <b v="1"/>
    <n v="47"/>
    <b v="0"/>
    <x v="19"/>
    <n v="0.33189999999999997"/>
    <n v="70.61702127659575"/>
    <x v="0"/>
    <x v="19"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n v="1416566835"/>
    <d v="2014-11-21T10:47:15"/>
    <n v="1411379235"/>
    <x v="2375"/>
    <b v="0"/>
    <n v="55"/>
    <b v="0"/>
    <x v="28"/>
    <n v="0.3256"/>
    <n v="88.8"/>
    <x v="4"/>
    <x v="2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n v="1439827200"/>
    <d v="2015-08-17T16:00:00"/>
    <n v="1436355270"/>
    <x v="2376"/>
    <b v="0"/>
    <n v="16"/>
    <b v="0"/>
    <x v="4"/>
    <n v="0.3256"/>
    <n v="50.875"/>
    <x v="3"/>
    <x v="4"/>
  </r>
  <r>
    <n v="2885"/>
    <s v="The Wedding"/>
    <s v="An historic and proud work of Polish nationalistic literature performed on stage."/>
    <n v="400"/>
    <n v="130"/>
    <x v="3"/>
    <x v="0"/>
    <s v="USD"/>
    <n v="1426294201"/>
    <d v="2015-03-14T00:50:01"/>
    <n v="1423705801"/>
    <x v="2377"/>
    <b v="0"/>
    <n v="5"/>
    <b v="0"/>
    <x v="4"/>
    <n v="0.32500000000000001"/>
    <n v="26"/>
    <x v="3"/>
    <x v="4"/>
  </r>
  <r>
    <n v="3891"/>
    <s v="Out of the Box: A Mime Story"/>
    <s v="A comedy about a mime who dreams of becoming a stand up comedian."/>
    <n v="800"/>
    <n v="260"/>
    <x v="3"/>
    <x v="0"/>
    <s v="USD"/>
    <n v="1427086740"/>
    <d v="2015-03-23T04:59:00"/>
    <n v="1424488244"/>
    <x v="2378"/>
    <b v="0"/>
    <n v="7"/>
    <b v="0"/>
    <x v="4"/>
    <n v="0.32500000000000001"/>
    <n v="37.142857142857146"/>
    <x v="3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n v="1406988000"/>
    <d v="2014-08-02T14:00:00"/>
    <n v="1403822912"/>
    <x v="2379"/>
    <b v="0"/>
    <n v="16"/>
    <b v="0"/>
    <x v="4"/>
    <n v="0.32050000000000001"/>
    <n v="40.0625"/>
    <x v="3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d v="2016-02-20T21:05:00"/>
    <n v="1454173120"/>
    <x v="2380"/>
    <b v="0"/>
    <n v="19"/>
    <b v="0"/>
    <x v="4"/>
    <n v="0.32050000000000001"/>
    <n v="33.736842105263158"/>
    <x v="3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2381"/>
    <b v="0"/>
    <n v="100"/>
    <b v="0"/>
    <x v="3"/>
    <n v="0.32028000000000001"/>
    <n v="800.7"/>
    <x v="0"/>
    <x v="3"/>
  </r>
  <r>
    <n v="2861"/>
    <s v="Julius Caesar"/>
    <s v="The University of Queensland Drama Production Course is putting on an adaptation of William Shakespeares Julius Caesar"/>
    <n v="250"/>
    <n v="80"/>
    <x v="3"/>
    <x v="6"/>
    <s v="AUD"/>
    <n v="1443103848"/>
    <d v="2015-09-24T14:10:48"/>
    <n v="1441894248"/>
    <x v="2382"/>
    <b v="0"/>
    <n v="3"/>
    <b v="0"/>
    <x v="4"/>
    <n v="0.32"/>
    <n v="26.666666666666668"/>
    <x v="3"/>
    <x v="4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n v="1464872848"/>
    <d v="2016-06-02T13:07:28"/>
    <n v="1462280848"/>
    <x v="2383"/>
    <b v="0"/>
    <n v="11"/>
    <b v="0"/>
    <x v="4"/>
    <n v="0.32"/>
    <n v="29.09090909090909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n v="1448517816"/>
    <d v="2015-11-26T06:03:36"/>
    <n v="1445922216"/>
    <x v="2384"/>
    <b v="0"/>
    <n v="47"/>
    <b v="0"/>
    <x v="39"/>
    <n v="0.31947058823529412"/>
    <n v="115.55319148936171"/>
    <x v="5"/>
    <x v="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n v="1433723033"/>
    <d v="2015-06-08T00:23:53"/>
    <n v="1428539033"/>
    <x v="2385"/>
    <b v="0"/>
    <n v="39"/>
    <b v="0"/>
    <x v="4"/>
    <n v="0.31546666666666667"/>
    <n v="60.666666666666664"/>
    <x v="3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d v="2017-04-10T20:15:00"/>
    <n v="1488935245"/>
    <x v="2386"/>
    <b v="0"/>
    <n v="39"/>
    <b v="0"/>
    <x v="21"/>
    <n v="0.3125"/>
    <n v="80.128205128205124"/>
    <x v="2"/>
    <x v="21"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n v="1437188400"/>
    <d v="2015-07-18T03:00:00"/>
    <n v="1432100004"/>
    <x v="2387"/>
    <b v="0"/>
    <n v="2"/>
    <b v="0"/>
    <x v="4"/>
    <n v="0.3125"/>
    <n v="1250"/>
    <x v="3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2388"/>
    <b v="0"/>
    <n v="122"/>
    <b v="0"/>
    <x v="3"/>
    <n v="0.31114999999999998"/>
    <n v="102.01639344262296"/>
    <x v="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n v="1323666376"/>
    <d v="2011-12-12T05:06:16"/>
    <n v="1320033976"/>
    <x v="2389"/>
    <b v="0"/>
    <n v="20"/>
    <b v="0"/>
    <x v="27"/>
    <n v="0.309"/>
    <n v="231.75"/>
    <x v="2"/>
    <x v="27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n v="1420130935"/>
    <d v="2015-01-01T16:48:55"/>
    <n v="1417538935"/>
    <x v="2390"/>
    <b v="0"/>
    <n v="14"/>
    <b v="0"/>
    <x v="20"/>
    <n v="0.30866666666666664"/>
    <n v="66.142857142857139"/>
    <x v="3"/>
    <x v="2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n v="1380720474"/>
    <d v="2013-10-02T13:27:54"/>
    <n v="1378214874"/>
    <x v="2391"/>
    <b v="0"/>
    <n v="19"/>
    <b v="0"/>
    <x v="26"/>
    <n v="0.30862068965517242"/>
    <n v="47.10526315789474"/>
    <x v="5"/>
    <x v="2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n v="1480011987"/>
    <d v="2016-11-24T18:26:27"/>
    <n v="1477416387"/>
    <x v="2392"/>
    <b v="0"/>
    <n v="37"/>
    <b v="0"/>
    <x v="3"/>
    <n v="0.30813400000000002"/>
    <n v="124.9191891891892"/>
    <x v="0"/>
    <x v="3"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n v="1423878182"/>
    <d v="2015-02-14T01:43:02"/>
    <n v="1421199782"/>
    <x v="2393"/>
    <b v="1"/>
    <n v="75"/>
    <b v="0"/>
    <x v="9"/>
    <n v="0.308"/>
    <n v="71.86666666666666"/>
    <x v="6"/>
    <x v="9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n v="1338321305"/>
    <d v="2012-05-29T19:55:05"/>
    <n v="1336506905"/>
    <x v="2394"/>
    <b v="0"/>
    <n v="30"/>
    <b v="0"/>
    <x v="27"/>
    <n v="0.30666666666666664"/>
    <n v="21.466666666666665"/>
    <x v="2"/>
    <x v="27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2395"/>
    <b v="0"/>
    <n v="16"/>
    <b v="0"/>
    <x v="3"/>
    <n v="0.30599999999999999"/>
    <n v="191.25"/>
    <x v="0"/>
    <x v="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n v="1385534514"/>
    <d v="2013-11-27T06:41:54"/>
    <n v="1382938914"/>
    <x v="2396"/>
    <b v="0"/>
    <n v="89"/>
    <b v="0"/>
    <x v="29"/>
    <n v="0.30433333333333334"/>
    <n v="51.292134831460672"/>
    <x v="1"/>
    <x v="29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d v="2014-05-04T06:00:00"/>
    <n v="1396633284"/>
    <x v="2397"/>
    <b v="0"/>
    <n v="30"/>
    <b v="0"/>
    <x v="27"/>
    <n v="0.30399999999999999"/>
    <n v="50.666666666666664"/>
    <x v="2"/>
    <x v="2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n v="1428097739"/>
    <d v="2015-04-03T21:48:59"/>
    <n v="1427492939"/>
    <x v="2398"/>
    <b v="0"/>
    <n v="9"/>
    <b v="0"/>
    <x v="20"/>
    <n v="0.30333333333333334"/>
    <n v="50.555555555555557"/>
    <x v="3"/>
    <x v="20"/>
  </r>
  <r>
    <n v="203"/>
    <s v="TheM"/>
    <s v="We are aiming to make a Web Series based on Youth Culture and the misrepresentation of socially stereotyped people."/>
    <n v="2500"/>
    <n v="746"/>
    <x v="3"/>
    <x v="1"/>
    <s v="GBP"/>
    <n v="1422562864"/>
    <d v="2015-01-29T20:21:04"/>
    <n v="1417378864"/>
    <x v="2399"/>
    <b v="0"/>
    <n v="8"/>
    <b v="0"/>
    <x v="30"/>
    <n v="0.2984"/>
    <n v="93.25"/>
    <x v="4"/>
    <x v="30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n v="1422928800"/>
    <d v="2015-02-03T02:00:00"/>
    <n v="1420235311"/>
    <x v="2400"/>
    <b v="0"/>
    <n v="5"/>
    <b v="0"/>
    <x v="12"/>
    <n v="0.29625000000000001"/>
    <n v="237"/>
    <x v="3"/>
    <x v="1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2401"/>
    <b v="0"/>
    <n v="22"/>
    <b v="0"/>
    <x v="3"/>
    <n v="0.29602960296029601"/>
    <n v="134.54545454545453"/>
    <x v="0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n v="1471985640"/>
    <d v="2016-08-23T20:54:00"/>
    <n v="1469289685"/>
    <x v="2402"/>
    <b v="0"/>
    <n v="179"/>
    <b v="0"/>
    <x v="3"/>
    <n v="0.2950613611721471"/>
    <n v="171.79329608938548"/>
    <x v="0"/>
    <x v="3"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n v="1452744011"/>
    <d v="2016-01-14T04:00:11"/>
    <n v="1450152011"/>
    <x v="2403"/>
    <b v="0"/>
    <n v="167"/>
    <b v="0"/>
    <x v="29"/>
    <n v="0.29376000000000002"/>
    <n v="43.976047904191617"/>
    <x v="1"/>
    <x v="2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2404"/>
    <b v="0"/>
    <n v="24"/>
    <b v="0"/>
    <x v="33"/>
    <n v="0.29299999999999998"/>
    <n v="61.041666666666664"/>
    <x v="2"/>
    <x v="3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n v="1466323800"/>
    <d v="2016-06-19T08:10:00"/>
    <n v="1463418120"/>
    <x v="2405"/>
    <b v="0"/>
    <n v="310"/>
    <b v="0"/>
    <x v="3"/>
    <n v="0.29276666666666668"/>
    <n v="84.99677419354839"/>
    <x v="0"/>
    <x v="3"/>
  </r>
  <r>
    <n v="2742"/>
    <s v="What a Zoo!"/>
    <s v="The pachyderms at the Denver Zoo are moving. Follow along on the convoluted journey to their new home."/>
    <n v="2500"/>
    <n v="731"/>
    <x v="3"/>
    <x v="0"/>
    <s v="USD"/>
    <n v="1337102187"/>
    <d v="2012-05-15T17:16:27"/>
    <n v="1335892587"/>
    <x v="2406"/>
    <b v="0"/>
    <n v="18"/>
    <b v="0"/>
    <x v="32"/>
    <n v="0.29239999999999999"/>
    <n v="40.611111111111114"/>
    <x v="5"/>
    <x v="3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n v="1459700741"/>
    <d v="2016-04-03T16:25:41"/>
    <n v="1457112341"/>
    <x v="2407"/>
    <b v="0"/>
    <n v="92"/>
    <b v="0"/>
    <x v="24"/>
    <n v="0.29228571428571426"/>
    <n v="44.478260869565219"/>
    <x v="6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n v="1410930399"/>
    <d v="2014-09-17T05:06:39"/>
    <n v="1405746399"/>
    <x v="2408"/>
    <b v="0"/>
    <n v="11"/>
    <b v="0"/>
    <x v="34"/>
    <n v="0.28899999999999998"/>
    <n v="26.272727272727273"/>
    <x v="6"/>
    <x v="34"/>
  </r>
  <r>
    <n v="2127"/>
    <s v="Three Monkeys - Part 1: Into the Abyss"/>
    <s v="Three Monkeys is an audio adventure game for PC."/>
    <n v="28000"/>
    <n v="8076"/>
    <x v="3"/>
    <x v="1"/>
    <s v="GBP"/>
    <n v="1426158463"/>
    <d v="2015-03-12T11:07:43"/>
    <n v="1423570063"/>
    <x v="2409"/>
    <b v="0"/>
    <n v="236"/>
    <b v="0"/>
    <x v="29"/>
    <n v="0.28842857142857142"/>
    <n v="34.220338983050844"/>
    <x v="1"/>
    <x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n v="1404149280"/>
    <d v="2014-06-30T17:28:00"/>
    <n v="1400547969"/>
    <x v="2410"/>
    <b v="0"/>
    <n v="13"/>
    <b v="0"/>
    <x v="4"/>
    <n v="0.28799999999999998"/>
    <n v="44.307692307692307"/>
    <x v="3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n v="1469113351"/>
    <d v="2016-07-21T15:02:31"/>
    <n v="1463929351"/>
    <x v="2411"/>
    <b v="0"/>
    <n v="6"/>
    <b v="0"/>
    <x v="4"/>
    <n v="0.28666666666666668"/>
    <n v="14.333333333333334"/>
    <x v="3"/>
    <x v="4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412"/>
    <b v="0"/>
    <n v="2"/>
    <b v="0"/>
    <x v="38"/>
    <n v="0.2857142857142857"/>
    <n v="60"/>
    <x v="0"/>
    <x v="3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n v="1455210353"/>
    <d v="2016-02-11T17:05:53"/>
    <n v="1451927153"/>
    <x v="2413"/>
    <b v="0"/>
    <n v="37"/>
    <b v="0"/>
    <x v="3"/>
    <n v="0.2848"/>
    <n v="19.243243243243242"/>
    <x v="0"/>
    <x v="3"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n v="1432589896"/>
    <d v="2015-05-25T21:38:16"/>
    <n v="1427405896"/>
    <x v="2414"/>
    <b v="0"/>
    <n v="7"/>
    <b v="0"/>
    <x v="4"/>
    <n v="0.28466666666666668"/>
    <n v="61"/>
    <x v="3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d v="2014-12-05T18:30:29"/>
    <n v="1415212229"/>
    <x v="2415"/>
    <b v="0"/>
    <n v="534"/>
    <b v="0"/>
    <x v="29"/>
    <n v="0.28405999999999998"/>
    <n v="26.59737827715356"/>
    <x v="1"/>
    <x v="29"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n v="1416635940"/>
    <d v="2014-11-22T05:59:00"/>
    <n v="1413838540"/>
    <x v="2416"/>
    <b v="0"/>
    <n v="20"/>
    <b v="0"/>
    <x v="37"/>
    <n v="0.28299999999999997"/>
    <n v="84.9"/>
    <x v="7"/>
    <x v="37"/>
  </r>
  <r>
    <n v="2157"/>
    <s v="Nin"/>
    <s v="Gamers and 90's fans unite in this small tale of epic proportions!"/>
    <n v="75000"/>
    <n v="21144"/>
    <x v="3"/>
    <x v="0"/>
    <s v="USD"/>
    <n v="1482479940"/>
    <d v="2016-12-23T07:59:00"/>
    <n v="1479684783"/>
    <x v="2417"/>
    <b v="0"/>
    <n v="57"/>
    <b v="0"/>
    <x v="29"/>
    <n v="0.28192"/>
    <n v="370.94736842105266"/>
    <x v="1"/>
    <x v="29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n v="1402007500"/>
    <d v="2014-06-05T22:31:40"/>
    <n v="1399415500"/>
    <x v="2418"/>
    <b v="0"/>
    <n v="11"/>
    <b v="0"/>
    <x v="4"/>
    <n v="0.28050000000000003"/>
    <n v="51"/>
    <x v="3"/>
    <x v="4"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d v="2016-01-17T18:01:01"/>
    <n v="1450461661"/>
    <x v="2419"/>
    <b v="0"/>
    <n v="24"/>
    <b v="0"/>
    <x v="3"/>
    <n v="0.28039999999999998"/>
    <n v="58.416666666666664"/>
    <x v="0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n v="1339816200"/>
    <d v="2012-06-16T03:10:00"/>
    <n v="1337095997"/>
    <x v="2420"/>
    <b v="0"/>
    <n v="4"/>
    <b v="0"/>
    <x v="32"/>
    <n v="0.28000000000000003"/>
    <n v="35"/>
    <x v="5"/>
    <x v="3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n v="1421095672"/>
    <d v="2015-01-12T20:47:52"/>
    <n v="1417207672"/>
    <x v="2421"/>
    <b v="0"/>
    <n v="10"/>
    <b v="0"/>
    <x v="3"/>
    <n v="0.27650000000000002"/>
    <n v="55.3"/>
    <x v="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n v="1428945472"/>
    <d v="2015-04-13T17:17:52"/>
    <n v="1423765072"/>
    <x v="2422"/>
    <b v="0"/>
    <n v="37"/>
    <b v="0"/>
    <x v="22"/>
    <n v="0.27600000000000002"/>
    <n v="55.945945945945944"/>
    <x v="4"/>
    <x v="2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n v="1414622700"/>
    <d v="2014-10-29T22:45:00"/>
    <n v="1412081999"/>
    <x v="2423"/>
    <b v="1"/>
    <n v="66"/>
    <b v="0"/>
    <x v="19"/>
    <n v="0.27579999999999999"/>
    <n v="167.15151515151516"/>
    <x v="0"/>
    <x v="19"/>
  </r>
  <r>
    <n v="4102"/>
    <s v="4th Wall Theatre Project"/>
    <s v="Local Community theater to get up and running in the Idaho Falls area. Something new, something different!"/>
    <n v="500"/>
    <n v="137"/>
    <x v="3"/>
    <x v="0"/>
    <s v="USD"/>
    <n v="1463343673"/>
    <d v="2016-05-15T20:21:13"/>
    <n v="1460751673"/>
    <x v="2424"/>
    <b v="0"/>
    <n v="6"/>
    <b v="0"/>
    <x v="4"/>
    <n v="0.27400000000000002"/>
    <n v="22.833333333333332"/>
    <x v="3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n v="1447600389"/>
    <d v="2015-11-15T15:13:09"/>
    <n v="1444140789"/>
    <x v="2425"/>
    <b v="0"/>
    <n v="34"/>
    <b v="0"/>
    <x v="38"/>
    <n v="0.27383999999999997"/>
    <n v="402.70588235294116"/>
    <x v="0"/>
    <x v="38"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n v="1446131207"/>
    <d v="2015-10-29T15:06:47"/>
    <n v="1443712007"/>
    <x v="2426"/>
    <b v="0"/>
    <n v="20"/>
    <b v="0"/>
    <x v="4"/>
    <n v="0.27239999999999998"/>
    <n v="68.099999999999994"/>
    <x v="3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n v="1488114358"/>
    <d v="2017-02-26T13:05:58"/>
    <n v="1485522358"/>
    <x v="2427"/>
    <b v="0"/>
    <n v="14"/>
    <b v="0"/>
    <x v="4"/>
    <n v="0.27100000000000002"/>
    <n v="38.714285714285715"/>
    <x v="3"/>
    <x v="4"/>
  </r>
  <r>
    <n v="465"/>
    <s v="&quot;Amp&quot; A Story About a Robot"/>
    <s v="&quot;Amp&quot; is a short film about a robot with needs."/>
    <n v="512"/>
    <n v="138"/>
    <x v="3"/>
    <x v="0"/>
    <s v="USD"/>
    <n v="1403837574"/>
    <d v="2014-06-27T02:52:54"/>
    <n v="1402455174"/>
    <x v="2428"/>
    <b v="0"/>
    <n v="8"/>
    <b v="0"/>
    <x v="28"/>
    <n v="0.26953125"/>
    <n v="17.25"/>
    <x v="4"/>
    <x v="28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d v="2014-08-30T05:30:00"/>
    <n v="1405957098"/>
    <x v="2429"/>
    <b v="0"/>
    <n v="14"/>
    <b v="0"/>
    <x v="4"/>
    <n v="0.26937422295897223"/>
    <n v="46.428571428571431"/>
    <x v="3"/>
    <x v="4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n v="1405227540"/>
    <d v="2014-07-13T04:59:00"/>
    <n v="1402058739"/>
    <x v="2430"/>
    <b v="0"/>
    <n v="22"/>
    <b v="0"/>
    <x v="39"/>
    <n v="0.26900000000000002"/>
    <n v="36.68181818181818"/>
    <x v="5"/>
    <x v="39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d v="2015-03-25T18:01:10"/>
    <n v="1424718070"/>
    <x v="2431"/>
    <b v="0"/>
    <n v="13"/>
    <b v="0"/>
    <x v="4"/>
    <n v="0.26840000000000003"/>
    <n v="51.615384615384613"/>
    <x v="3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n v="1446732975"/>
    <d v="2015-11-05T14:16:15"/>
    <n v="1444137375"/>
    <x v="2432"/>
    <b v="0"/>
    <n v="21"/>
    <b v="0"/>
    <x v="4"/>
    <n v="0.26727272727272727"/>
    <n v="35"/>
    <x v="3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n v="1409337911"/>
    <d v="2014-08-29T18:45:11"/>
    <n v="1406745911"/>
    <x v="2433"/>
    <b v="0"/>
    <n v="19"/>
    <b v="0"/>
    <x v="32"/>
    <n v="0.26700000000000002"/>
    <n v="42.157894736842103"/>
    <x v="5"/>
    <x v="32"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n v="1412432220"/>
    <d v="2014-10-04T14:17:00"/>
    <n v="1409753820"/>
    <x v="2434"/>
    <b v="0"/>
    <n v="76"/>
    <b v="0"/>
    <x v="12"/>
    <n v="0.26640000000000003"/>
    <n v="70.10526315789474"/>
    <x v="3"/>
    <x v="1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n v="1406130880"/>
    <d v="2014-07-23T15:54:40"/>
    <n v="1403538880"/>
    <x v="2435"/>
    <b v="0"/>
    <n v="21"/>
    <b v="0"/>
    <x v="3"/>
    <n v="0.26600000000000001"/>
    <n v="291.33333333333331"/>
    <x v="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n v="1438552800"/>
    <d v="2015-08-02T22:00:00"/>
    <n v="1435876423"/>
    <x v="2436"/>
    <b v="0"/>
    <n v="52"/>
    <b v="0"/>
    <x v="37"/>
    <n v="0.26352173913043481"/>
    <n v="116.55769230769231"/>
    <x v="7"/>
    <x v="37"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n v="1406861438"/>
    <d v="2014-08-01T02:50:38"/>
    <n v="1402973438"/>
    <x v="2437"/>
    <b v="0"/>
    <n v="3"/>
    <b v="0"/>
    <x v="35"/>
    <n v="0.26200000000000001"/>
    <n v="218.33333333333334"/>
    <x v="6"/>
    <x v="35"/>
  </r>
  <r>
    <n v="200"/>
    <s v="The Crossing Shore"/>
    <s v="A film dedicated to an AAF Pilot's struggle to survive behind enemy lines during WWII."/>
    <n v="6000"/>
    <n v="1571.55"/>
    <x v="3"/>
    <x v="0"/>
    <s v="USD"/>
    <n v="1410746403"/>
    <d v="2014-09-15T02:00:03"/>
    <n v="1408154403"/>
    <x v="2438"/>
    <b v="0"/>
    <n v="18"/>
    <b v="0"/>
    <x v="30"/>
    <n v="0.26192500000000002"/>
    <n v="87.308333333333337"/>
    <x v="4"/>
    <x v="3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d v="2017-04-01T04:00:00"/>
    <n v="1488418990"/>
    <x v="2439"/>
    <b v="0"/>
    <n v="79"/>
    <b v="0"/>
    <x v="21"/>
    <n v="0.2606"/>
    <n v="65.974683544303801"/>
    <x v="2"/>
    <x v="21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n v="1387657931"/>
    <d v="2013-12-21T20:32:11"/>
    <n v="1385065931"/>
    <x v="2440"/>
    <b v="0"/>
    <n v="10"/>
    <b v="0"/>
    <x v="29"/>
    <n v="0.26"/>
    <n v="13"/>
    <x v="1"/>
    <x v="2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2441"/>
    <b v="0"/>
    <n v="86"/>
    <b v="0"/>
    <x v="3"/>
    <n v="0.25976666666666665"/>
    <n v="90.616279069767444"/>
    <x v="0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n v="1410955331"/>
    <d v="2014-09-17T12:02:11"/>
    <n v="1407931331"/>
    <x v="2442"/>
    <b v="0"/>
    <n v="129"/>
    <b v="0"/>
    <x v="3"/>
    <n v="0.25912000000000002"/>
    <n v="150.65116279069767"/>
    <x v="0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n v="1473950945"/>
    <d v="2016-09-15T14:49:05"/>
    <n v="1471272545"/>
    <x v="2443"/>
    <b v="1"/>
    <n v="24"/>
    <b v="0"/>
    <x v="9"/>
    <n v="0.25763636363636366"/>
    <n v="59.041666666666664"/>
    <x v="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n v="1475398800"/>
    <d v="2016-10-02T09:00:00"/>
    <n v="1472711224"/>
    <x v="2444"/>
    <b v="0"/>
    <n v="94"/>
    <b v="0"/>
    <x v="4"/>
    <n v="0.25698702928870293"/>
    <n v="65.340319148936175"/>
    <x v="3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n v="1467106895"/>
    <d v="2016-06-28T09:41:35"/>
    <n v="1463218895"/>
    <x v="2445"/>
    <b v="0"/>
    <n v="96"/>
    <b v="0"/>
    <x v="3"/>
    <n v="0.25584000000000001"/>
    <n v="133.25"/>
    <x v="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n v="1409009306"/>
    <d v="2014-08-25T23:28:26"/>
    <n v="1406417306"/>
    <x v="2446"/>
    <b v="0"/>
    <n v="15"/>
    <b v="0"/>
    <x v="32"/>
    <n v="0.25545454545454543"/>
    <n v="93.666666666666671"/>
    <x v="5"/>
    <x v="32"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n v="1451389601"/>
    <d v="2015-12-29T11:46:41"/>
    <n v="1447933601"/>
    <x v="2447"/>
    <b v="0"/>
    <n v="34"/>
    <b v="0"/>
    <x v="28"/>
    <n v="0.25413402061855672"/>
    <n v="725.02941176470586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d v="2017-04-06T09:20:42"/>
    <n v="1488882042"/>
    <x v="2448"/>
    <b v="0"/>
    <n v="11"/>
    <b v="0"/>
    <x v="21"/>
    <n v="0.254"/>
    <n v="57.727272727272727"/>
    <x v="2"/>
    <x v="2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n v="1428732000"/>
    <d v="2015-04-11T06:00:00"/>
    <n v="1426772928"/>
    <x v="2449"/>
    <b v="0"/>
    <n v="33"/>
    <b v="0"/>
    <x v="37"/>
    <n v="0.25259090909090909"/>
    <n v="168.39393939393941"/>
    <x v="7"/>
    <x v="37"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n v="1443675600"/>
    <d v="2015-10-01T05:00:00"/>
    <n v="1441157592"/>
    <x v="2450"/>
    <b v="0"/>
    <n v="33"/>
    <b v="0"/>
    <x v="30"/>
    <n v="0.2525"/>
    <n v="91.818181818181813"/>
    <x v="4"/>
    <x v="3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n v="1478926800"/>
    <d v="2016-11-12T05:00:00"/>
    <n v="1476054568"/>
    <x v="2451"/>
    <b v="0"/>
    <n v="196"/>
    <b v="0"/>
    <x v="3"/>
    <n v="0.25087142857142858"/>
    <n v="89.59693877551021"/>
    <x v="0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n v="1367444557"/>
    <d v="2013-05-01T21:42:37"/>
    <n v="1364852557"/>
    <x v="2452"/>
    <b v="0"/>
    <n v="15"/>
    <b v="0"/>
    <x v="26"/>
    <n v="0.25035714285714283"/>
    <n v="46.733333333333334"/>
    <x v="5"/>
    <x v="2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n v="1409194810"/>
    <d v="2014-08-28T03:00:10"/>
    <n v="1406170810"/>
    <x v="2453"/>
    <b v="0"/>
    <n v="114"/>
    <b v="0"/>
    <x v="12"/>
    <n v="0.25030188679245285"/>
    <n v="58.184210526315788"/>
    <x v="3"/>
    <x v="12"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n v="1446984000"/>
    <d v="2015-11-08T12:00:00"/>
    <n v="1445308730"/>
    <x v="2454"/>
    <b v="0"/>
    <n v="5"/>
    <b v="0"/>
    <x v="30"/>
    <n v="0.25"/>
    <n v="50"/>
    <x v="4"/>
    <x v="3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n v="1443224622"/>
    <d v="2015-09-25T23:43:42"/>
    <n v="1440632622"/>
    <x v="2455"/>
    <b v="0"/>
    <n v="6"/>
    <b v="0"/>
    <x v="20"/>
    <n v="0.25"/>
    <n v="41.666666666666664"/>
    <x v="3"/>
    <x v="2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n v="1367676034"/>
    <d v="2013-05-04T14:00:34"/>
    <n v="1365084034"/>
    <x v="2456"/>
    <b v="0"/>
    <n v="21"/>
    <b v="0"/>
    <x v="27"/>
    <n v="0.24333333333333335"/>
    <n v="34.761904761904759"/>
    <x v="2"/>
    <x v="2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n v="1411930556"/>
    <d v="2014-09-28T18:55:56"/>
    <n v="1409338556"/>
    <x v="2457"/>
    <b v="0"/>
    <n v="12"/>
    <b v="0"/>
    <x v="4"/>
    <n v="0.24333333333333335"/>
    <n v="24.333333333333332"/>
    <x v="3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n v="1448745741"/>
    <d v="2015-11-28T21:22:21"/>
    <n v="1446150141"/>
    <x v="2458"/>
    <b v="0"/>
    <n v="8"/>
    <b v="0"/>
    <x v="4"/>
    <n v="0.24285714285714285"/>
    <n v="53.125"/>
    <x v="3"/>
    <x v="4"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n v="1414348166"/>
    <d v="2014-10-26T18:29:26"/>
    <n v="1412879366"/>
    <x v="2459"/>
    <b v="0"/>
    <n v="38"/>
    <b v="0"/>
    <x v="4"/>
    <n v="0.24194444444444443"/>
    <n v="45.842105263157897"/>
    <x v="3"/>
    <x v="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n v="1488783507"/>
    <d v="2017-03-06T06:58:27"/>
    <n v="1486191507"/>
    <x v="2460"/>
    <b v="0"/>
    <n v="10"/>
    <b v="0"/>
    <x v="4"/>
    <n v="0.2411764705882353"/>
    <n v="41"/>
    <x v="3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n v="1259643540"/>
    <d v="2009-12-01T04:59:00"/>
    <n v="1254450706"/>
    <x v="2461"/>
    <b v="0"/>
    <n v="11"/>
    <b v="0"/>
    <x v="27"/>
    <n v="0.2402"/>
    <n v="109.18181818181819"/>
    <x v="2"/>
    <x v="27"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n v="1432248478"/>
    <d v="2015-05-21T22:47:58"/>
    <n v="1429656478"/>
    <x v="2462"/>
    <b v="1"/>
    <n v="185"/>
    <b v="0"/>
    <x v="9"/>
    <n v="0.236925"/>
    <n v="51.227027027027027"/>
    <x v="6"/>
    <x v="9"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n v="1486547945"/>
    <d v="2017-02-08T09:59:05"/>
    <n v="1483955945"/>
    <x v="2463"/>
    <b v="1"/>
    <n v="35"/>
    <b v="0"/>
    <x v="12"/>
    <n v="0.23628571428571429"/>
    <n v="23.62857142857143"/>
    <x v="3"/>
    <x v="12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d v="2014-08-07T15:56:49"/>
    <n v="1404835009"/>
    <x v="2464"/>
    <b v="0"/>
    <n v="27"/>
    <b v="0"/>
    <x v="37"/>
    <n v="0.23588571428571428"/>
    <n v="305.77777777777777"/>
    <x v="7"/>
    <x v="37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n v="1468029540"/>
    <d v="2016-07-09T01:59:00"/>
    <n v="1465304483"/>
    <x v="2465"/>
    <b v="0"/>
    <n v="45"/>
    <b v="0"/>
    <x v="12"/>
    <n v="0.23416000000000001"/>
    <n v="130.0888888888889"/>
    <x v="3"/>
    <x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n v="1440090300"/>
    <d v="2015-08-20T17:05:00"/>
    <n v="1436305452"/>
    <x v="2466"/>
    <b v="0"/>
    <n v="29"/>
    <b v="0"/>
    <x v="4"/>
    <n v="0.23333333333333334"/>
    <n v="96.551724137931032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2467"/>
    <b v="0"/>
    <n v="67"/>
    <b v="0"/>
    <x v="22"/>
    <n v="0.23163076923076922"/>
    <n v="449.43283582089555"/>
    <x v="4"/>
    <x v="2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n v="1428333345"/>
    <d v="2015-04-06T15:15:45"/>
    <n v="1425744945"/>
    <x v="2468"/>
    <b v="0"/>
    <n v="7"/>
    <b v="0"/>
    <x v="38"/>
    <n v="0.23"/>
    <n v="16.428571428571427"/>
    <x v="0"/>
    <x v="38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2469"/>
    <b v="0"/>
    <n v="35"/>
    <b v="0"/>
    <x v="36"/>
    <n v="0.2291"/>
    <n v="65.457142857142856"/>
    <x v="5"/>
    <x v="3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n v="1354699421"/>
    <d v="2012-12-05T09:23:41"/>
    <n v="1352107421"/>
    <x v="2470"/>
    <b v="0"/>
    <n v="70"/>
    <b v="0"/>
    <x v="28"/>
    <n v="0.22881426547787684"/>
    <n v="39.228571428571428"/>
    <x v="4"/>
    <x v="2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2471"/>
    <b v="0"/>
    <n v="355"/>
    <b v="0"/>
    <x v="3"/>
    <n v="0.22878799999999999"/>
    <n v="161.11830985915492"/>
    <x v="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d v="2014-06-01T03:59:00"/>
    <n v="1398980941"/>
    <x v="2472"/>
    <b v="0"/>
    <n v="17"/>
    <b v="0"/>
    <x v="12"/>
    <n v="0.22750000000000001"/>
    <n v="53.529411764705884"/>
    <x v="3"/>
    <x v="12"/>
  </r>
  <r>
    <n v="2405"/>
    <s v="JoyShtick Food Truck"/>
    <s v="We are the first gaming-themed food truck, bringing gourmet pub fare to the Jacksonville area."/>
    <n v="5000"/>
    <n v="1126"/>
    <x v="3"/>
    <x v="0"/>
    <s v="USD"/>
    <n v="1472911375"/>
    <d v="2016-09-03T14:02:55"/>
    <n v="1471096975"/>
    <x v="2473"/>
    <b v="0"/>
    <n v="20"/>
    <b v="0"/>
    <x v="37"/>
    <n v="0.22520000000000001"/>
    <n v="56.3"/>
    <x v="7"/>
    <x v="3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d v="2017-03-27T16:16:59"/>
    <n v="1488820619"/>
    <x v="2474"/>
    <b v="0"/>
    <n v="12"/>
    <b v="0"/>
    <x v="4"/>
    <n v="0.22500000000000001"/>
    <n v="18.75"/>
    <x v="3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2475"/>
    <b v="0"/>
    <n v="50"/>
    <b v="0"/>
    <x v="3"/>
    <n v="0.22494285714285714"/>
    <n v="157.46"/>
    <x v="0"/>
    <x v="3"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n v="1413634059"/>
    <d v="2014-10-18T12:07:39"/>
    <n v="1411042059"/>
    <x v="2476"/>
    <b v="0"/>
    <n v="10"/>
    <b v="0"/>
    <x v="30"/>
    <n v="0.224"/>
    <n v="56"/>
    <x v="4"/>
    <x v="3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n v="1488546319"/>
    <d v="2017-03-03T13:05:19"/>
    <n v="1483362319"/>
    <x v="2477"/>
    <b v="0"/>
    <n v="5"/>
    <b v="0"/>
    <x v="27"/>
    <n v="0.22363636363636363"/>
    <n v="24.6"/>
    <x v="2"/>
    <x v="2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n v="1448492400"/>
    <d v="2015-11-25T23:00:00"/>
    <n v="1446506080"/>
    <x v="2478"/>
    <b v="0"/>
    <n v="6"/>
    <b v="0"/>
    <x v="4"/>
    <n v="0.22142857142857142"/>
    <n v="129.16666666666666"/>
    <x v="3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n v="1410616600"/>
    <d v="2014-09-13T13:56:40"/>
    <n v="1405432600"/>
    <x v="2479"/>
    <b v="0"/>
    <n v="369"/>
    <b v="0"/>
    <x v="3"/>
    <n v="0.22092500000000001"/>
    <n v="23.948509485094849"/>
    <x v="0"/>
    <x v="3"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n v="1469356366"/>
    <d v="2016-07-24T10:32:46"/>
    <n v="1464172366"/>
    <x v="2480"/>
    <b v="1"/>
    <n v="86"/>
    <b v="0"/>
    <x v="9"/>
    <n v="0.22052631578947368"/>
    <n v="48.720930232558139"/>
    <x v="6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n v="1416081600"/>
    <d v="2014-11-15T20:00:00"/>
    <n v="1413477228"/>
    <x v="2481"/>
    <b v="0"/>
    <n v="2"/>
    <b v="0"/>
    <x v="4"/>
    <n v="0.22"/>
    <n v="55"/>
    <x v="3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n v="1399809052"/>
    <d v="2014-05-11T11:50:52"/>
    <n v="1397217052"/>
    <x v="2482"/>
    <b v="1"/>
    <n v="23"/>
    <b v="0"/>
    <x v="4"/>
    <n v="0.21940000000000001"/>
    <n v="47.695652173913047"/>
    <x v="3"/>
    <x v="4"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n v="1368792499"/>
    <d v="2013-05-17T12:08:19"/>
    <n v="1366200499"/>
    <x v="2483"/>
    <b v="0"/>
    <n v="125"/>
    <b v="0"/>
    <x v="28"/>
    <n v="0.21906971229845085"/>
    <n v="66.520080000000007"/>
    <x v="4"/>
    <x v="28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n v="1342309368"/>
    <d v="2012-07-14T23:42:48"/>
    <n v="1337125368"/>
    <x v="2484"/>
    <b v="0"/>
    <n v="49"/>
    <b v="0"/>
    <x v="32"/>
    <n v="0.21887499999999999"/>
    <n v="35.734693877551024"/>
    <x v="5"/>
    <x v="32"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n v="1442381847"/>
    <d v="2015-09-16T05:37:27"/>
    <n v="1440826647"/>
    <x v="2485"/>
    <b v="0"/>
    <n v="9"/>
    <b v="0"/>
    <x v="4"/>
    <n v="0.2185"/>
    <n v="48.555555555555557"/>
    <x v="3"/>
    <x v="4"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n v="1491590738"/>
    <d v="2017-04-07T18:45:38"/>
    <n v="1489517138"/>
    <x v="2486"/>
    <b v="0"/>
    <n v="10"/>
    <b v="0"/>
    <x v="21"/>
    <n v="0.21714285714285714"/>
    <n v="76"/>
    <x v="2"/>
    <x v="21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n v="1452795416"/>
    <d v="2016-01-14T18:16:56"/>
    <n v="1450203416"/>
    <x v="2487"/>
    <b v="0"/>
    <n v="6"/>
    <b v="0"/>
    <x v="4"/>
    <n v="0.21685714285714286"/>
    <n v="126.5"/>
    <x v="3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n v="1420088340"/>
    <d v="2015-01-01T04:59:00"/>
    <n v="1417410964"/>
    <x v="2488"/>
    <b v="0"/>
    <n v="215"/>
    <b v="0"/>
    <x v="3"/>
    <n v="0.21628"/>
    <n v="50.29767441860465"/>
    <x v="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n v="1348849134"/>
    <d v="2012-09-28T16:18:54"/>
    <n v="1344961134"/>
    <x v="2489"/>
    <b v="0"/>
    <n v="39"/>
    <b v="0"/>
    <x v="28"/>
    <n v="0.21575"/>
    <n v="110.64102564102564"/>
    <x v="4"/>
    <x v="28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n v="1404194400"/>
    <d v="2014-07-01T06:00:00"/>
    <n v="1400600840"/>
    <x v="2490"/>
    <b v="0"/>
    <n v="84"/>
    <b v="0"/>
    <x v="4"/>
    <n v="0.2155"/>
    <n v="128.27380952380952"/>
    <x v="3"/>
    <x v="4"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n v="1467817258"/>
    <d v="2016-07-06T15:00:58"/>
    <n v="1465225258"/>
    <x v="2491"/>
    <b v="0"/>
    <n v="28"/>
    <b v="0"/>
    <x v="3"/>
    <n v="0.21507499999999999"/>
    <n v="1536.25"/>
    <x v="0"/>
    <x v="3"/>
  </r>
  <r>
    <n v="3737"/>
    <s v="Measure For Measure"/>
    <s v="The ASU Theatre and Shakespeare Club presents Measure For Measure directed by Jordyn Ochser."/>
    <n v="700"/>
    <n v="150"/>
    <x v="3"/>
    <x v="0"/>
    <s v="USD"/>
    <n v="1447311540"/>
    <d v="2015-11-12T06:59:00"/>
    <n v="1445358903"/>
    <x v="2492"/>
    <b v="0"/>
    <n v="4"/>
    <b v="0"/>
    <x v="4"/>
    <n v="0.21428571428571427"/>
    <n v="37.5"/>
    <x v="3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n v="1477550434"/>
    <d v="2016-10-27T06:40:34"/>
    <n v="1474958434"/>
    <x v="2493"/>
    <b v="0"/>
    <n v="14"/>
    <b v="0"/>
    <x v="4"/>
    <n v="0.21366666666666667"/>
    <n v="45.785714285714285"/>
    <x v="3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2494"/>
    <b v="0"/>
    <n v="121"/>
    <b v="0"/>
    <x v="38"/>
    <n v="0.21363333333333334"/>
    <n v="105.93388429752066"/>
    <x v="0"/>
    <x v="38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n v="1414107040"/>
    <d v="2014-10-23T23:30:40"/>
    <n v="1411515040"/>
    <x v="2495"/>
    <b v="1"/>
    <n v="25"/>
    <b v="0"/>
    <x v="9"/>
    <n v="0.21309523809523809"/>
    <n v="35.799999999999997"/>
    <x v="6"/>
    <x v="9"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n v="1401587064"/>
    <d v="2014-06-01T01:44:24"/>
    <n v="1399427064"/>
    <x v="2496"/>
    <b v="1"/>
    <n v="19"/>
    <b v="0"/>
    <x v="4"/>
    <n v="0.21299999999999999"/>
    <n v="56.05263157894737"/>
    <x v="3"/>
    <x v="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2497"/>
    <b v="0"/>
    <n v="59"/>
    <b v="0"/>
    <x v="36"/>
    <n v="0.21249999999999999"/>
    <n v="108.05084745762711"/>
    <x v="5"/>
    <x v="36"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n v="1437432392"/>
    <d v="2015-07-20T22:46:32"/>
    <n v="1434840392"/>
    <x v="2498"/>
    <b v="0"/>
    <n v="15"/>
    <b v="0"/>
    <x v="21"/>
    <n v="0.21249999999999999"/>
    <n v="56.666666666666664"/>
    <x v="2"/>
    <x v="2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n v="1417377481"/>
    <d v="2014-11-30T19:58:01"/>
    <n v="1412189881"/>
    <x v="2499"/>
    <b v="0"/>
    <n v="7"/>
    <b v="0"/>
    <x v="35"/>
    <n v="0.21146666666666666"/>
    <n v="453.14285714285717"/>
    <x v="6"/>
    <x v="35"/>
  </r>
  <r>
    <n v="3972"/>
    <s v="Valkyrie Theatre Company"/>
    <s v="We're a horror based theatre company in Oklahoma City beginning our first season of shows."/>
    <n v="1000"/>
    <n v="211"/>
    <x v="3"/>
    <x v="0"/>
    <s v="USD"/>
    <n v="1423186634"/>
    <d v="2015-02-06T01:37:14"/>
    <n v="1418002634"/>
    <x v="2500"/>
    <b v="0"/>
    <n v="8"/>
    <b v="0"/>
    <x v="4"/>
    <n v="0.21099999999999999"/>
    <n v="26.375"/>
    <x v="3"/>
    <x v="4"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n v="1434995295"/>
    <d v="2015-06-22T17:48:15"/>
    <n v="1432403295"/>
    <x v="2501"/>
    <b v="0"/>
    <n v="4"/>
    <b v="0"/>
    <x v="30"/>
    <n v="0.21092608822670172"/>
    <n v="180.5"/>
    <x v="4"/>
    <x v="30"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n v="1412167393"/>
    <d v="2014-10-01T12:43:13"/>
    <n v="1409143393"/>
    <x v="2502"/>
    <b v="0"/>
    <n v="30"/>
    <b v="0"/>
    <x v="27"/>
    <n v="0.21037037037037037"/>
    <n v="189.33333333333334"/>
    <x v="2"/>
    <x v="27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503"/>
    <b v="0"/>
    <n v="43"/>
    <b v="0"/>
    <x v="5"/>
    <n v="0.21033333333333334"/>
    <n v="73.372093023255815"/>
    <x v="0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d v="2017-04-04T03:38:41"/>
    <n v="1489376321"/>
    <x v="2504"/>
    <b v="0"/>
    <n v="7"/>
    <b v="0"/>
    <x v="4"/>
    <n v="0.20849420849420849"/>
    <n v="23.142857142857142"/>
    <x v="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n v="1481522400"/>
    <d v="2016-12-12T06:00:00"/>
    <n v="1480283321"/>
    <x v="2505"/>
    <b v="0"/>
    <n v="12"/>
    <b v="0"/>
    <x v="4"/>
    <n v="0.20833333333333334"/>
    <n v="52.083333333333336"/>
    <x v="3"/>
    <x v="4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d v="2017-03-26T20:14:45"/>
    <n v="1487970885"/>
    <x v="2506"/>
    <b v="0"/>
    <n v="61"/>
    <b v="0"/>
    <x v="11"/>
    <n v="0.20733333333333334"/>
    <n v="25.491803278688526"/>
    <x v="7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n v="1404623330"/>
    <d v="2014-07-06T05:08:50"/>
    <n v="1401685730"/>
    <x v="2507"/>
    <b v="0"/>
    <n v="25"/>
    <b v="0"/>
    <x v="37"/>
    <n v="0.20705000000000001"/>
    <n v="82.82"/>
    <x v="7"/>
    <x v="37"/>
  </r>
  <r>
    <n v="1594"/>
    <s v="Scenes and Things from New Orleans"/>
    <s v="I photograph my love of New Orleans, create canvases and share those memories with you."/>
    <n v="1000"/>
    <n v="205"/>
    <x v="3"/>
    <x v="0"/>
    <s v="USD"/>
    <n v="1463329260"/>
    <d v="2016-05-15T16:21:00"/>
    <n v="1458147982"/>
    <x v="2508"/>
    <b v="0"/>
    <n v="10"/>
    <b v="0"/>
    <x v="24"/>
    <n v="0.20499999999999999"/>
    <n v="20.5"/>
    <x v="6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n v="1476109970"/>
    <d v="2016-10-10T14:32:50"/>
    <n v="1473517970"/>
    <x v="2509"/>
    <b v="1"/>
    <n v="113"/>
    <b v="0"/>
    <x v="9"/>
    <n v="0.20449632511889321"/>
    <n v="83.716814159292042"/>
    <x v="6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d v="2015-12-16T20:18:00"/>
    <n v="1448565459"/>
    <x v="2510"/>
    <b v="0"/>
    <n v="202"/>
    <b v="0"/>
    <x v="12"/>
    <n v="0.20424999999999999"/>
    <n v="202.22772277227722"/>
    <x v="3"/>
    <x v="12"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n v="1479233602"/>
    <d v="2016-11-15T18:13:22"/>
    <n v="1478106802"/>
    <x v="2511"/>
    <b v="0"/>
    <n v="14"/>
    <b v="0"/>
    <x v="39"/>
    <n v="0.2036"/>
    <n v="109.07142857142857"/>
    <x v="5"/>
    <x v="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n v="1413417600"/>
    <d v="2014-10-16T00:00:00"/>
    <n v="1410750855"/>
    <x v="2512"/>
    <b v="1"/>
    <n v="108"/>
    <b v="0"/>
    <x v="9"/>
    <n v="0.20220833333333332"/>
    <n v="44.935185185185183"/>
    <x v="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d v="2017-04-09T23:47:28"/>
    <n v="1489193248"/>
    <x v="2513"/>
    <b v="0"/>
    <n v="22"/>
    <b v="0"/>
    <x v="21"/>
    <n v="0.20208000000000001"/>
    <n v="114.81818181818181"/>
    <x v="2"/>
    <x v="21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n v="1467604800"/>
    <d v="2016-07-04T04:00:00"/>
    <n v="1465533672"/>
    <x v="2514"/>
    <b v="0"/>
    <n v="10"/>
    <b v="0"/>
    <x v="4"/>
    <n v="0.2016"/>
    <n v="50.4"/>
    <x v="3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n v="1315341550"/>
    <d v="2011-09-06T20:39:10"/>
    <n v="1312490350"/>
    <x v="2515"/>
    <b v="0"/>
    <n v="14"/>
    <b v="0"/>
    <x v="13"/>
    <n v="0.20133333333333334"/>
    <n v="21.571428571428573"/>
    <x v="2"/>
    <x v="1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n v="1468752468"/>
    <d v="2016-07-17T10:47:48"/>
    <n v="1467024468"/>
    <x v="2516"/>
    <b v="0"/>
    <n v="8"/>
    <b v="0"/>
    <x v="4"/>
    <n v="0.20125000000000001"/>
    <n v="100.625"/>
    <x v="3"/>
    <x v="4"/>
  </r>
  <r>
    <n v="1880"/>
    <s v="Sim Betting Football"/>
    <s v="Sim Betting Football is the only football (soccer) betting simulation  game."/>
    <n v="5000"/>
    <n v="1004"/>
    <x v="3"/>
    <x v="1"/>
    <s v="GBP"/>
    <n v="1459341380"/>
    <d v="2016-03-30T12:36:20"/>
    <n v="1456839380"/>
    <x v="2517"/>
    <b v="0"/>
    <n v="24"/>
    <b v="0"/>
    <x v="25"/>
    <n v="0.20080000000000001"/>
    <n v="41.833333333333336"/>
    <x v="1"/>
    <x v="25"/>
  </r>
  <r>
    <n v="179"/>
    <s v="Sustain: A Film About Survival"/>
    <s v="A feature-length film about how three people survive in a diseased world."/>
    <n v="1000"/>
    <n v="200"/>
    <x v="3"/>
    <x v="0"/>
    <s v="USD"/>
    <n v="1457056555"/>
    <d v="2016-03-04T01:55:55"/>
    <n v="1454464555"/>
    <x v="2518"/>
    <b v="0"/>
    <n v="2"/>
    <b v="0"/>
    <x v="30"/>
    <n v="0.2"/>
    <n v="100"/>
    <x v="4"/>
    <x v="30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n v="1416781749"/>
    <d v="2014-11-23T22:29:09"/>
    <n v="1415053749"/>
    <x v="2519"/>
    <b v="0"/>
    <n v="1"/>
    <b v="0"/>
    <x v="20"/>
    <n v="0.2"/>
    <n v="100"/>
    <x v="3"/>
    <x v="2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n v="1436297180"/>
    <d v="2015-07-07T19:26:20"/>
    <n v="1431113180"/>
    <x v="2520"/>
    <b v="0"/>
    <n v="5"/>
    <b v="0"/>
    <x v="4"/>
    <n v="0.2"/>
    <n v="34"/>
    <x v="3"/>
    <x v="4"/>
  </r>
  <r>
    <n v="3991"/>
    <s v="NTACTheatre - North Texas Actor's Collaborative Theatre"/>
    <s v="North Texas first actor-driven theatre company needs your help"/>
    <n v="500"/>
    <n v="100"/>
    <x v="3"/>
    <x v="0"/>
    <s v="USD"/>
    <n v="1433086082"/>
    <d v="2015-05-31T15:28:02"/>
    <n v="1430494082"/>
    <x v="2521"/>
    <b v="0"/>
    <n v="1"/>
    <b v="0"/>
    <x v="4"/>
    <n v="0.2"/>
    <n v="100"/>
    <x v="3"/>
    <x v="4"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n v="1431372751"/>
    <d v="2015-05-11T19:32:31"/>
    <n v="1430767951"/>
    <x v="2522"/>
    <b v="0"/>
    <n v="29"/>
    <b v="0"/>
    <x v="12"/>
    <n v="0.197625"/>
    <n v="272.58620689655174"/>
    <x v="3"/>
    <x v="1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2523"/>
    <b v="0"/>
    <n v="16"/>
    <b v="0"/>
    <x v="3"/>
    <n v="0.1976"/>
    <n v="308.75"/>
    <x v="0"/>
    <x v="3"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n v="1487613600"/>
    <d v="2017-02-20T18:00:00"/>
    <n v="1482444295"/>
    <x v="2524"/>
    <b v="0"/>
    <n v="15"/>
    <b v="0"/>
    <x v="4"/>
    <n v="0.19736842105263158"/>
    <n v="500"/>
    <x v="3"/>
    <x v="4"/>
  </r>
  <r>
    <n v="3803"/>
    <s v="Benjamin Button the Musical Concept Album"/>
    <s v="A fully orchestrated concept album of Benjamin Button the Musical!"/>
    <n v="12000"/>
    <n v="2358"/>
    <x v="3"/>
    <x v="0"/>
    <s v="USD"/>
    <n v="1457133568"/>
    <d v="2016-03-04T23:19:28"/>
    <n v="1454541568"/>
    <x v="2525"/>
    <b v="0"/>
    <n v="40"/>
    <b v="0"/>
    <x v="20"/>
    <n v="0.19650000000000001"/>
    <n v="58.95"/>
    <x v="3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n v="1407065979"/>
    <d v="2014-08-03T11:39:39"/>
    <n v="1404560379"/>
    <x v="2526"/>
    <b v="1"/>
    <n v="39"/>
    <b v="0"/>
    <x v="9"/>
    <n v="0.19600000000000001"/>
    <n v="55.282051282051285"/>
    <x v="6"/>
    <x v="9"/>
  </r>
  <r>
    <n v="3063"/>
    <s v="Spec Haus"/>
    <s v="Members of the local Miami music scene are putting together a venue/creative space in Kendall!"/>
    <n v="3000"/>
    <n v="587"/>
    <x v="3"/>
    <x v="0"/>
    <s v="USD"/>
    <n v="1477174138"/>
    <d v="2016-10-22T22:08:58"/>
    <n v="1474150138"/>
    <x v="2527"/>
    <b v="0"/>
    <n v="23"/>
    <b v="0"/>
    <x v="12"/>
    <n v="0.19566666666666666"/>
    <n v="25.521739130434781"/>
    <x v="3"/>
    <x v="12"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n v="1376049615"/>
    <d v="2013-08-09T12:00:15"/>
    <n v="1373457615"/>
    <x v="2528"/>
    <b v="0"/>
    <n v="140"/>
    <b v="0"/>
    <x v="28"/>
    <n v="0.19409999999999999"/>
    <n v="55.457142857142856"/>
    <x v="4"/>
    <x v="2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n v="1430316426"/>
    <d v="2015-04-29T14:07:06"/>
    <n v="1427724426"/>
    <x v="2529"/>
    <b v="0"/>
    <n v="6"/>
    <b v="0"/>
    <x v="4"/>
    <n v="0.1925"/>
    <n v="64.166666666666671"/>
    <x v="3"/>
    <x v="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n v="1435291200"/>
    <d v="2015-06-26T04:00:00"/>
    <n v="1432640342"/>
    <x v="2530"/>
    <b v="0"/>
    <n v="8"/>
    <b v="0"/>
    <x v="37"/>
    <n v="0.19139999999999999"/>
    <n v="358.875"/>
    <x v="7"/>
    <x v="3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n v="1454734740"/>
    <d v="2016-02-06T04:59:00"/>
    <n v="1451684437"/>
    <x v="2531"/>
    <b v="0"/>
    <n v="5"/>
    <b v="0"/>
    <x v="4"/>
    <n v="0.1908"/>
    <n v="381.6"/>
    <x v="3"/>
    <x v="4"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n v="1346017023"/>
    <d v="2012-08-26T21:37:03"/>
    <n v="1343425023"/>
    <x v="2532"/>
    <b v="0"/>
    <n v="8"/>
    <b v="0"/>
    <x v="32"/>
    <n v="0.19"/>
    <n v="47.5"/>
    <x v="5"/>
    <x v="3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533"/>
    <b v="0"/>
    <n v="59"/>
    <b v="0"/>
    <x v="5"/>
    <n v="0.18737933333333334"/>
    <n v="95.277627118644077"/>
    <x v="0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n v="1484327061"/>
    <d v="2017-01-13T17:04:21"/>
    <n v="1479143061"/>
    <x v="2534"/>
    <b v="0"/>
    <n v="12"/>
    <b v="0"/>
    <x v="3"/>
    <n v="0.18640000000000001"/>
    <n v="155.33333333333334"/>
    <x v="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n v="1424635753"/>
    <d v="2015-02-22T20:09:13"/>
    <n v="1422043753"/>
    <x v="2535"/>
    <b v="0"/>
    <n v="12"/>
    <b v="0"/>
    <x v="40"/>
    <n v="0.186"/>
    <n v="77.5"/>
    <x v="7"/>
    <x v="40"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n v="1318180033"/>
    <d v="2011-10-09T17:07:13"/>
    <n v="1315588033"/>
    <x v="2536"/>
    <b v="0"/>
    <n v="27"/>
    <b v="0"/>
    <x v="29"/>
    <n v="0.18300055555555556"/>
    <n v="122.00037037037038"/>
    <x v="1"/>
    <x v="29"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n v="1425136200"/>
    <d v="2015-02-28T15:10:00"/>
    <n v="1421853518"/>
    <x v="2537"/>
    <b v="0"/>
    <n v="11"/>
    <b v="0"/>
    <x v="27"/>
    <n v="0.18285714285714286"/>
    <n v="58.18181818181818"/>
    <x v="2"/>
    <x v="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n v="1439741591"/>
    <d v="2015-08-16T16:13:11"/>
    <n v="1436285591"/>
    <x v="2538"/>
    <b v="0"/>
    <n v="9"/>
    <b v="0"/>
    <x v="39"/>
    <n v="0.18181818181818182"/>
    <n v="88.888888888888886"/>
    <x v="5"/>
    <x v="3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n v="1385123713"/>
    <d v="2013-11-22T12:35:13"/>
    <n v="1382528113"/>
    <x v="2539"/>
    <b v="0"/>
    <n v="48"/>
    <b v="0"/>
    <x v="27"/>
    <n v="0.18142857142857144"/>
    <n v="52.916666666666664"/>
    <x v="2"/>
    <x v="27"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n v="1405461600"/>
    <d v="2014-07-15T22:00:00"/>
    <n v="1403562705"/>
    <x v="2540"/>
    <b v="0"/>
    <n v="6"/>
    <b v="0"/>
    <x v="4"/>
    <n v="0.18"/>
    <n v="45"/>
    <x v="3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n v="1404570147"/>
    <d v="2014-07-05T14:22:27"/>
    <n v="1401978147"/>
    <x v="2541"/>
    <b v="0"/>
    <n v="7"/>
    <b v="0"/>
    <x v="4"/>
    <n v="0.18"/>
    <n v="64.285714285714292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n v="1412393400"/>
    <d v="2014-10-04T03:30:00"/>
    <n v="1409747154"/>
    <x v="2542"/>
    <b v="0"/>
    <n v="29"/>
    <b v="0"/>
    <x v="29"/>
    <n v="0.17933333333333334"/>
    <n v="74.206896551724142"/>
    <x v="1"/>
    <x v="2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n v="1407808438"/>
    <d v="2014-08-12T01:53:58"/>
    <n v="1405217355"/>
    <x v="2543"/>
    <b v="0"/>
    <n v="14"/>
    <b v="0"/>
    <x v="4"/>
    <n v="0.17899999999999999"/>
    <n v="25.571428571428573"/>
    <x v="3"/>
    <x v="4"/>
  </r>
  <r>
    <n v="967"/>
    <s v="Better Beanie"/>
    <s v="Better Beanie is the new therapeutic wearable designed to assist you while keeping your hands free."/>
    <n v="20000"/>
    <n v="3562"/>
    <x v="3"/>
    <x v="0"/>
    <s v="USD"/>
    <n v="1461301574"/>
    <d v="2016-04-22T05:06:14"/>
    <n v="1456121174"/>
    <x v="2544"/>
    <b v="0"/>
    <n v="81"/>
    <b v="0"/>
    <x v="3"/>
    <n v="0.17810000000000001"/>
    <n v="43.97530864197531"/>
    <x v="0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2545"/>
    <b v="0"/>
    <n v="3"/>
    <b v="0"/>
    <x v="33"/>
    <n v="0.17799999999999999"/>
    <n v="59.333333333333336"/>
    <x v="2"/>
    <x v="33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n v="1473211313"/>
    <d v="2016-09-07T01:21:53"/>
    <n v="1472001713"/>
    <x v="2546"/>
    <b v="0"/>
    <n v="17"/>
    <b v="0"/>
    <x v="4"/>
    <n v="0.17771428571428571"/>
    <n v="36.588235294117645"/>
    <x v="3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n v="1407858710"/>
    <d v="2014-08-12T15:51:50"/>
    <n v="1405266710"/>
    <x v="2547"/>
    <b v="0"/>
    <n v="13"/>
    <b v="0"/>
    <x v="4"/>
    <n v="0.17666666666666667"/>
    <n v="81.538461538461533"/>
    <x v="3"/>
    <x v="4"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n v="1460373187"/>
    <d v="2016-04-11T11:13:07"/>
    <n v="1457352787"/>
    <x v="2548"/>
    <b v="0"/>
    <n v="91"/>
    <b v="0"/>
    <x v="4"/>
    <n v="0.17652941176470588"/>
    <n v="32.978021978021978"/>
    <x v="3"/>
    <x v="4"/>
  </r>
  <r>
    <n v="219"/>
    <s v="True Colors"/>
    <s v="An hour-long pilot about a group of suburban LGBT teens coming of age in the early 90's."/>
    <n v="50000"/>
    <n v="8815"/>
    <x v="3"/>
    <x v="0"/>
    <s v="USD"/>
    <n v="1459493940"/>
    <d v="2016-04-01T06:59:00"/>
    <n v="1456732225"/>
    <x v="2549"/>
    <b v="0"/>
    <n v="76"/>
    <b v="0"/>
    <x v="30"/>
    <n v="0.17630000000000001"/>
    <n v="115.98684210526316"/>
    <x v="4"/>
    <x v="3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n v="1408831718"/>
    <d v="2014-08-23T22:08:38"/>
    <n v="1406239718"/>
    <x v="2550"/>
    <b v="0"/>
    <n v="5"/>
    <b v="0"/>
    <x v="28"/>
    <n v="0.17624999999999999"/>
    <n v="28.2"/>
    <x v="4"/>
    <x v="2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n v="1403192031"/>
    <d v="2014-06-19T15:33:51"/>
    <n v="1400600031"/>
    <x v="2551"/>
    <b v="0"/>
    <n v="21"/>
    <b v="0"/>
    <x v="4"/>
    <n v="0.1762"/>
    <n v="41.952380952380949"/>
    <x v="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n v="1420750683"/>
    <d v="2015-01-08T20:58:03"/>
    <n v="1418158683"/>
    <x v="2552"/>
    <b v="0"/>
    <n v="10"/>
    <b v="0"/>
    <x v="4"/>
    <n v="0.17599999999999999"/>
    <n v="44"/>
    <x v="3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n v="1404348143"/>
    <d v="2014-07-03T00:42:23"/>
    <n v="1401756143"/>
    <x v="2553"/>
    <b v="0"/>
    <n v="27"/>
    <b v="0"/>
    <x v="19"/>
    <n v="0.17512820512820512"/>
    <n v="126.48148148148148"/>
    <x v="0"/>
    <x v="1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2554"/>
    <b v="0"/>
    <n v="39"/>
    <b v="0"/>
    <x v="38"/>
    <n v="0.17380000000000001"/>
    <n v="111.41025641025641"/>
    <x v="0"/>
    <x v="3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n v="1439251926"/>
    <d v="2015-08-11T00:12:06"/>
    <n v="1435363926"/>
    <x v="2555"/>
    <b v="0"/>
    <n v="14"/>
    <b v="0"/>
    <x v="3"/>
    <n v="0.17155555555555554"/>
    <n v="110.28571428571429"/>
    <x v="0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n v="1475848800"/>
    <d v="2016-10-07T14:00:00"/>
    <n v="1474027501"/>
    <x v="2556"/>
    <b v="0"/>
    <n v="42"/>
    <b v="0"/>
    <x v="12"/>
    <n v="0.17150000000000001"/>
    <n v="40.833333333333336"/>
    <x v="3"/>
    <x v="12"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n v="1455338532"/>
    <d v="2016-02-13T04:42:12"/>
    <n v="1454042532"/>
    <x v="2557"/>
    <b v="0"/>
    <n v="5"/>
    <b v="0"/>
    <x v="35"/>
    <n v="0.16966666666666666"/>
    <n v="101.8"/>
    <x v="6"/>
    <x v="3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n v="1459368658"/>
    <d v="2016-03-30T20:10:58"/>
    <n v="1454188258"/>
    <x v="2558"/>
    <b v="0"/>
    <n v="12"/>
    <b v="0"/>
    <x v="37"/>
    <n v="0.16833333333333333"/>
    <n v="16.833333333333332"/>
    <x v="7"/>
    <x v="37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n v="1439662344"/>
    <d v="2015-08-15T18:12:24"/>
    <n v="1434478344"/>
    <x v="2559"/>
    <b v="0"/>
    <n v="8"/>
    <b v="0"/>
    <x v="4"/>
    <n v="0.16826666666666668"/>
    <n v="315.5"/>
    <x v="3"/>
    <x v="4"/>
  </r>
  <r>
    <n v="989"/>
    <s v="Power Rope"/>
    <s v="The most useful phone charger you will ever buy"/>
    <n v="10000"/>
    <n v="1677"/>
    <x v="3"/>
    <x v="0"/>
    <s v="USD"/>
    <n v="1475101495"/>
    <d v="2016-09-28T22:24:55"/>
    <n v="1472509495"/>
    <x v="2560"/>
    <b v="0"/>
    <n v="32"/>
    <b v="0"/>
    <x v="3"/>
    <n v="0.16769999999999999"/>
    <n v="52.40625"/>
    <x v="0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561"/>
    <b v="0"/>
    <n v="20"/>
    <b v="0"/>
    <x v="12"/>
    <n v="0.16734177215189874"/>
    <n v="66.099999999999994"/>
    <x v="3"/>
    <x v="12"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n v="1427168099"/>
    <d v="2015-03-24T03:34:59"/>
    <n v="1424579699"/>
    <x v="2562"/>
    <b v="0"/>
    <n v="3"/>
    <b v="0"/>
    <x v="4"/>
    <n v="0.16666666666666666"/>
    <n v="33.333333333333336"/>
    <x v="3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n v="1416499440"/>
    <d v="2014-11-20T16:04:00"/>
    <n v="1415341464"/>
    <x v="2563"/>
    <b v="0"/>
    <n v="17"/>
    <b v="0"/>
    <x v="4"/>
    <n v="0.16566666666666666"/>
    <n v="29.235294117647058"/>
    <x v="3"/>
    <x v="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n v="1409514709"/>
    <d v="2014-08-31T19:51:49"/>
    <n v="1406058798"/>
    <x v="2564"/>
    <b v="0"/>
    <n v="14"/>
    <b v="0"/>
    <x v="4"/>
    <n v="0.16514285714285715"/>
    <n v="82.571428571428569"/>
    <x v="3"/>
    <x v="4"/>
  </r>
  <r>
    <n v="4070"/>
    <s v="Southern Utah University: V-Day 2015"/>
    <s v="V-Day Southern Utah University 2015 and Second Studio Players presents: The Vagina Monologues"/>
    <n v="1000"/>
    <n v="165"/>
    <x v="3"/>
    <x v="0"/>
    <s v="USD"/>
    <n v="1425178800"/>
    <d v="2015-03-01T03:00:00"/>
    <n v="1422374420"/>
    <x v="2565"/>
    <b v="0"/>
    <n v="6"/>
    <b v="0"/>
    <x v="4"/>
    <n v="0.16500000000000001"/>
    <n v="27.5"/>
    <x v="3"/>
    <x v="4"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n v="1457413140"/>
    <d v="2016-03-08T04:59:00"/>
    <n v="1454996887"/>
    <x v="2566"/>
    <b v="0"/>
    <n v="12"/>
    <b v="0"/>
    <x v="20"/>
    <n v="0.16420000000000001"/>
    <n v="68.416666666666671"/>
    <x v="3"/>
    <x v="2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n v="1445196989"/>
    <d v="2015-10-18T19:36:29"/>
    <n v="1442604989"/>
    <x v="2567"/>
    <b v="1"/>
    <n v="43"/>
    <b v="0"/>
    <x v="4"/>
    <n v="0.16376923076923078"/>
    <n v="49.511627906976742"/>
    <x v="3"/>
    <x v="4"/>
  </r>
  <r>
    <n v="3854"/>
    <s v="The Case Of Soghomon Tehlirian"/>
    <s v="A play dedicated to the 100th anniversary of the Armenian Genocide."/>
    <n v="11000"/>
    <n v="1788"/>
    <x v="3"/>
    <x v="0"/>
    <s v="USD"/>
    <n v="1431206058"/>
    <d v="2015-05-09T21:14:18"/>
    <n v="1428614058"/>
    <x v="2568"/>
    <b v="0"/>
    <n v="20"/>
    <b v="0"/>
    <x v="4"/>
    <n v="0.16254545454545455"/>
    <n v="89.4"/>
    <x v="3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n v="1444144222"/>
    <d v="2015-10-06T15:10:22"/>
    <n v="1441120222"/>
    <x v="2569"/>
    <b v="0"/>
    <n v="17"/>
    <b v="0"/>
    <x v="30"/>
    <n v="0.16250000000000001"/>
    <n v="76.470588235294116"/>
    <x v="4"/>
    <x v="30"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n v="1437283391"/>
    <d v="2015-07-19T05:23:11"/>
    <n v="1433395391"/>
    <x v="2570"/>
    <b v="1"/>
    <n v="9"/>
    <b v="0"/>
    <x v="4"/>
    <n v="0.16161904761904761"/>
    <n v="188.55555555555554"/>
    <x v="3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n v="1489680061"/>
    <d v="2017-03-16T16:01:01"/>
    <n v="1487091661"/>
    <x v="2571"/>
    <b v="0"/>
    <n v="15"/>
    <b v="0"/>
    <x v="3"/>
    <n v="0.16055"/>
    <n v="214.06666666666666"/>
    <x v="0"/>
    <x v="3"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n v="1437461940"/>
    <d v="2015-07-21T06:59:00"/>
    <n v="1435383457"/>
    <x v="2572"/>
    <b v="0"/>
    <n v="5"/>
    <b v="0"/>
    <x v="30"/>
    <n v="0.16"/>
    <n v="160"/>
    <x v="4"/>
    <x v="30"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n v="1454525340"/>
    <d v="2016-02-03T18:49:00"/>
    <n v="1452008599"/>
    <x v="2573"/>
    <b v="0"/>
    <n v="6"/>
    <b v="0"/>
    <x v="4"/>
    <n v="0.16"/>
    <n v="66.666666666666671"/>
    <x v="3"/>
    <x v="4"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n v="1471214743"/>
    <d v="2016-08-14T22:45:43"/>
    <n v="1468622743"/>
    <x v="2574"/>
    <b v="0"/>
    <n v="9"/>
    <b v="0"/>
    <x v="12"/>
    <n v="0.15920000000000001"/>
    <n v="88.444444444444443"/>
    <x v="3"/>
    <x v="1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n v="1423623221"/>
    <d v="2015-02-11T02:53:41"/>
    <n v="1421031221"/>
    <x v="2575"/>
    <b v="0"/>
    <n v="32"/>
    <b v="0"/>
    <x v="4"/>
    <n v="0.15770000000000001"/>
    <n v="49.28125"/>
    <x v="3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n v="1468716180"/>
    <d v="2016-07-17T00:43:00"/>
    <n v="1466205262"/>
    <x v="2576"/>
    <b v="0"/>
    <n v="12"/>
    <b v="0"/>
    <x v="4"/>
    <n v="0.15742857142857142"/>
    <n v="91.833333333333329"/>
    <x v="3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n v="1425819425"/>
    <d v="2015-03-08T12:57:05"/>
    <n v="1423231025"/>
    <x v="2577"/>
    <b v="0"/>
    <n v="12"/>
    <b v="0"/>
    <x v="4"/>
    <n v="0.15737410071942445"/>
    <n v="29.166666666666668"/>
    <x v="3"/>
    <x v="4"/>
  </r>
  <r>
    <n v="3131"/>
    <s v="SNAKE EYES"/>
    <s v="A Staged Reading of &quot;Snake Eyes,&quot; a new play by Alex Rafala"/>
    <n v="4100"/>
    <n v="645"/>
    <x v="2"/>
    <x v="0"/>
    <s v="USD"/>
    <n v="1491656045"/>
    <d v="2017-04-08T12:54:05"/>
    <n v="1489067645"/>
    <x v="2578"/>
    <b v="0"/>
    <n v="12"/>
    <b v="0"/>
    <x v="4"/>
    <n v="0.15731707317073171"/>
    <n v="53.75"/>
    <x v="3"/>
    <x v="4"/>
  </r>
  <r>
    <n v="1772"/>
    <s v="White Mountain"/>
    <s v="A photobook and a short documentary film telling the story of Holocaust in Northwestern Lithuania"/>
    <n v="5500"/>
    <n v="858"/>
    <x v="3"/>
    <x v="1"/>
    <s v="GBP"/>
    <n v="1404666836"/>
    <d v="2014-07-06T17:13:56"/>
    <n v="1399482836"/>
    <x v="2579"/>
    <b v="1"/>
    <n v="19"/>
    <b v="0"/>
    <x v="9"/>
    <n v="0.156"/>
    <n v="45.157894736842103"/>
    <x v="6"/>
    <x v="9"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n v="1408232520"/>
    <d v="2014-08-16T23:42:00"/>
    <n v="1405393356"/>
    <x v="2580"/>
    <b v="0"/>
    <n v="10"/>
    <b v="0"/>
    <x v="30"/>
    <n v="0.15535714285714286"/>
    <n v="43.5"/>
    <x v="4"/>
    <x v="3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2581"/>
    <b v="0"/>
    <n v="24"/>
    <b v="0"/>
    <x v="3"/>
    <n v="0.155"/>
    <n v="129.16666666666666"/>
    <x v="0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n v="1456062489"/>
    <d v="2016-02-21T13:48:09"/>
    <n v="1453211289"/>
    <x v="2582"/>
    <b v="1"/>
    <n v="76"/>
    <b v="0"/>
    <x v="9"/>
    <n v="0.15491428571428573"/>
    <n v="71.34210526315789"/>
    <x v="6"/>
    <x v="9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n v="1472920909"/>
    <d v="2016-09-03T16:41:49"/>
    <n v="1467736909"/>
    <x v="2583"/>
    <b v="0"/>
    <n v="94"/>
    <b v="0"/>
    <x v="3"/>
    <n v="0.15485964912280703"/>
    <n v="93.90425531914893"/>
    <x v="0"/>
    <x v="3"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n v="1422100800"/>
    <d v="2015-01-24T12:00:00"/>
    <n v="1416932133"/>
    <x v="2584"/>
    <b v="0"/>
    <n v="4"/>
    <b v="0"/>
    <x v="4"/>
    <n v="0.15411764705882353"/>
    <n v="32.75"/>
    <x v="3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n v="1411005600"/>
    <d v="2014-09-18T02:00:00"/>
    <n v="1408141245"/>
    <x v="2585"/>
    <b v="0"/>
    <n v="29"/>
    <b v="0"/>
    <x v="3"/>
    <n v="0.15390000000000001"/>
    <n v="530.68965517241384"/>
    <x v="0"/>
    <x v="3"/>
  </r>
  <r>
    <n v="1787"/>
    <s v="Alpamayo to Yerupaja"/>
    <s v="Raising awareness to the effects of global warming through photographs of the high mountains of Peru."/>
    <n v="10000"/>
    <n v="1533"/>
    <x v="3"/>
    <x v="0"/>
    <s v="USD"/>
    <n v="1428158637"/>
    <d v="2015-04-04T14:43:57"/>
    <n v="1425570237"/>
    <x v="2586"/>
    <b v="1"/>
    <n v="24"/>
    <b v="0"/>
    <x v="9"/>
    <n v="0.15329999999999999"/>
    <n v="63.875"/>
    <x v="6"/>
    <x v="9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2587"/>
    <b v="0"/>
    <n v="135"/>
    <b v="0"/>
    <x v="3"/>
    <n v="0.15325"/>
    <n v="45.407407407407405"/>
    <x v="0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n v="1414354080"/>
    <d v="2014-10-26T20:08:00"/>
    <n v="1411587606"/>
    <x v="2588"/>
    <b v="0"/>
    <n v="4"/>
    <b v="0"/>
    <x v="4"/>
    <n v="0.153"/>
    <n v="38.25"/>
    <x v="3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n v="1403823722"/>
    <d v="2014-06-26T23:02:02"/>
    <n v="1401231722"/>
    <x v="2589"/>
    <b v="0"/>
    <n v="40"/>
    <b v="0"/>
    <x v="4"/>
    <n v="0.15266666666666667"/>
    <n v="57.25"/>
    <x v="3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n v="1413816975"/>
    <d v="2014-10-20T14:56:15"/>
    <n v="1411224975"/>
    <x v="2590"/>
    <b v="0"/>
    <n v="13"/>
    <b v="0"/>
    <x v="12"/>
    <n v="0.15225"/>
    <n v="140.53846153846155"/>
    <x v="3"/>
    <x v="12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d v="2015-01-04T04:43:58"/>
    <n v="1417754638"/>
    <x v="2591"/>
    <b v="0"/>
    <n v="13"/>
    <b v="0"/>
    <x v="30"/>
    <n v="0.15214285714285714"/>
    <n v="163.84615384615384"/>
    <x v="4"/>
    <x v="3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2592"/>
    <b v="0"/>
    <n v="9"/>
    <b v="0"/>
    <x v="3"/>
    <n v="0.15103448275862069"/>
    <n v="97.333333333333329"/>
    <x v="0"/>
    <x v="3"/>
  </r>
  <r>
    <n v="3076"/>
    <s v="10,000 Hours"/>
    <s v="Helping female comedians get in their 10,000 Hours of practice!"/>
    <n v="10000"/>
    <n v="1506"/>
    <x v="3"/>
    <x v="0"/>
    <s v="USD"/>
    <n v="1444405123"/>
    <d v="2015-10-09T15:38:43"/>
    <n v="1439221123"/>
    <x v="2593"/>
    <b v="0"/>
    <n v="50"/>
    <b v="0"/>
    <x v="12"/>
    <n v="0.15060000000000001"/>
    <n v="30.12"/>
    <x v="3"/>
    <x v="1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n v="1400301165"/>
    <d v="2014-05-17T04:32:45"/>
    <n v="1397709165"/>
    <x v="2594"/>
    <b v="0"/>
    <n v="9"/>
    <b v="0"/>
    <x v="4"/>
    <n v="0.15"/>
    <n v="83.333333333333329"/>
    <x v="3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2595"/>
    <b v="0"/>
    <n v="10"/>
    <b v="0"/>
    <x v="20"/>
    <n v="0.15"/>
    <n v="150"/>
    <x v="3"/>
    <x v="20"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n v="1488308082"/>
    <d v="2017-02-28T18:54:42"/>
    <n v="1483124082"/>
    <x v="2596"/>
    <b v="0"/>
    <n v="28"/>
    <b v="0"/>
    <x v="3"/>
    <n v="0.14993333333333334"/>
    <n v="80.321428571428569"/>
    <x v="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n v="1417387322"/>
    <d v="2014-11-30T22:42:02"/>
    <n v="1413495722"/>
    <x v="2597"/>
    <b v="0"/>
    <n v="31"/>
    <b v="0"/>
    <x v="3"/>
    <n v="0.14860000000000001"/>
    <n v="47.935483870967744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n v="1420095540"/>
    <d v="2015-01-01T06:59:00"/>
    <n v="1417558804"/>
    <x v="2598"/>
    <b v="0"/>
    <n v="26"/>
    <b v="0"/>
    <x v="3"/>
    <n v="0.14849999999999999"/>
    <n v="34.269230769230766"/>
    <x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n v="1415583695"/>
    <d v="2014-11-10T01:41:35"/>
    <n v="1410396095"/>
    <x v="2599"/>
    <b v="0"/>
    <n v="36"/>
    <b v="0"/>
    <x v="37"/>
    <n v="0.14825133372851215"/>
    <n v="69.472222222222229"/>
    <x v="7"/>
    <x v="3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n v="1475766932"/>
    <d v="2016-10-06T15:15:32"/>
    <n v="1473174932"/>
    <x v="2600"/>
    <b v="0"/>
    <n v="30"/>
    <b v="0"/>
    <x v="3"/>
    <n v="0.14799999999999999"/>
    <n v="59.2"/>
    <x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601"/>
    <b v="0"/>
    <n v="3"/>
    <b v="0"/>
    <x v="38"/>
    <n v="0.14680000000000001"/>
    <n v="367"/>
    <x v="0"/>
    <x v="38"/>
  </r>
  <r>
    <n v="932"/>
    <s v="Mandy Harvey Christmas Album"/>
    <s v="Help me to create my 3rd album, a Christmas CD with 16 Holiday/Original favorites!"/>
    <n v="9500"/>
    <n v="1381"/>
    <x v="3"/>
    <x v="0"/>
    <s v="USD"/>
    <n v="1363990545"/>
    <d v="2013-03-22T22:15:45"/>
    <n v="1360106145"/>
    <x v="2602"/>
    <b v="0"/>
    <n v="30"/>
    <b v="0"/>
    <x v="27"/>
    <n v="0.14536842105263159"/>
    <n v="46.033333333333331"/>
    <x v="2"/>
    <x v="27"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d v="2017-01-01T02:46:11"/>
    <n v="1480646771"/>
    <x v="2603"/>
    <b v="0"/>
    <n v="13"/>
    <b v="0"/>
    <x v="25"/>
    <n v="0.14380000000000001"/>
    <n v="110.61538461538461"/>
    <x v="1"/>
    <x v="25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n v="1333028723"/>
    <d v="2012-03-29T13:45:23"/>
    <n v="1330440323"/>
    <x v="2604"/>
    <b v="0"/>
    <n v="34"/>
    <b v="0"/>
    <x v="32"/>
    <n v="0.14314285714285716"/>
    <n v="29.470588235294116"/>
    <x v="5"/>
    <x v="3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n v="1362711728"/>
    <d v="2013-03-08T03:02:08"/>
    <n v="1360119728"/>
    <x v="2605"/>
    <b v="0"/>
    <n v="13"/>
    <b v="0"/>
    <x v="32"/>
    <n v="0.14249999999999999"/>
    <n v="43.846153846153847"/>
    <x v="5"/>
    <x v="3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n v="1460608780"/>
    <d v="2016-04-14T04:39:40"/>
    <n v="1455428380"/>
    <x v="2606"/>
    <b v="0"/>
    <n v="4"/>
    <b v="0"/>
    <x v="4"/>
    <n v="0.14249999999999999"/>
    <n v="71.25"/>
    <x v="3"/>
    <x v="4"/>
  </r>
  <r>
    <n v="1088"/>
    <s v="Still Alive"/>
    <s v="A fresh twist on survival games. Intense, high-stakes 30 minute rounds for up to 10 players."/>
    <n v="45000"/>
    <n v="6382.34"/>
    <x v="3"/>
    <x v="0"/>
    <s v="USD"/>
    <n v="1398366667"/>
    <d v="2014-04-24T19:11:07"/>
    <n v="1395774667"/>
    <x v="2607"/>
    <b v="0"/>
    <n v="147"/>
    <b v="0"/>
    <x v="29"/>
    <n v="0.14182977777777778"/>
    <n v="43.41727891156463"/>
    <x v="1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n v="1414059479"/>
    <d v="2014-10-23T10:17:59"/>
    <n v="1411467479"/>
    <x v="2608"/>
    <b v="0"/>
    <n v="38"/>
    <b v="0"/>
    <x v="31"/>
    <n v="0.14111428571428572"/>
    <n v="129.97368421052633"/>
    <x v="0"/>
    <x v="3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n v="1418587234"/>
    <d v="2014-12-14T20:00:34"/>
    <n v="1415995234"/>
    <x v="2609"/>
    <b v="0"/>
    <n v="7"/>
    <b v="0"/>
    <x v="12"/>
    <n v="0.14099999999999999"/>
    <n v="20.142857142857142"/>
    <x v="3"/>
    <x v="1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2610"/>
    <b v="0"/>
    <n v="38"/>
    <b v="0"/>
    <x v="33"/>
    <n v="0.14091666666666666"/>
    <n v="44.5"/>
    <x v="2"/>
    <x v="3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d v="2016-02-11T23:22:17"/>
    <n v="1453936937"/>
    <x v="2611"/>
    <b v="0"/>
    <n v="4"/>
    <b v="0"/>
    <x v="29"/>
    <n v="0.14083333333333334"/>
    <n v="10.5625"/>
    <x v="1"/>
    <x v="29"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n v="1452827374"/>
    <d v="2016-01-15T03:09:34"/>
    <n v="1450235374"/>
    <x v="2612"/>
    <b v="0"/>
    <n v="26"/>
    <b v="0"/>
    <x v="4"/>
    <n v="0.14058171745152354"/>
    <n v="78.07692307692308"/>
    <x v="3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n v="1486165880"/>
    <d v="2017-02-03T23:51:20"/>
    <n v="1480981880"/>
    <x v="2613"/>
    <b v="0"/>
    <n v="6"/>
    <b v="0"/>
    <x v="22"/>
    <n v="0.14000000000000001"/>
    <n v="11.666666666666666"/>
    <x v="4"/>
    <x v="22"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n v="1410987400"/>
    <d v="2014-09-17T20:56:40"/>
    <n v="1408395400"/>
    <x v="2614"/>
    <b v="0"/>
    <n v="7"/>
    <b v="0"/>
    <x v="4"/>
    <n v="0.14000000000000001"/>
    <n v="10"/>
    <x v="3"/>
    <x v="4"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n v="1471244400"/>
    <d v="2016-08-15T07:00:00"/>
    <n v="1467387705"/>
    <x v="2615"/>
    <b v="0"/>
    <n v="68"/>
    <b v="0"/>
    <x v="28"/>
    <n v="0.13924"/>
    <n v="102.38235294117646"/>
    <x v="4"/>
    <x v="2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n v="1455251591"/>
    <d v="2016-02-12T04:33:11"/>
    <n v="1452659591"/>
    <x v="2616"/>
    <b v="0"/>
    <n v="5"/>
    <b v="0"/>
    <x v="12"/>
    <n v="0.13900000000000001"/>
    <n v="55.6"/>
    <x v="3"/>
    <x v="12"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n v="1450181400"/>
    <d v="2015-12-15T12:10:00"/>
    <n v="1447429868"/>
    <x v="2617"/>
    <b v="1"/>
    <n v="37"/>
    <b v="0"/>
    <x v="9"/>
    <n v="0.13852941176470587"/>
    <n v="63.648648648648646"/>
    <x v="6"/>
    <x v="9"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n v="1467752083"/>
    <d v="2016-07-05T20:54:43"/>
    <n v="1465160083"/>
    <x v="2618"/>
    <b v="0"/>
    <n v="8"/>
    <b v="0"/>
    <x v="28"/>
    <n v="0.13833333333333334"/>
    <n v="51.875"/>
    <x v="4"/>
    <x v="2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2619"/>
    <b v="0"/>
    <n v="22"/>
    <b v="0"/>
    <x v="36"/>
    <n v="0.13639999999999999"/>
    <n v="155"/>
    <x v="5"/>
    <x v="3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n v="1454572233"/>
    <d v="2016-02-04T07:50:33"/>
    <n v="1449388233"/>
    <x v="2620"/>
    <b v="1"/>
    <n v="37"/>
    <b v="0"/>
    <x v="9"/>
    <n v="0.136375"/>
    <n v="58.972972972972975"/>
    <x v="6"/>
    <x v="9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n v="1424421253"/>
    <d v="2015-02-20T08:34:13"/>
    <n v="1421829253"/>
    <x v="2621"/>
    <b v="1"/>
    <n v="10"/>
    <b v="0"/>
    <x v="9"/>
    <n v="0.135625"/>
    <n v="65.099999999999994"/>
    <x v="6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n v="1463050034"/>
    <d v="2016-05-12T10:47:14"/>
    <n v="1460458034"/>
    <x v="2622"/>
    <b v="0"/>
    <n v="7"/>
    <b v="0"/>
    <x v="34"/>
    <n v="0.13466666666666666"/>
    <n v="14.428571428571429"/>
    <x v="6"/>
    <x v="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2623"/>
    <b v="0"/>
    <n v="5"/>
    <b v="0"/>
    <x v="22"/>
    <n v="0.13433333333333333"/>
    <n v="80.599999999999994"/>
    <x v="4"/>
    <x v="22"/>
  </r>
  <r>
    <n v="3735"/>
    <s v="Women Beware Women"/>
    <s v="Young Actor's taking on a Jacobean tragedy. Family, betrayal, love, lust, sex and death."/>
    <n v="150"/>
    <n v="20"/>
    <x v="3"/>
    <x v="1"/>
    <s v="GBP"/>
    <n v="1432831089"/>
    <d v="2015-05-28T16:38:09"/>
    <n v="1430239089"/>
    <x v="2624"/>
    <b v="0"/>
    <n v="2"/>
    <b v="0"/>
    <x v="4"/>
    <n v="0.13333333333333333"/>
    <n v="10"/>
    <x v="3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n v="1460988000"/>
    <d v="2016-04-18T14:00:00"/>
    <n v="1458050450"/>
    <x v="2625"/>
    <b v="0"/>
    <n v="96"/>
    <b v="0"/>
    <x v="3"/>
    <n v="0.13325999999999999"/>
    <n v="69.40625"/>
    <x v="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n v="1467531536"/>
    <d v="2016-07-03T07:38:56"/>
    <n v="1464939536"/>
    <x v="2626"/>
    <b v="0"/>
    <n v="23"/>
    <b v="0"/>
    <x v="9"/>
    <n v="0.13307692307692306"/>
    <n v="37.608695652173914"/>
    <x v="6"/>
    <x v="9"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n v="1403507050"/>
    <d v="2014-06-23T07:04:10"/>
    <n v="1400051050"/>
    <x v="2627"/>
    <b v="0"/>
    <n v="41"/>
    <b v="0"/>
    <x v="3"/>
    <n v="0.13220000000000001"/>
    <n v="161.21951219512195"/>
    <x v="0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2628"/>
    <b v="0"/>
    <n v="101"/>
    <b v="0"/>
    <x v="3"/>
    <n v="0.1313"/>
    <n v="65"/>
    <x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2629"/>
    <b v="0"/>
    <n v="17"/>
    <b v="0"/>
    <x v="20"/>
    <n v="0.13066666666666665"/>
    <n v="57.647058823529413"/>
    <x v="3"/>
    <x v="2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n v="1444971540"/>
    <d v="2015-10-16T04:59:00"/>
    <n v="1442593427"/>
    <x v="2630"/>
    <b v="0"/>
    <n v="7"/>
    <b v="0"/>
    <x v="4"/>
    <n v="0.13020000000000001"/>
    <n v="93"/>
    <x v="3"/>
    <x v="4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n v="1427423940"/>
    <d v="2015-03-27T02:39:00"/>
    <n v="1422383318"/>
    <x v="2631"/>
    <b v="0"/>
    <n v="2"/>
    <b v="0"/>
    <x v="30"/>
    <n v="0.13"/>
    <n v="65"/>
    <x v="4"/>
    <x v="3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2632"/>
    <b v="0"/>
    <n v="10"/>
    <b v="0"/>
    <x v="36"/>
    <n v="0.13"/>
    <n v="65"/>
    <x v="5"/>
    <x v="36"/>
  </r>
  <r>
    <n v="2138"/>
    <s v="Tales Of Tameria - Dawning Light"/>
    <s v="A game with a mixture of a few genres from RPG, Simulation and to adventure elements."/>
    <n v="1000"/>
    <n v="128"/>
    <x v="3"/>
    <x v="1"/>
    <s v="GBP"/>
    <n v="1383959939"/>
    <d v="2013-11-09T01:18:59"/>
    <n v="1381364339"/>
    <x v="2633"/>
    <b v="0"/>
    <n v="12"/>
    <b v="0"/>
    <x v="29"/>
    <n v="0.128"/>
    <n v="10.666666666666666"/>
    <x v="1"/>
    <x v="2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n v="1452384000"/>
    <d v="2016-01-10T00:00:00"/>
    <n v="1447698300"/>
    <x v="2634"/>
    <b v="0"/>
    <n v="23"/>
    <b v="0"/>
    <x v="3"/>
    <n v="0.1275"/>
    <n v="110.8695652173913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n v="1421410151"/>
    <d v="2015-01-16T12:09:11"/>
    <n v="1418818151"/>
    <x v="2635"/>
    <b v="0"/>
    <n v="8"/>
    <b v="0"/>
    <x v="4"/>
    <n v="0.1275"/>
    <n v="25.5"/>
    <x v="3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n v="1466278339"/>
    <d v="2016-06-18T19:32:19"/>
    <n v="1463686339"/>
    <x v="2636"/>
    <b v="0"/>
    <n v="5"/>
    <b v="0"/>
    <x v="4"/>
    <n v="0.1255"/>
    <n v="50.2"/>
    <x v="3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n v="1460313672"/>
    <d v="2016-04-10T18:41:12"/>
    <n v="1457725272"/>
    <x v="2637"/>
    <b v="0"/>
    <n v="2"/>
    <b v="0"/>
    <x v="29"/>
    <n v="0.125"/>
    <n v="12.5"/>
    <x v="1"/>
    <x v="29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d v="2016-01-06T22:50:13"/>
    <n v="1449528613"/>
    <x v="2638"/>
    <b v="0"/>
    <n v="25"/>
    <b v="0"/>
    <x v="35"/>
    <n v="0.125"/>
    <n v="25"/>
    <x v="6"/>
    <x v="3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2639"/>
    <b v="0"/>
    <n v="25"/>
    <b v="0"/>
    <x v="38"/>
    <n v="0.1245"/>
    <n v="49.8"/>
    <x v="0"/>
    <x v="38"/>
  </r>
  <r>
    <n v="690"/>
    <s v="BLOXSHIELD"/>
    <s v="A radiation shield for your fitness tracker, smartwatch or other wearable smart device"/>
    <n v="20000"/>
    <n v="2468"/>
    <x v="3"/>
    <x v="0"/>
    <s v="USD"/>
    <n v="1473400800"/>
    <d v="2016-09-09T06:00:00"/>
    <n v="1469718841"/>
    <x v="2640"/>
    <b v="0"/>
    <n v="34"/>
    <b v="0"/>
    <x v="3"/>
    <n v="0.1234"/>
    <n v="72.588235294117652"/>
    <x v="0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n v="1432455532"/>
    <d v="2015-05-24T08:18:52"/>
    <n v="1429863532"/>
    <x v="2641"/>
    <b v="0"/>
    <n v="19"/>
    <b v="0"/>
    <x v="20"/>
    <n v="0.12327272727272727"/>
    <n v="356.84210526315792"/>
    <x v="3"/>
    <x v="20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n v="1435441454"/>
    <d v="2015-06-27T21:44:14"/>
    <n v="1432763054"/>
    <x v="2642"/>
    <b v="0"/>
    <n v="5"/>
    <b v="0"/>
    <x v="4"/>
    <n v="0.12196620583717357"/>
    <n v="79.400000000000006"/>
    <x v="3"/>
    <x v="4"/>
  </r>
  <r>
    <n v="2595"/>
    <s v="Food Truck for Little Fox Bakery"/>
    <s v="Looking to put the best baked goods in Bowling Green on wheels"/>
    <n v="15000"/>
    <n v="1825"/>
    <x v="3"/>
    <x v="0"/>
    <s v="USD"/>
    <n v="1487915500"/>
    <d v="2017-02-24T05:51:40"/>
    <n v="1485323500"/>
    <x v="2643"/>
    <b v="0"/>
    <n v="19"/>
    <b v="0"/>
    <x v="37"/>
    <n v="0.12166666666666667"/>
    <n v="96.05263157894737"/>
    <x v="7"/>
    <x v="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n v="1413573010"/>
    <d v="2014-10-17T19:10:10"/>
    <n v="1408389010"/>
    <x v="2644"/>
    <b v="0"/>
    <n v="4"/>
    <b v="0"/>
    <x v="4"/>
    <n v="0.12039999999999999"/>
    <n v="75.25"/>
    <x v="3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n v="1428622271"/>
    <d v="2015-04-09T23:31:11"/>
    <n v="1426203071"/>
    <x v="2645"/>
    <b v="0"/>
    <n v="17"/>
    <b v="0"/>
    <x v="4"/>
    <n v="0.12034782608695652"/>
    <n v="81.411764705882348"/>
    <x v="3"/>
    <x v="4"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n v="1457812364"/>
    <d v="2016-03-12T19:52:44"/>
    <n v="1455220364"/>
    <x v="2646"/>
    <b v="0"/>
    <n v="8"/>
    <b v="0"/>
    <x v="3"/>
    <n v="0.12"/>
    <n v="60"/>
    <x v="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n v="1437033360"/>
    <d v="2015-07-16T07:56:00"/>
    <n v="1434445937"/>
    <x v="2647"/>
    <b v="0"/>
    <n v="12"/>
    <b v="0"/>
    <x v="12"/>
    <n v="0.12"/>
    <n v="25"/>
    <x v="3"/>
    <x v="12"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n v="1468128537"/>
    <d v="2016-07-10T05:28:57"/>
    <n v="1465536537"/>
    <x v="2648"/>
    <b v="0"/>
    <n v="15"/>
    <b v="0"/>
    <x v="12"/>
    <n v="0.11985714285714286"/>
    <n v="2796.6666666666665"/>
    <x v="3"/>
    <x v="12"/>
  </r>
  <r>
    <n v="217"/>
    <s v="Bitch"/>
    <s v="A roadmovie by paw"/>
    <n v="100000"/>
    <n v="11943"/>
    <x v="3"/>
    <x v="10"/>
    <s v="SEK"/>
    <n v="1419780149"/>
    <d v="2014-12-28T15:22:29"/>
    <n v="1417101749"/>
    <x v="2649"/>
    <b v="0"/>
    <n v="38"/>
    <b v="0"/>
    <x v="30"/>
    <n v="0.11942999999999999"/>
    <n v="314.28947368421052"/>
    <x v="4"/>
    <x v="30"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n v="1397924379"/>
    <d v="2014-04-19T16:19:39"/>
    <n v="1394039979"/>
    <x v="2650"/>
    <b v="0"/>
    <n v="170"/>
    <b v="0"/>
    <x v="28"/>
    <n v="0.11892727272727273"/>
    <n v="38.476470588235294"/>
    <x v="4"/>
    <x v="28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n v="1365448657"/>
    <d v="2013-04-08T19:17:37"/>
    <n v="1362860257"/>
    <x v="2651"/>
    <b v="0"/>
    <n v="3"/>
    <b v="0"/>
    <x v="27"/>
    <n v="0.11818181818181818"/>
    <n v="346.66666666666669"/>
    <x v="2"/>
    <x v="27"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n v="1457570100"/>
    <d v="2016-03-10T00:35:00"/>
    <n v="1454978100"/>
    <x v="2652"/>
    <b v="0"/>
    <n v="12"/>
    <b v="0"/>
    <x v="29"/>
    <n v="0.11799999999999999"/>
    <n v="19.666666666666668"/>
    <x v="1"/>
    <x v="29"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n v="1403983314"/>
    <d v="2014-06-28T19:21:54"/>
    <n v="1400786514"/>
    <x v="2653"/>
    <b v="0"/>
    <n v="85"/>
    <b v="0"/>
    <x v="37"/>
    <n v="0.11749999999999999"/>
    <n v="69.117647058823536"/>
    <x v="7"/>
    <x v="37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n v="1424474056"/>
    <d v="2015-02-20T23:14:16"/>
    <n v="1420586056"/>
    <x v="2654"/>
    <b v="0"/>
    <n v="24"/>
    <b v="0"/>
    <x v="20"/>
    <n v="0.1174"/>
    <n v="24.458333333333332"/>
    <x v="3"/>
    <x v="2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d v="2017-04-10T01:00:00"/>
    <n v="1488847514"/>
    <x v="2655"/>
    <b v="0"/>
    <n v="23"/>
    <b v="0"/>
    <x v="21"/>
    <n v="0.11708333333333333"/>
    <n v="61.086956521739133"/>
    <x v="2"/>
    <x v="2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n v="1476095783"/>
    <d v="2016-10-10T10:36:23"/>
    <n v="1474886183"/>
    <x v="2656"/>
    <b v="0"/>
    <n v="6"/>
    <b v="0"/>
    <x v="32"/>
    <n v="0.11700000000000001"/>
    <n v="39"/>
    <x v="5"/>
    <x v="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2657"/>
    <b v="0"/>
    <n v="6"/>
    <b v="0"/>
    <x v="33"/>
    <n v="0.11600000000000001"/>
    <n v="19.333333333333332"/>
    <x v="2"/>
    <x v="3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n v="1430851680"/>
    <d v="2015-05-05T18:48:00"/>
    <n v="1428340931"/>
    <x v="2658"/>
    <b v="0"/>
    <n v="6"/>
    <b v="0"/>
    <x v="12"/>
    <n v="0.11579206701157921"/>
    <n v="78.333333333333329"/>
    <x v="3"/>
    <x v="1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n v="1434063600"/>
    <d v="2015-06-11T23:00:00"/>
    <n v="1430405903"/>
    <x v="2659"/>
    <b v="0"/>
    <n v="7"/>
    <b v="0"/>
    <x v="4"/>
    <n v="0.11533333333333333"/>
    <n v="24.71428571428571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60"/>
    <b v="0"/>
    <n v="70"/>
    <b v="0"/>
    <x v="5"/>
    <n v="0.1152156862745098"/>
    <n v="83.942857142857136"/>
    <x v="0"/>
    <x v="5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2661"/>
    <b v="0"/>
    <n v="45"/>
    <b v="0"/>
    <x v="3"/>
    <n v="0.11514000000000001"/>
    <n v="127.93333333333334"/>
    <x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n v="1324232504"/>
    <d v="2011-12-18T18:21:44"/>
    <n v="1320776504"/>
    <x v="2662"/>
    <b v="0"/>
    <n v="14"/>
    <b v="0"/>
    <x v="32"/>
    <n v="0.11458333333333333"/>
    <n v="39.285714285714285"/>
    <x v="5"/>
    <x v="32"/>
  </r>
  <r>
    <n v="3197"/>
    <s v="Mirror, mirror on the wall"/>
    <s v="This years most important stage project for young artists in our region. www.ungespor.no"/>
    <n v="10000"/>
    <n v="1145"/>
    <x v="3"/>
    <x v="12"/>
    <s v="NOK"/>
    <n v="1423050618"/>
    <d v="2015-02-04T11:50:18"/>
    <n v="1420458618"/>
    <x v="2663"/>
    <b v="0"/>
    <n v="4"/>
    <b v="0"/>
    <x v="20"/>
    <n v="0.1145"/>
    <n v="286.25"/>
    <x v="3"/>
    <x v="2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64"/>
    <b v="0"/>
    <n v="152"/>
    <b v="0"/>
    <x v="5"/>
    <n v="0.11436666666666667"/>
    <n v="112.86184210526316"/>
    <x v="0"/>
    <x v="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n v="1464099900"/>
    <d v="2016-05-24T14:25:00"/>
    <n v="1462585315"/>
    <x v="2665"/>
    <b v="0"/>
    <n v="2"/>
    <b v="0"/>
    <x v="4"/>
    <n v="0.11428571428571428"/>
    <n v="40"/>
    <x v="3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n v="1488271860"/>
    <d v="2017-02-28T08:51:00"/>
    <n v="1484484219"/>
    <x v="2666"/>
    <b v="0"/>
    <n v="5"/>
    <b v="0"/>
    <x v="4"/>
    <n v="0.11428571428571428"/>
    <n v="80"/>
    <x v="3"/>
    <x v="4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2667"/>
    <b v="0"/>
    <n v="38"/>
    <b v="0"/>
    <x v="3"/>
    <n v="0.11360000000000001"/>
    <n v="29.894736842105264"/>
    <x v="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n v="1419017880"/>
    <d v="2014-12-19T19:38:00"/>
    <n v="1416419916"/>
    <x v="2668"/>
    <b v="1"/>
    <n v="84"/>
    <b v="0"/>
    <x v="19"/>
    <n v="0.11344"/>
    <n v="33.761904761904759"/>
    <x v="0"/>
    <x v="1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n v="1428641940"/>
    <d v="2015-04-10T04:59:00"/>
    <n v="1426792563"/>
    <x v="2669"/>
    <b v="0"/>
    <n v="17"/>
    <b v="0"/>
    <x v="3"/>
    <n v="0.11328275684711328"/>
    <n v="51.823529411764703"/>
    <x v="0"/>
    <x v="3"/>
  </r>
  <r>
    <n v="3064"/>
    <s v="Kickstart the Crossroads Community"/>
    <s v="An epicenter for connection, creation and expression of the community."/>
    <n v="75000"/>
    <n v="8471"/>
    <x v="3"/>
    <x v="0"/>
    <s v="USD"/>
    <n v="1448175540"/>
    <d v="2015-11-22T06:59:00"/>
    <n v="1445483246"/>
    <x v="2670"/>
    <b v="0"/>
    <n v="72"/>
    <b v="0"/>
    <x v="12"/>
    <n v="0.11294666666666667"/>
    <n v="117.65277777777777"/>
    <x v="3"/>
    <x v="12"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n v="1420860180"/>
    <d v="2015-01-10T03:23:00"/>
    <n v="1418234646"/>
    <x v="2671"/>
    <b v="0"/>
    <n v="12"/>
    <b v="0"/>
    <x v="4"/>
    <n v="0.11272727272727273"/>
    <n v="51.666666666666664"/>
    <x v="3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n v="1279738800"/>
    <d v="2010-07-21T19:00:00"/>
    <n v="1275599812"/>
    <x v="2672"/>
    <b v="0"/>
    <n v="5"/>
    <b v="0"/>
    <x v="29"/>
    <n v="0.1125"/>
    <n v="45"/>
    <x v="1"/>
    <x v="29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n v="1423660422"/>
    <d v="2015-02-11T13:13:42"/>
    <n v="1420636422"/>
    <x v="2673"/>
    <b v="1"/>
    <n v="18"/>
    <b v="0"/>
    <x v="9"/>
    <n v="0.11077777777777778"/>
    <n v="55.388888888888886"/>
    <x v="6"/>
    <x v="9"/>
  </r>
  <r>
    <n v="1807"/>
    <s v="Anywhere but Here"/>
    <s v="I want to explore alternative cultures and lifestyles in America."/>
    <n v="5000"/>
    <n v="553"/>
    <x v="3"/>
    <x v="0"/>
    <s v="USD"/>
    <n v="1411868313"/>
    <d v="2014-09-28T01:38:33"/>
    <n v="1409276313"/>
    <x v="2674"/>
    <b v="1"/>
    <n v="8"/>
    <b v="0"/>
    <x v="9"/>
    <n v="0.1106"/>
    <n v="69.125"/>
    <x v="6"/>
    <x v="9"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n v="1470598345"/>
    <d v="2016-08-07T19:32:25"/>
    <n v="1468006345"/>
    <x v="2675"/>
    <b v="0"/>
    <n v="2"/>
    <b v="0"/>
    <x v="21"/>
    <n v="0.11"/>
    <n v="55"/>
    <x v="2"/>
    <x v="21"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n v="1443704400"/>
    <d v="2015-10-01T13:00:00"/>
    <n v="1439827639"/>
    <x v="2676"/>
    <b v="0"/>
    <n v="12"/>
    <b v="0"/>
    <x v="4"/>
    <n v="0.11"/>
    <n v="45.833333333333336"/>
    <x v="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n v="1360795069"/>
    <d v="2013-02-13T22:37:49"/>
    <n v="1358203069"/>
    <x v="2677"/>
    <b v="0"/>
    <n v="15"/>
    <b v="0"/>
    <x v="27"/>
    <n v="0.109"/>
    <n v="21.8"/>
    <x v="2"/>
    <x v="2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678"/>
    <b v="0"/>
    <n v="4"/>
    <b v="0"/>
    <x v="38"/>
    <n v="0.10877666666666666"/>
    <n v="81.582499999999996"/>
    <x v="0"/>
    <x v="38"/>
  </r>
  <r>
    <n v="928"/>
    <s v="In a Jazzy Motown"/>
    <s v="A real Motown Backup singer on 22 gold and platinum albums headlines her own Jazz CD of Motown songs."/>
    <n v="14500"/>
    <n v="1575"/>
    <x v="3"/>
    <x v="0"/>
    <s v="USD"/>
    <n v="1353196800"/>
    <d v="2012-11-18T00:00:00"/>
    <n v="1348864913"/>
    <x v="2679"/>
    <b v="0"/>
    <n v="28"/>
    <b v="0"/>
    <x v="27"/>
    <n v="0.10862068965517241"/>
    <n v="56.25"/>
    <x v="2"/>
    <x v="27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d v="2015-03-01T21:47:19"/>
    <n v="1422222439"/>
    <x v="2680"/>
    <b v="1"/>
    <n v="9"/>
    <b v="0"/>
    <x v="9"/>
    <n v="0.10857142857142857"/>
    <n v="42.222222222222221"/>
    <x v="6"/>
    <x v="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n v="1480525200"/>
    <d v="2016-11-30T17:00:00"/>
    <n v="1477781724"/>
    <x v="2681"/>
    <b v="0"/>
    <n v="6"/>
    <b v="0"/>
    <x v="4"/>
    <n v="0.10833333333333334"/>
    <n v="108.33333333333333"/>
    <x v="3"/>
    <x v="4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2682"/>
    <b v="0"/>
    <n v="4"/>
    <b v="0"/>
    <x v="36"/>
    <n v="0.10806536636794939"/>
    <n v="51.25"/>
    <x v="5"/>
    <x v="36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n v="1421403960"/>
    <d v="2015-01-16T10:26:00"/>
    <n v="1418827324"/>
    <x v="2683"/>
    <b v="0"/>
    <n v="3"/>
    <b v="0"/>
    <x v="4"/>
    <n v="0.108"/>
    <n v="72"/>
    <x v="3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2684"/>
    <b v="0"/>
    <n v="28"/>
    <b v="0"/>
    <x v="22"/>
    <n v="0.10775"/>
    <n v="46.178571428571431"/>
    <x v="4"/>
    <x v="2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2685"/>
    <b v="0"/>
    <n v="276"/>
    <b v="0"/>
    <x v="3"/>
    <n v="0.10754135338345865"/>
    <n v="51.822463768115945"/>
    <x v="0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n v="1433298676"/>
    <d v="2015-06-03T02:31:16"/>
    <n v="1429410676"/>
    <x v="2686"/>
    <b v="0"/>
    <n v="118"/>
    <b v="0"/>
    <x v="37"/>
    <n v="0.107325"/>
    <n v="72.762711864406782"/>
    <x v="7"/>
    <x v="37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n v="1422717953"/>
    <d v="2015-01-31T15:25:53"/>
    <n v="1417533953"/>
    <x v="2687"/>
    <b v="0"/>
    <n v="8"/>
    <b v="0"/>
    <x v="4"/>
    <n v="0.107"/>
    <n v="26.75"/>
    <x v="3"/>
    <x v="4"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n v="1402979778"/>
    <d v="2014-06-17T04:36:18"/>
    <n v="1401770178"/>
    <x v="2688"/>
    <b v="0"/>
    <n v="4"/>
    <b v="0"/>
    <x v="4"/>
    <n v="0.10625"/>
    <n v="42.5"/>
    <x v="3"/>
    <x v="4"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n v="1447689898"/>
    <d v="2015-11-16T16:04:58"/>
    <n v="1445094298"/>
    <x v="2689"/>
    <b v="0"/>
    <n v="11"/>
    <b v="0"/>
    <x v="37"/>
    <n v="0.106"/>
    <n v="48.18181818181818"/>
    <x v="7"/>
    <x v="37"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n v="1463945673"/>
    <d v="2016-05-22T19:34:33"/>
    <n v="1458761673"/>
    <x v="2690"/>
    <b v="0"/>
    <n v="11"/>
    <b v="0"/>
    <x v="4"/>
    <n v="0.10539999999999999"/>
    <n v="47.909090909090907"/>
    <x v="3"/>
    <x v="4"/>
  </r>
  <r>
    <n v="2705"/>
    <s v="Fischer Theatre Marquee"/>
    <s v="Help light the lights at the historic Fischer Theatre in Danville, IL."/>
    <n v="16500"/>
    <n v="1739"/>
    <x v="2"/>
    <x v="0"/>
    <s v="USD"/>
    <n v="1490389158"/>
    <d v="2017-03-24T20:59:18"/>
    <n v="1486504758"/>
    <x v="2691"/>
    <b v="0"/>
    <n v="8"/>
    <b v="0"/>
    <x v="12"/>
    <n v="0.10539393939393939"/>
    <n v="217.375"/>
    <x v="3"/>
    <x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692"/>
    <b v="0"/>
    <n v="27"/>
    <b v="0"/>
    <x v="38"/>
    <n v="0.1052"/>
    <n v="97.407407407407405"/>
    <x v="0"/>
    <x v="3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2693"/>
    <b v="0"/>
    <n v="7"/>
    <b v="0"/>
    <x v="39"/>
    <n v="0.105"/>
    <n v="225"/>
    <x v="5"/>
    <x v="3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n v="1409585434"/>
    <d v="2014-09-01T15:30:34"/>
    <n v="1406907034"/>
    <x v="2694"/>
    <b v="0"/>
    <n v="2"/>
    <b v="0"/>
    <x v="21"/>
    <n v="0.105"/>
    <n v="525"/>
    <x v="2"/>
    <x v="2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n v="1415481203"/>
    <d v="2014-11-08T21:13:23"/>
    <n v="1412885603"/>
    <x v="2695"/>
    <b v="1"/>
    <n v="23"/>
    <b v="0"/>
    <x v="5"/>
    <n v="0.105"/>
    <n v="91.304347826086953"/>
    <x v="0"/>
    <x v="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n v="1468658866"/>
    <d v="2016-07-16T08:47:46"/>
    <n v="1464943666"/>
    <x v="2696"/>
    <b v="0"/>
    <n v="2"/>
    <b v="0"/>
    <x v="32"/>
    <n v="0.105"/>
    <n v="52.5"/>
    <x v="5"/>
    <x v="32"/>
  </r>
  <r>
    <n v="3146"/>
    <s v="SoÃ±Ã© una ciudad amurallada"/>
    <s v="Somos... Podemos... Amamos... Nuestra muralla, nuestra utopÃ­a. Que el amor sea el lÃ­mite"/>
    <n v="50000"/>
    <n v="5250"/>
    <x v="2"/>
    <x v="18"/>
    <s v="MXN"/>
    <n v="1492356166"/>
    <d v="2017-04-16T15:22:46"/>
    <n v="1488471766"/>
    <x v="2697"/>
    <b v="0"/>
    <n v="12"/>
    <b v="0"/>
    <x v="4"/>
    <n v="0.105"/>
    <n v="437.5"/>
    <x v="3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n v="1487365200"/>
    <d v="2017-02-17T21:00:00"/>
    <n v="1483734100"/>
    <x v="2698"/>
    <b v="0"/>
    <n v="8"/>
    <b v="0"/>
    <x v="30"/>
    <n v="0.1048"/>
    <n v="32.75"/>
    <x v="4"/>
    <x v="30"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n v="1389476201"/>
    <d v="2014-01-11T21:36:41"/>
    <n v="1386884201"/>
    <x v="2699"/>
    <b v="0"/>
    <n v="33"/>
    <b v="0"/>
    <x v="32"/>
    <n v="0.1048"/>
    <n v="31.757575757575758"/>
    <x v="5"/>
    <x v="32"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n v="1291093200"/>
    <d v="2010-11-30T05:00:00"/>
    <n v="1286930435"/>
    <x v="2700"/>
    <b v="0"/>
    <n v="5"/>
    <b v="0"/>
    <x v="29"/>
    <n v="0.10454545454545454"/>
    <n v="23"/>
    <x v="1"/>
    <x v="29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n v="1395158130"/>
    <d v="2014-03-18T15:55:30"/>
    <n v="1392569730"/>
    <x v="2701"/>
    <b v="0"/>
    <n v="33"/>
    <b v="0"/>
    <x v="32"/>
    <n v="0.1041125"/>
    <n v="63.098484848484851"/>
    <x v="5"/>
    <x v="3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n v="1454213820"/>
    <d v="2016-01-31T04:17:00"/>
    <n v="1451723535"/>
    <x v="2702"/>
    <b v="0"/>
    <n v="11"/>
    <b v="0"/>
    <x v="25"/>
    <n v="0.10314285714285715"/>
    <n v="32.81818181818182"/>
    <x v="1"/>
    <x v="25"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n v="1417392000"/>
    <d v="2014-12-01T00:00:00"/>
    <n v="1414511307"/>
    <x v="2703"/>
    <b v="0"/>
    <n v="16"/>
    <b v="0"/>
    <x v="3"/>
    <n v="0.10214285714285715"/>
    <n v="44.6875"/>
    <x v="0"/>
    <x v="3"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n v="1408922049"/>
    <d v="2014-08-24T23:14:09"/>
    <n v="1406330049"/>
    <x v="2704"/>
    <b v="0"/>
    <n v="9"/>
    <b v="0"/>
    <x v="21"/>
    <n v="0.10181818181818182"/>
    <n v="62.222222222222221"/>
    <x v="2"/>
    <x v="21"/>
  </r>
  <r>
    <n v="1150"/>
    <s v="Chef Po's Food Truck"/>
    <s v="Bringing delicious authentic and fusion Taiwanese Food to the West Coast."/>
    <n v="2500"/>
    <n v="252"/>
    <x v="3"/>
    <x v="0"/>
    <s v="USD"/>
    <n v="1452293675"/>
    <d v="2016-01-08T22:54:35"/>
    <n v="1447109675"/>
    <x v="2705"/>
    <b v="0"/>
    <n v="6"/>
    <b v="0"/>
    <x v="37"/>
    <n v="0.1008"/>
    <n v="42"/>
    <x v="7"/>
    <x v="37"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n v="1424009147"/>
    <d v="2015-02-15T14:05:47"/>
    <n v="1421417147"/>
    <x v="2706"/>
    <b v="0"/>
    <n v="2"/>
    <b v="0"/>
    <x v="4"/>
    <n v="0.10050000000000001"/>
    <n v="100.5"/>
    <x v="3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n v="1477731463"/>
    <d v="2016-10-29T08:57:43"/>
    <n v="1474275463"/>
    <x v="2707"/>
    <b v="0"/>
    <n v="28"/>
    <b v="0"/>
    <x v="3"/>
    <n v="0.1002"/>
    <n v="178.92857142857142"/>
    <x v="0"/>
    <x v="3"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n v="1427920363"/>
    <d v="2015-04-01T20:32:43"/>
    <n v="1425331963"/>
    <x v="2708"/>
    <b v="0"/>
    <n v="5"/>
    <b v="0"/>
    <x v="13"/>
    <n v="0.1"/>
    <n v="40"/>
    <x v="2"/>
    <x v="1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n v="1268636340"/>
    <d v="2010-03-15T06:59:00"/>
    <n v="1263982307"/>
    <x v="2709"/>
    <b v="0"/>
    <n v="5"/>
    <b v="0"/>
    <x v="29"/>
    <n v="0.1"/>
    <n v="10"/>
    <x v="1"/>
    <x v="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n v="1439828159"/>
    <d v="2015-08-17T16:15:59"/>
    <n v="1437236159"/>
    <x v="2710"/>
    <b v="0"/>
    <n v="1"/>
    <b v="0"/>
    <x v="4"/>
    <n v="0.1"/>
    <n v="100"/>
    <x v="3"/>
    <x v="4"/>
  </r>
  <r>
    <n v="3745"/>
    <s v="Tyke Theatre Web Show"/>
    <s v="Tyke wants to expand her puppet theater show to weekly online web shows and is looking for backers."/>
    <n v="100"/>
    <n v="10"/>
    <x v="3"/>
    <x v="0"/>
    <s v="USD"/>
    <n v="1407689102"/>
    <d v="2014-08-10T16:45:02"/>
    <n v="1405097102"/>
    <x v="2711"/>
    <b v="0"/>
    <n v="1"/>
    <b v="0"/>
    <x v="4"/>
    <n v="0.1"/>
    <n v="10"/>
    <x v="3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n v="1448863449"/>
    <d v="2015-11-30T06:04:09"/>
    <n v="1446267849"/>
    <x v="2712"/>
    <b v="0"/>
    <n v="7"/>
    <b v="0"/>
    <x v="4"/>
    <n v="0.1"/>
    <n v="142.85714285714286"/>
    <x v="3"/>
    <x v="4"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n v="1406753639"/>
    <d v="2014-07-30T20:53:59"/>
    <n v="1404161639"/>
    <x v="2713"/>
    <b v="0"/>
    <n v="3"/>
    <b v="0"/>
    <x v="4"/>
    <n v="0.1"/>
    <n v="5"/>
    <x v="3"/>
    <x v="4"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n v="1440613920"/>
    <d v="2015-08-26T18:32:00"/>
    <n v="1435953566"/>
    <x v="2714"/>
    <b v="0"/>
    <n v="6"/>
    <b v="0"/>
    <x v="4"/>
    <n v="0.1"/>
    <n v="16.666666666666668"/>
    <x v="3"/>
    <x v="4"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n v="1433775600"/>
    <d v="2015-06-08T15:00:00"/>
    <n v="1431973478"/>
    <x v="2715"/>
    <b v="0"/>
    <n v="11"/>
    <b v="0"/>
    <x v="39"/>
    <n v="9.987804878048781E-2"/>
    <n v="744.5454545454545"/>
    <x v="5"/>
    <x v="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2716"/>
    <b v="0"/>
    <n v="90"/>
    <b v="0"/>
    <x v="3"/>
    <n v="9.8400000000000001E-2"/>
    <n v="54.666666666666664"/>
    <x v="0"/>
    <x v="3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d v="2015-03-19T18:15:30"/>
    <n v="1424200530"/>
    <x v="2717"/>
    <b v="0"/>
    <n v="33"/>
    <b v="0"/>
    <x v="40"/>
    <n v="9.8166666666666666E-2"/>
    <n v="53.545454545454547"/>
    <x v="7"/>
    <x v="40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n v="1462539840"/>
    <d v="2016-05-06T13:04:00"/>
    <n v="1460034594"/>
    <x v="2718"/>
    <b v="0"/>
    <n v="13"/>
    <b v="0"/>
    <x v="4"/>
    <n v="9.7600000000000006E-2"/>
    <n v="37.53846153846154"/>
    <x v="3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n v="1459181895"/>
    <d v="2016-03-28T16:18:15"/>
    <n v="1456593495"/>
    <x v="2719"/>
    <b v="0"/>
    <n v="9"/>
    <b v="0"/>
    <x v="21"/>
    <n v="9.74E-2"/>
    <n v="54.111111111111114"/>
    <x v="2"/>
    <x v="21"/>
  </r>
  <r>
    <n v="943"/>
    <s v="SleepMode"/>
    <s v="A mask for home or travel that will give you the best, undisturbed sleep of your life."/>
    <n v="3000"/>
    <n v="289"/>
    <x v="3"/>
    <x v="0"/>
    <s v="USD"/>
    <n v="1480438905"/>
    <d v="2016-11-29T17:01:45"/>
    <n v="1477843305"/>
    <x v="2720"/>
    <b v="0"/>
    <n v="12"/>
    <b v="0"/>
    <x v="3"/>
    <n v="9.633333333333334E-2"/>
    <n v="24.083333333333332"/>
    <x v="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2721"/>
    <b v="0"/>
    <n v="81"/>
    <b v="0"/>
    <x v="22"/>
    <n v="9.5687499999999995E-2"/>
    <n v="94.506172839506178"/>
    <x v="4"/>
    <x v="22"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n v="1349392033"/>
    <d v="2012-10-04T23:07:13"/>
    <n v="1346800033"/>
    <x v="2722"/>
    <b v="0"/>
    <n v="22"/>
    <b v="0"/>
    <x v="29"/>
    <n v="9.5600000000000004E-2"/>
    <n v="21.727272727272727"/>
    <x v="1"/>
    <x v="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n v="1255381140"/>
    <d v="2009-10-12T20:59:00"/>
    <n v="1250630968"/>
    <x v="2723"/>
    <b v="0"/>
    <n v="26"/>
    <b v="0"/>
    <x v="28"/>
    <n v="9.5500000000000002E-2"/>
    <n v="73.461538461538467"/>
    <x v="4"/>
    <x v="28"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n v="1445448381"/>
    <d v="2015-10-21T17:26:21"/>
    <n v="1440264381"/>
    <x v="2724"/>
    <b v="0"/>
    <n v="8"/>
    <b v="0"/>
    <x v="28"/>
    <n v="9.5000000000000001E-2"/>
    <n v="71.25"/>
    <x v="4"/>
    <x v="2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n v="1412534943"/>
    <d v="2014-10-05T18:49:03"/>
    <n v="1409942943"/>
    <x v="2725"/>
    <b v="0"/>
    <n v="32"/>
    <b v="0"/>
    <x v="13"/>
    <n v="9.4412800000000005E-2"/>
    <n v="73.760000000000005"/>
    <x v="2"/>
    <x v="1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n v="1438390800"/>
    <d v="2015-08-01T01:00:00"/>
    <n v="1436888066"/>
    <x v="2726"/>
    <b v="0"/>
    <n v="7"/>
    <b v="0"/>
    <x v="4"/>
    <n v="9.4166666666666662E-2"/>
    <n v="80.714285714285708"/>
    <x v="3"/>
    <x v="4"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n v="1447830958"/>
    <d v="2015-11-18T07:15:58"/>
    <n v="1445235358"/>
    <x v="2727"/>
    <b v="0"/>
    <n v="11"/>
    <b v="0"/>
    <x v="28"/>
    <n v="9.3799999999999994E-2"/>
    <n v="170.54545454545453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d v="2017-04-09T20:00:00"/>
    <n v="1489097112"/>
    <x v="2728"/>
    <b v="0"/>
    <n v="8"/>
    <b v="0"/>
    <x v="21"/>
    <n v="9.3333333333333338E-2"/>
    <n v="35"/>
    <x v="2"/>
    <x v="21"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n v="1439957176"/>
    <d v="2015-08-19T04:06:16"/>
    <n v="1437365176"/>
    <x v="2729"/>
    <b v="0"/>
    <n v="31"/>
    <b v="0"/>
    <x v="4"/>
    <n v="9.3100000000000002E-2"/>
    <n v="60.064516129032256"/>
    <x v="3"/>
    <x v="4"/>
  </r>
  <r>
    <n v="1582"/>
    <s v="Scenes from New Orleans"/>
    <s v="I create canvas prints of images from in and around New Orleans"/>
    <n v="1000"/>
    <n v="93"/>
    <x v="3"/>
    <x v="0"/>
    <s v="USD"/>
    <n v="1445894400"/>
    <d v="2015-10-26T21:20:00"/>
    <n v="1440961053"/>
    <x v="2730"/>
    <b v="0"/>
    <n v="3"/>
    <b v="0"/>
    <x v="24"/>
    <n v="9.2999999999999999E-2"/>
    <n v="31"/>
    <x v="6"/>
    <x v="24"/>
  </r>
  <r>
    <n v="1080"/>
    <s v="Skullforge: The Hunt"/>
    <s v="A fantasy action RPG which follows an elven ex-slave on a journey of magic, revenge, intrigue, and deceit."/>
    <n v="20000"/>
    <n v="1821"/>
    <x v="3"/>
    <x v="0"/>
    <s v="USD"/>
    <n v="1399778333"/>
    <d v="2014-05-11T03:18:53"/>
    <n v="1397186333"/>
    <x v="2731"/>
    <b v="0"/>
    <n v="98"/>
    <b v="0"/>
    <x v="29"/>
    <n v="9.1050000000000006E-2"/>
    <n v="18.581632653061224"/>
    <x v="1"/>
    <x v="29"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n v="1409000400"/>
    <d v="2014-08-25T21:00:00"/>
    <n v="1408381704"/>
    <x v="2732"/>
    <b v="0"/>
    <n v="17"/>
    <b v="0"/>
    <x v="4"/>
    <n v="9.0909090909090912E-2"/>
    <n v="29.411764705882351"/>
    <x v="3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d v="2015-04-16T18:10:33"/>
    <n v="1426615833"/>
    <x v="2733"/>
    <b v="0"/>
    <n v="7"/>
    <b v="0"/>
    <x v="38"/>
    <n v="9.0833333333333335E-2"/>
    <n v="389.28571428571428"/>
    <x v="0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n v="1414814340"/>
    <d v="2014-11-01T03:59:00"/>
    <n v="1413519073"/>
    <x v="2734"/>
    <b v="0"/>
    <n v="2"/>
    <b v="0"/>
    <x v="31"/>
    <n v="9.0090090090090086E-2"/>
    <n v="30"/>
    <x v="0"/>
    <x v="3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n v="1373174903"/>
    <d v="2013-07-07T05:28:23"/>
    <n v="1369286903"/>
    <x v="2735"/>
    <b v="0"/>
    <n v="123"/>
    <b v="0"/>
    <x v="29"/>
    <n v="8.9744444444444446E-2"/>
    <n v="65.666666666666671"/>
    <x v="1"/>
    <x v="2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n v="1455826460"/>
    <d v="2016-02-18T20:14:20"/>
    <n v="1452716060"/>
    <x v="2736"/>
    <b v="0"/>
    <n v="16"/>
    <b v="0"/>
    <x v="3"/>
    <n v="8.9066666666666669E-2"/>
    <n v="41.75"/>
    <x v="0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n v="1428075480"/>
    <d v="2015-04-03T15:38:00"/>
    <n v="1425489613"/>
    <x v="2737"/>
    <b v="0"/>
    <n v="11"/>
    <b v="0"/>
    <x v="26"/>
    <n v="8.8999999999999996E-2"/>
    <n v="40.454545454545453"/>
    <x v="5"/>
    <x v="2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n v="1482339794"/>
    <d v="2016-12-21T17:03:14"/>
    <n v="1479747794"/>
    <x v="2738"/>
    <b v="0"/>
    <n v="6"/>
    <b v="0"/>
    <x v="4"/>
    <n v="8.8999999999999996E-2"/>
    <n v="222.5"/>
    <x v="3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2739"/>
    <b v="0"/>
    <n v="44"/>
    <b v="0"/>
    <x v="3"/>
    <n v="8.8800000000000004E-2"/>
    <n v="30.272727272727273"/>
    <x v="0"/>
    <x v="3"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n v="1399071173"/>
    <d v="2014-05-02T22:52:53"/>
    <n v="1395787973"/>
    <x v="2740"/>
    <b v="0"/>
    <n v="12"/>
    <b v="0"/>
    <x v="37"/>
    <n v="8.8333333333333333E-2"/>
    <n v="44.166666666666664"/>
    <x v="7"/>
    <x v="3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d v="2014-07-20T18:51:27"/>
    <n v="1400698287"/>
    <x v="2741"/>
    <b v="1"/>
    <n v="34"/>
    <b v="0"/>
    <x v="4"/>
    <n v="8.72E-2"/>
    <n v="25.647058823529413"/>
    <x v="3"/>
    <x v="4"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n v="1406603696"/>
    <d v="2014-07-29T03:14:56"/>
    <n v="1405307696"/>
    <x v="2742"/>
    <b v="0"/>
    <n v="4"/>
    <b v="0"/>
    <x v="4"/>
    <n v="8.666666666666667E-2"/>
    <n v="16.25"/>
    <x v="3"/>
    <x v="4"/>
  </r>
  <r>
    <n v="4018"/>
    <s v="Time Please Fringe"/>
    <s v="Funding for a production of Time Please at the Brighton Fringe 2017... and beyond."/>
    <n v="1500"/>
    <n v="130"/>
    <x v="3"/>
    <x v="1"/>
    <s v="GBP"/>
    <n v="1475877108"/>
    <d v="2016-10-07T21:51:48"/>
    <n v="1473285108"/>
    <x v="2743"/>
    <b v="0"/>
    <n v="4"/>
    <b v="0"/>
    <x v="4"/>
    <n v="8.666666666666667E-2"/>
    <n v="32.5"/>
    <x v="3"/>
    <x v="4"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n v="1471573640"/>
    <d v="2016-08-19T02:27:20"/>
    <n v="1467253640"/>
    <x v="2744"/>
    <b v="0"/>
    <n v="20"/>
    <b v="0"/>
    <x v="12"/>
    <n v="8.6400000000000005E-2"/>
    <n v="64.8"/>
    <x v="3"/>
    <x v="12"/>
  </r>
  <r>
    <n v="1548"/>
    <s v="Change the World through Color"/>
    <s v="Beauty is in the eye of the beholder and I want to inspire conservation through color."/>
    <n v="700"/>
    <n v="60"/>
    <x v="3"/>
    <x v="0"/>
    <s v="USD"/>
    <n v="1447020620"/>
    <d v="2015-11-08T22:10:20"/>
    <n v="1444425020"/>
    <x v="2745"/>
    <b v="0"/>
    <n v="1"/>
    <b v="0"/>
    <x v="34"/>
    <n v="8.5714285714285715E-2"/>
    <n v="60"/>
    <x v="6"/>
    <x v="34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2746"/>
    <b v="0"/>
    <n v="292"/>
    <b v="0"/>
    <x v="23"/>
    <n v="8.5370000000000001E-2"/>
    <n v="29.236301369863014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n v="1420215216"/>
    <d v="2015-01-02T16:13:36"/>
    <n v="1417536816"/>
    <x v="2747"/>
    <b v="0"/>
    <n v="9"/>
    <b v="0"/>
    <x v="20"/>
    <n v="8.5199999999999998E-2"/>
    <n v="47.333333333333336"/>
    <x v="3"/>
    <x v="20"/>
  </r>
  <r>
    <n v="2919"/>
    <s v="While the Stars Fall"/>
    <s v="A full staged reading of a new play about a boy who learns how to be happy from the most unexpected person."/>
    <n v="600"/>
    <n v="51"/>
    <x v="3"/>
    <x v="0"/>
    <s v="USD"/>
    <n v="1407250329"/>
    <d v="2014-08-05T14:52:09"/>
    <n v="1404658329"/>
    <x v="2748"/>
    <b v="0"/>
    <n v="6"/>
    <b v="0"/>
    <x v="4"/>
    <n v="8.5000000000000006E-2"/>
    <n v="8.5"/>
    <x v="3"/>
    <x v="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749"/>
    <b v="1"/>
    <n v="535"/>
    <b v="0"/>
    <x v="5"/>
    <n v="8.4172839999999999E-2"/>
    <n v="78.666205607476627"/>
    <x v="0"/>
    <x v="5"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n v="1474230385"/>
    <d v="2016-09-18T20:26:25"/>
    <n v="1471638385"/>
    <x v="2750"/>
    <b v="0"/>
    <n v="4"/>
    <b v="0"/>
    <x v="39"/>
    <n v="8.3799999999999999E-2"/>
    <n v="104.75"/>
    <x v="5"/>
    <x v="39"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n v="1424014680"/>
    <d v="2015-02-15T15:38:00"/>
    <n v="1418922443"/>
    <x v="2751"/>
    <b v="0"/>
    <n v="1"/>
    <b v="0"/>
    <x v="26"/>
    <n v="8.3333333333333329E-2"/>
    <n v="100"/>
    <x v="5"/>
    <x v="26"/>
  </r>
  <r>
    <n v="1117"/>
    <s v="Medieval Village"/>
    <s v="Experience the Medieval in your own village. Increase your village into a city and walk through the streets."/>
    <n v="1000"/>
    <n v="83"/>
    <x v="3"/>
    <x v="2"/>
    <s v="EUR"/>
    <n v="1451053313"/>
    <d v="2015-12-25T14:21:53"/>
    <n v="1448461313"/>
    <x v="2752"/>
    <b v="0"/>
    <n v="8"/>
    <b v="0"/>
    <x v="29"/>
    <n v="8.3000000000000004E-2"/>
    <n v="10.375"/>
    <x v="1"/>
    <x v="2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n v="1413992210"/>
    <d v="2014-10-22T15:36:50"/>
    <n v="1411400210"/>
    <x v="2753"/>
    <b v="0"/>
    <n v="12"/>
    <b v="0"/>
    <x v="4"/>
    <n v="8.2142857142857142E-2"/>
    <n v="38.333333333333336"/>
    <x v="3"/>
    <x v="4"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n v="1368550060"/>
    <d v="2013-05-14T16:47:40"/>
    <n v="1365958060"/>
    <x v="2754"/>
    <b v="0"/>
    <n v="49"/>
    <b v="0"/>
    <x v="28"/>
    <n v="8.2100000000000006E-2"/>
    <n v="16.755102040816325"/>
    <x v="4"/>
    <x v="2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n v="1425337200"/>
    <d v="2015-03-02T23:00:00"/>
    <n v="1421432810"/>
    <x v="2755"/>
    <b v="0"/>
    <n v="6"/>
    <b v="0"/>
    <x v="4"/>
    <n v="8.1333333333333327E-2"/>
    <n v="10.166666666666666"/>
    <x v="3"/>
    <x v="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n v="1488958200"/>
    <d v="2017-03-08T07:30:00"/>
    <n v="1484912974"/>
    <x v="2756"/>
    <b v="0"/>
    <n v="16"/>
    <b v="0"/>
    <x v="25"/>
    <n v="8.0833333333333326E-2"/>
    <n v="90.9375"/>
    <x v="1"/>
    <x v="25"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n v="1419017488"/>
    <d v="2014-12-19T19:31:28"/>
    <n v="1416339088"/>
    <x v="2757"/>
    <b v="0"/>
    <n v="5"/>
    <b v="0"/>
    <x v="39"/>
    <n v="8.0600000000000005E-2"/>
    <n v="80.599999999999994"/>
    <x v="5"/>
    <x v="3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758"/>
    <b v="0"/>
    <n v="8"/>
    <b v="0"/>
    <x v="12"/>
    <n v="8.0250000000000002E-2"/>
    <n v="200.625"/>
    <x v="3"/>
    <x v="1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d v="2017-03-29T23:32:11"/>
    <n v="1488241931"/>
    <x v="2759"/>
    <b v="0"/>
    <n v="7"/>
    <b v="0"/>
    <x v="11"/>
    <n v="0.08"/>
    <n v="11.428571428571429"/>
    <x v="7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n v="1434092876"/>
    <d v="2015-06-12T07:07:56"/>
    <n v="1431414476"/>
    <x v="2760"/>
    <b v="0"/>
    <n v="36"/>
    <b v="0"/>
    <x v="32"/>
    <n v="7.8809523809523815E-2"/>
    <n v="45.972222222222221"/>
    <x v="5"/>
    <x v="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n v="1430517761"/>
    <d v="2015-05-01T22:02:41"/>
    <n v="1427925761"/>
    <x v="2761"/>
    <b v="0"/>
    <n v="17"/>
    <b v="0"/>
    <x v="21"/>
    <n v="7.868E-2"/>
    <n v="115.70588235294117"/>
    <x v="2"/>
    <x v="21"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n v="1400498789"/>
    <d v="2014-05-19T11:26:29"/>
    <n v="1398511589"/>
    <x v="2762"/>
    <b v="0"/>
    <n v="7"/>
    <b v="0"/>
    <x v="4"/>
    <n v="7.8378378378378383E-2"/>
    <n v="20.714285714285715"/>
    <x v="3"/>
    <x v="4"/>
  </r>
  <r>
    <n v="1089"/>
    <s v="Farabel"/>
    <s v="Farabel is a single player turn-based fantasy strategy game for Mac/PC/Linux"/>
    <n v="15000"/>
    <n v="1174"/>
    <x v="3"/>
    <x v="3"/>
    <s v="EUR"/>
    <n v="1435293175"/>
    <d v="2015-06-26T04:32:55"/>
    <n v="1432701175"/>
    <x v="2763"/>
    <b v="0"/>
    <n v="49"/>
    <b v="0"/>
    <x v="29"/>
    <n v="7.8266666666666665E-2"/>
    <n v="23.959183673469386"/>
    <x v="1"/>
    <x v="29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d v="2015-07-16T21:38:56"/>
    <n v="1435354736"/>
    <x v="2764"/>
    <b v="0"/>
    <n v="3"/>
    <b v="0"/>
    <x v="35"/>
    <n v="7.8E-2"/>
    <n v="26"/>
    <x v="6"/>
    <x v="35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d v="2014-11-13T08:02:00"/>
    <n v="1413270690"/>
    <x v="2765"/>
    <b v="0"/>
    <n v="40"/>
    <b v="0"/>
    <x v="3"/>
    <n v="7.7886666666666673E-2"/>
    <n v="292.07499999999999"/>
    <x v="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n v="1422450278"/>
    <d v="2015-01-28T13:04:38"/>
    <n v="1419858278"/>
    <x v="2766"/>
    <b v="0"/>
    <n v="4"/>
    <b v="0"/>
    <x v="4"/>
    <n v="7.5999999999999998E-2"/>
    <n v="4.75"/>
    <x v="3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n v="1415655289"/>
    <d v="2014-11-10T21:34:49"/>
    <n v="1413059689"/>
    <x v="2767"/>
    <b v="1"/>
    <n v="29"/>
    <b v="0"/>
    <x v="19"/>
    <n v="7.5880000000000003E-2"/>
    <n v="65.41379310344827"/>
    <x v="0"/>
    <x v="19"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n v="1428940775"/>
    <d v="2015-04-13T15:59:35"/>
    <n v="1426348775"/>
    <x v="2768"/>
    <b v="0"/>
    <n v="29"/>
    <b v="0"/>
    <x v="3"/>
    <n v="7.5333333333333335E-2"/>
    <n v="31.172413793103448"/>
    <x v="0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2769"/>
    <b v="0"/>
    <n v="9"/>
    <b v="0"/>
    <x v="22"/>
    <n v="7.5111111111111115E-2"/>
    <n v="37.555555555555557"/>
    <x v="4"/>
    <x v="2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n v="1311309721"/>
    <d v="2011-07-22T04:42:01"/>
    <n v="1307421721"/>
    <x v="2770"/>
    <b v="0"/>
    <n v="5"/>
    <b v="0"/>
    <x v="29"/>
    <n v="7.4999999999999997E-2"/>
    <n v="9"/>
    <x v="1"/>
    <x v="2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n v="1481295099"/>
    <d v="2016-12-09T14:51:39"/>
    <n v="1477835499"/>
    <x v="2771"/>
    <b v="0"/>
    <n v="3"/>
    <b v="0"/>
    <x v="21"/>
    <n v="7.4999999999999997E-2"/>
    <n v="50"/>
    <x v="2"/>
    <x v="21"/>
  </r>
  <r>
    <n v="684"/>
    <s v="Arcus Motion Analyzer | The Versatile Smart Ring"/>
    <s v="Arcus gives your fingers super powers."/>
    <n v="320000"/>
    <n v="23948"/>
    <x v="3"/>
    <x v="0"/>
    <s v="USD"/>
    <n v="1406257200"/>
    <d v="2014-07-25T03:00:00"/>
    <n v="1403176891"/>
    <x v="2772"/>
    <b v="0"/>
    <n v="135"/>
    <b v="0"/>
    <x v="3"/>
    <n v="7.4837500000000001E-2"/>
    <n v="177.39259259259259"/>
    <x v="0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n v="1472442900"/>
    <d v="2016-08-29T03:55:00"/>
    <n v="1471638646"/>
    <x v="2773"/>
    <b v="0"/>
    <n v="6"/>
    <b v="0"/>
    <x v="4"/>
    <n v="7.4690265486725665E-2"/>
    <n v="35.166666666666664"/>
    <x v="3"/>
    <x v="4"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n v="1405401060"/>
    <d v="2014-07-15T05:11:00"/>
    <n v="1401585752"/>
    <x v="2774"/>
    <b v="0"/>
    <n v="9"/>
    <b v="0"/>
    <x v="24"/>
    <n v="7.3400000000000007E-2"/>
    <n v="40.777777777777779"/>
    <x v="6"/>
    <x v="24"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n v="1425434420"/>
    <d v="2015-03-04T02:00:20"/>
    <n v="1422842420"/>
    <x v="2775"/>
    <b v="0"/>
    <n v="16"/>
    <b v="0"/>
    <x v="28"/>
    <n v="7.2952380952380949E-2"/>
    <n v="47.875"/>
    <x v="4"/>
    <x v="2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n v="1417276800"/>
    <d v="2014-11-29T16:00:00"/>
    <n v="1415140480"/>
    <x v="2776"/>
    <b v="0"/>
    <n v="9"/>
    <b v="0"/>
    <x v="3"/>
    <n v="7.2599999999999998E-2"/>
    <n v="80.666666666666671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n v="1427082912"/>
    <d v="2015-03-23T03:55:12"/>
    <n v="1423198512"/>
    <x v="2777"/>
    <b v="0"/>
    <n v="5"/>
    <b v="0"/>
    <x v="4"/>
    <n v="7.2400000000000006E-2"/>
    <n v="72.400000000000006"/>
    <x v="3"/>
    <x v="4"/>
  </r>
  <r>
    <n v="1098"/>
    <s v="Kick, Punch... Fireball"/>
    <s v="Kick, Punch... Fireball is an FPS type arena game set inside the fantasy world."/>
    <n v="25000"/>
    <n v="1803"/>
    <x v="3"/>
    <x v="0"/>
    <s v="USD"/>
    <n v="1397413095"/>
    <d v="2014-04-13T18:18:15"/>
    <n v="1394821095"/>
    <x v="2778"/>
    <b v="0"/>
    <n v="22"/>
    <b v="0"/>
    <x v="29"/>
    <n v="7.2120000000000004E-2"/>
    <n v="81.954545454545453"/>
    <x v="1"/>
    <x v="29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n v="1314856800"/>
    <d v="2011-09-01T06:00:00"/>
    <n v="1311789885"/>
    <x v="2779"/>
    <b v="0"/>
    <n v="4"/>
    <b v="0"/>
    <x v="13"/>
    <n v="7.1999999999999995E-2"/>
    <n v="18"/>
    <x v="2"/>
    <x v="1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n v="1447451756"/>
    <d v="2015-11-13T21:55:56"/>
    <n v="1444856156"/>
    <x v="2780"/>
    <b v="0"/>
    <n v="6"/>
    <b v="0"/>
    <x v="39"/>
    <n v="7.1999999999999995E-2"/>
    <n v="12"/>
    <x v="5"/>
    <x v="3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n v="1487811600"/>
    <d v="2017-02-23T01:00:00"/>
    <n v="1486077481"/>
    <x v="2781"/>
    <b v="0"/>
    <n v="7"/>
    <b v="0"/>
    <x v="4"/>
    <n v="7.166666666666667E-2"/>
    <n v="30.714285714285715"/>
    <x v="3"/>
    <x v="4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2782"/>
    <b v="0"/>
    <n v="18"/>
    <b v="0"/>
    <x v="33"/>
    <n v="7.0666666666666669E-2"/>
    <n v="58.888888888888886"/>
    <x v="2"/>
    <x v="3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n v="1476010619"/>
    <d v="2016-10-09T10:56:59"/>
    <n v="1473418619"/>
    <x v="2783"/>
    <b v="0"/>
    <n v="10"/>
    <b v="0"/>
    <x v="39"/>
    <n v="7.0634920634920634E-2"/>
    <n v="44.5"/>
    <x v="5"/>
    <x v="39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n v="1434047084"/>
    <d v="2015-06-11T18:24:44"/>
    <n v="1431455084"/>
    <x v="2784"/>
    <b v="1"/>
    <n v="28"/>
    <b v="0"/>
    <x v="4"/>
    <n v="7.0433333333333334E-2"/>
    <n v="75.464285714285708"/>
    <x v="3"/>
    <x v="4"/>
  </r>
  <r>
    <n v="1991"/>
    <s v="Portraits of Resilience"/>
    <s v="Taking (and giving) professional portraits of survivors of human trafficking in Myanmar."/>
    <n v="2000"/>
    <n v="140"/>
    <x v="3"/>
    <x v="0"/>
    <s v="USD"/>
    <n v="1435958786"/>
    <d v="2015-07-03T21:26:26"/>
    <n v="1434144386"/>
    <x v="2785"/>
    <b v="0"/>
    <n v="3"/>
    <b v="0"/>
    <x v="35"/>
    <n v="7.0000000000000007E-2"/>
    <n v="46.666666666666664"/>
    <x v="6"/>
    <x v="35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n v="1482711309"/>
    <d v="2016-12-26T00:15:09"/>
    <n v="1479860109"/>
    <x v="2786"/>
    <b v="0"/>
    <n v="6"/>
    <b v="0"/>
    <x v="4"/>
    <n v="6.9696969696969702E-2"/>
    <n v="383.33333333333331"/>
    <x v="3"/>
    <x v="4"/>
  </r>
  <r>
    <n v="2600"/>
    <s v="Help Buttz Return From the Ashes"/>
    <s v="On Sunday November 8, 2015 our food truck burned to the ground. Please help us get rebuilt."/>
    <n v="50000"/>
    <n v="3466"/>
    <x v="3"/>
    <x v="0"/>
    <s v="USD"/>
    <n v="1458938200"/>
    <d v="2016-03-25T20:36:40"/>
    <n v="1453757800"/>
    <x v="2787"/>
    <b v="0"/>
    <n v="30"/>
    <b v="0"/>
    <x v="37"/>
    <n v="6.9320000000000007E-2"/>
    <n v="115.53333333333333"/>
    <x v="7"/>
    <x v="37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n v="1450211116"/>
    <d v="2015-12-15T20:25:16"/>
    <n v="1445023516"/>
    <x v="2788"/>
    <b v="0"/>
    <n v="7"/>
    <b v="0"/>
    <x v="4"/>
    <n v="6.8287037037037035E-2"/>
    <n v="59"/>
    <x v="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n v="1332748899"/>
    <d v="2012-03-26T08:01:39"/>
    <n v="1327568499"/>
    <x v="2789"/>
    <b v="0"/>
    <n v="5"/>
    <b v="0"/>
    <x v="28"/>
    <n v="6.7966666666666675E-2"/>
    <n v="40.78"/>
    <x v="4"/>
    <x v="28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n v="1481367600"/>
    <d v="2016-12-10T11:00:00"/>
    <n v="1477839675"/>
    <x v="2790"/>
    <b v="0"/>
    <n v="10"/>
    <b v="0"/>
    <x v="39"/>
    <n v="6.7083333333333328E-2"/>
    <n v="80.5"/>
    <x v="5"/>
    <x v="3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n v="1414623471"/>
    <d v="2014-10-29T22:57:51"/>
    <n v="1411513071"/>
    <x v="2791"/>
    <b v="1"/>
    <n v="4"/>
    <b v="0"/>
    <x v="9"/>
    <n v="6.7000000000000004E-2"/>
    <n v="83.75"/>
    <x v="6"/>
    <x v="9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n v="1466363576"/>
    <d v="2016-06-19T19:12:56"/>
    <n v="1461179576"/>
    <x v="2792"/>
    <b v="0"/>
    <n v="9"/>
    <b v="0"/>
    <x v="4"/>
    <n v="6.6500000000000004E-2"/>
    <n v="29.555555555555557"/>
    <x v="3"/>
    <x v="4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2793"/>
    <b v="0"/>
    <n v="37"/>
    <b v="0"/>
    <x v="3"/>
    <n v="6.6339999999999996E-2"/>
    <n v="89.648648648648646"/>
    <x v="0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n v="1336188019"/>
    <d v="2012-05-05T03:20:19"/>
    <n v="1333596019"/>
    <x v="2794"/>
    <b v="0"/>
    <n v="24"/>
    <b v="0"/>
    <x v="27"/>
    <n v="6.6066666666666662E-2"/>
    <n v="82.583333333333329"/>
    <x v="2"/>
    <x v="2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d v="2015-03-07T19:55:01"/>
    <n v="1423166101"/>
    <x v="2795"/>
    <b v="0"/>
    <n v="6"/>
    <b v="0"/>
    <x v="39"/>
    <n v="6.6055045871559637E-2"/>
    <n v="30"/>
    <x v="5"/>
    <x v="39"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n v="1360009774"/>
    <d v="2013-02-04T20:29:34"/>
    <n v="1356121774"/>
    <x v="2796"/>
    <b v="0"/>
    <n v="311"/>
    <b v="0"/>
    <x v="29"/>
    <n v="6.5900366666666668E-2"/>
    <n v="63.569485530546629"/>
    <x v="1"/>
    <x v="2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n v="1427850090"/>
    <d v="2015-04-01T01:01:30"/>
    <n v="1425261690"/>
    <x v="2797"/>
    <b v="0"/>
    <n v="8"/>
    <b v="0"/>
    <x v="9"/>
    <n v="6.565384615384616E-2"/>
    <n v="213.375"/>
    <x v="6"/>
    <x v="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n v="1395007200"/>
    <d v="2014-03-16T22:00:00"/>
    <n v="1392021502"/>
    <x v="2798"/>
    <b v="0"/>
    <n v="7"/>
    <b v="0"/>
    <x v="27"/>
    <n v="6.5500000000000003E-2"/>
    <n v="18.714285714285715"/>
    <x v="2"/>
    <x v="27"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d v="2015-04-19T15:08:52"/>
    <n v="1424275732"/>
    <x v="2799"/>
    <b v="0"/>
    <n v="2"/>
    <b v="0"/>
    <x v="20"/>
    <n v="6.545454545454546E-2"/>
    <n v="108"/>
    <x v="3"/>
    <x v="2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n v="1482397263"/>
    <d v="2016-12-22T09:01:03"/>
    <n v="1479805263"/>
    <x v="2800"/>
    <b v="0"/>
    <n v="201"/>
    <b v="0"/>
    <x v="3"/>
    <n v="6.5299999999999997E-2"/>
    <n v="6.4975124378109452"/>
    <x v="0"/>
    <x v="3"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n v="1441507006"/>
    <d v="2015-09-06T02:36:46"/>
    <n v="1438915006"/>
    <x v="2801"/>
    <b v="0"/>
    <n v="3"/>
    <b v="0"/>
    <x v="37"/>
    <n v="6.5000000000000002E-2"/>
    <n v="108.33333333333333"/>
    <x v="7"/>
    <x v="37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n v="1435730400"/>
    <d v="2015-07-01T06:00:00"/>
    <n v="1430855315"/>
    <x v="2802"/>
    <b v="0"/>
    <n v="3"/>
    <b v="0"/>
    <x v="21"/>
    <n v="6.5000000000000002E-2"/>
    <n v="216.66666666666666"/>
    <x v="2"/>
    <x v="21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n v="1409337611"/>
    <d v="2014-08-29T18:40:11"/>
    <n v="1407177611"/>
    <x v="2803"/>
    <b v="0"/>
    <n v="26"/>
    <b v="0"/>
    <x v="30"/>
    <n v="6.4850000000000005E-2"/>
    <n v="49.884615384615387"/>
    <x v="4"/>
    <x v="3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n v="1450541229"/>
    <d v="2015-12-19T16:07:09"/>
    <n v="1447949229"/>
    <x v="2804"/>
    <b v="0"/>
    <n v="6"/>
    <b v="0"/>
    <x v="25"/>
    <n v="6.4439140811455853E-2"/>
    <n v="45"/>
    <x v="1"/>
    <x v="2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n v="1406593780"/>
    <d v="2014-07-29T00:29:40"/>
    <n v="1404174580"/>
    <x v="2805"/>
    <b v="1"/>
    <n v="60"/>
    <b v="0"/>
    <x v="19"/>
    <n v="6.4158609339642042E-2"/>
    <n v="41.583333333333336"/>
    <x v="0"/>
    <x v="19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n v="1415404800"/>
    <d v="2014-11-08T00:00:00"/>
    <n v="1412809644"/>
    <x v="2806"/>
    <b v="0"/>
    <n v="10"/>
    <b v="0"/>
    <x v="4"/>
    <n v="6.3333333333333339E-2"/>
    <n v="9.5"/>
    <x v="3"/>
    <x v="4"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n v="1388808545"/>
    <d v="2014-01-04T04:09:05"/>
    <n v="1386216545"/>
    <x v="2807"/>
    <b v="0"/>
    <n v="30"/>
    <b v="0"/>
    <x v="29"/>
    <n v="6.3092592592592589E-2"/>
    <n v="113.56666666666666"/>
    <x v="1"/>
    <x v="29"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n v="1429460386"/>
    <d v="2015-04-19T16:19:46"/>
    <n v="1424279986"/>
    <x v="2808"/>
    <b v="0"/>
    <n v="3"/>
    <b v="0"/>
    <x v="4"/>
    <n v="6.3E-2"/>
    <n v="42"/>
    <x v="3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n v="1451602800"/>
    <d v="2015-12-31T23:00:00"/>
    <n v="1449011610"/>
    <x v="2809"/>
    <b v="0"/>
    <n v="23"/>
    <b v="0"/>
    <x v="3"/>
    <n v="6.2933333333333327E-2"/>
    <n v="82.086956521739125"/>
    <x v="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n v="1421691298"/>
    <d v="2015-01-19T18:14:58"/>
    <n v="1417803298"/>
    <x v="2810"/>
    <b v="1"/>
    <n v="19"/>
    <b v="0"/>
    <x v="9"/>
    <n v="6.2566666666666673E-2"/>
    <n v="98.78947368421052"/>
    <x v="6"/>
    <x v="9"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n v="1349885289"/>
    <d v="2012-10-10T16:08:09"/>
    <n v="1347293289"/>
    <x v="2811"/>
    <b v="0"/>
    <n v="21"/>
    <b v="0"/>
    <x v="28"/>
    <n v="6.0999999999999999E-2"/>
    <n v="87.142857142857139"/>
    <x v="4"/>
    <x v="28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d v="2017-04-05T19:41:54"/>
    <n v="1487709714"/>
    <x v="2812"/>
    <b v="0"/>
    <n v="7"/>
    <b v="0"/>
    <x v="12"/>
    <n v="6.0263157894736845E-2"/>
    <n v="163.57142857142858"/>
    <x v="3"/>
    <x v="1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n v="1399867409"/>
    <d v="2014-05-12T04:03:29"/>
    <n v="1394683409"/>
    <x v="2813"/>
    <b v="0"/>
    <n v="2"/>
    <b v="0"/>
    <x v="27"/>
    <n v="0.06"/>
    <n v="60"/>
    <x v="2"/>
    <x v="27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n v="1475258327"/>
    <d v="2016-09-30T17:58:47"/>
    <n v="1471370327"/>
    <x v="2814"/>
    <b v="0"/>
    <n v="2"/>
    <b v="0"/>
    <x v="20"/>
    <n v="0.06"/>
    <n v="15"/>
    <x v="3"/>
    <x v="2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n v="1437606507"/>
    <d v="2015-07-22T23:08:27"/>
    <n v="1435014507"/>
    <x v="2815"/>
    <b v="0"/>
    <n v="4"/>
    <b v="0"/>
    <x v="4"/>
    <n v="0.06"/>
    <n v="15"/>
    <x v="3"/>
    <x v="4"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n v="1462738327"/>
    <d v="2016-05-08T20:12:07"/>
    <n v="1460146327"/>
    <x v="2816"/>
    <b v="0"/>
    <n v="19"/>
    <b v="0"/>
    <x v="37"/>
    <n v="5.906666666666667E-2"/>
    <n v="46.631578947368418"/>
    <x v="7"/>
    <x v="37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2817"/>
    <b v="0"/>
    <n v="8"/>
    <b v="0"/>
    <x v="3"/>
    <n v="5.8500000000000003E-2"/>
    <n v="29.25"/>
    <x v="0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n v="1330577940"/>
    <d v="2012-03-01T04:59:00"/>
    <n v="1327853914"/>
    <x v="2818"/>
    <b v="0"/>
    <n v="9"/>
    <b v="0"/>
    <x v="27"/>
    <n v="5.7692307692307696E-2"/>
    <n v="41.666666666666664"/>
    <x v="2"/>
    <x v="2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n v="1469109600"/>
    <d v="2016-07-21T14:00:00"/>
    <n v="1464586746"/>
    <x v="2819"/>
    <b v="0"/>
    <n v="19"/>
    <b v="0"/>
    <x v="3"/>
    <n v="5.7334999999999997E-2"/>
    <n v="603.52631578947364"/>
    <x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n v="1451494210"/>
    <d v="2015-12-30T16:50:10"/>
    <n v="1449075010"/>
    <x v="2820"/>
    <b v="0"/>
    <n v="12"/>
    <b v="0"/>
    <x v="29"/>
    <n v="5.7238095238095241E-2"/>
    <n v="50.083333333333336"/>
    <x v="1"/>
    <x v="29"/>
  </r>
  <r>
    <n v="1152"/>
    <s v="Peruvian King Food Truck"/>
    <s v="Peruvian food truck with an LA twist."/>
    <n v="16000"/>
    <n v="911"/>
    <x v="3"/>
    <x v="0"/>
    <s v="USD"/>
    <n v="1431709312"/>
    <d v="2015-05-15T17:01:52"/>
    <n v="1429117312"/>
    <x v="2821"/>
    <b v="0"/>
    <n v="15"/>
    <b v="0"/>
    <x v="37"/>
    <n v="5.6937500000000002E-2"/>
    <n v="60.733333333333334"/>
    <x v="7"/>
    <x v="3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2822"/>
    <b v="0"/>
    <n v="9"/>
    <b v="0"/>
    <x v="38"/>
    <n v="5.6833333333333333E-2"/>
    <n v="37.888888888888886"/>
    <x v="0"/>
    <x v="38"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n v="1474507065"/>
    <d v="2016-09-22T01:17:45"/>
    <n v="1471915065"/>
    <x v="2823"/>
    <b v="0"/>
    <n v="3"/>
    <b v="0"/>
    <x v="37"/>
    <n v="5.6666666666666664E-2"/>
    <n v="340"/>
    <x v="7"/>
    <x v="3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n v="1466323917"/>
    <d v="2016-06-19T08:11:57"/>
    <n v="1463731917"/>
    <x v="2824"/>
    <b v="0"/>
    <n v="7"/>
    <b v="0"/>
    <x v="37"/>
    <n v="5.6666666666666664E-2"/>
    <n v="12.142857142857142"/>
    <x v="7"/>
    <x v="3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n v="1473750300"/>
    <d v="2016-09-13T07:05:00"/>
    <n v="1470294300"/>
    <x v="2825"/>
    <b v="0"/>
    <n v="93"/>
    <b v="0"/>
    <x v="3"/>
    <n v="5.6613333333333335E-2"/>
    <n v="182.6236559139785"/>
    <x v="0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n v="1419538560"/>
    <d v="2014-12-25T20:16:00"/>
    <n v="1416600960"/>
    <x v="2826"/>
    <b v="0"/>
    <n v="38"/>
    <b v="0"/>
    <x v="37"/>
    <n v="5.6500000000000002E-2"/>
    <n v="89.21052631578948"/>
    <x v="7"/>
    <x v="37"/>
  </r>
  <r>
    <n v="428"/>
    <s v="Little Clay Bible - Zacchaeus"/>
    <s v="Fresh, fun, entertaining Bible stories on YouTube, stop-motion style."/>
    <n v="12000"/>
    <n v="676"/>
    <x v="3"/>
    <x v="0"/>
    <s v="USD"/>
    <n v="1402956000"/>
    <d v="2014-06-16T22:00:00"/>
    <n v="1400523845"/>
    <x v="2827"/>
    <b v="0"/>
    <n v="13"/>
    <b v="0"/>
    <x v="28"/>
    <n v="5.6333333333333332E-2"/>
    <n v="52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n v="1415562471"/>
    <d v="2014-11-09T19:47:51"/>
    <n v="1412966871"/>
    <x v="2828"/>
    <b v="0"/>
    <n v="8"/>
    <b v="0"/>
    <x v="21"/>
    <n v="5.6250000000000001E-2"/>
    <n v="28.125"/>
    <x v="2"/>
    <x v="2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n v="1485905520"/>
    <d v="2017-01-31T23:32:00"/>
    <n v="1481150949"/>
    <x v="2829"/>
    <b v="0"/>
    <n v="7"/>
    <b v="0"/>
    <x v="3"/>
    <n v="5.5800000000000002E-2"/>
    <n v="119.57142857142857"/>
    <x v="0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2830"/>
    <b v="0"/>
    <n v="13"/>
    <b v="0"/>
    <x v="22"/>
    <n v="5.5480000000000002E-2"/>
    <n v="106.69230769230769"/>
    <x v="4"/>
    <x v="22"/>
  </r>
  <r>
    <n v="185"/>
    <s v="BLANK Short Movie"/>
    <s v="Love has no boundaries!"/>
    <n v="40000"/>
    <n v="2200"/>
    <x v="3"/>
    <x v="12"/>
    <s v="NOK"/>
    <n v="1471557139"/>
    <d v="2016-08-18T21:52:19"/>
    <n v="1468965139"/>
    <x v="2831"/>
    <b v="0"/>
    <n v="10"/>
    <b v="0"/>
    <x v="30"/>
    <n v="5.5E-2"/>
    <n v="220"/>
    <x v="4"/>
    <x v="3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n v="1431283530"/>
    <d v="2015-05-10T18:45:30"/>
    <n v="1428691530"/>
    <x v="2832"/>
    <b v="0"/>
    <n v="3"/>
    <b v="0"/>
    <x v="20"/>
    <n v="5.5E-2"/>
    <n v="18.333333333333332"/>
    <x v="3"/>
    <x v="2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d v="2017-01-04T13:06:20"/>
    <n v="1480943180"/>
    <x v="2833"/>
    <b v="0"/>
    <n v="1"/>
    <b v="0"/>
    <x v="4"/>
    <n v="5.4545454545454543E-2"/>
    <n v="30"/>
    <x v="3"/>
    <x v="4"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n v="1478196008"/>
    <d v="2016-11-03T18:00:08"/>
    <n v="1475604008"/>
    <x v="2834"/>
    <b v="0"/>
    <n v="56"/>
    <b v="0"/>
    <x v="29"/>
    <n v="5.4199999999999998E-2"/>
    <n v="29.035714285714285"/>
    <x v="1"/>
    <x v="29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n v="1484684186"/>
    <d v="2017-01-17T20:16:26"/>
    <n v="1482092186"/>
    <x v="2835"/>
    <b v="0"/>
    <n v="3"/>
    <b v="0"/>
    <x v="4"/>
    <n v="5.4199999999999998E-2"/>
    <n v="90.333333333333329"/>
    <x v="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n v="1385735295"/>
    <d v="2013-11-29T14:28:15"/>
    <n v="1383139695"/>
    <x v="2836"/>
    <b v="0"/>
    <n v="12"/>
    <b v="0"/>
    <x v="27"/>
    <n v="5.4166666666666669E-2"/>
    <n v="27.083333333333332"/>
    <x v="2"/>
    <x v="27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n v="1449876859"/>
    <d v="2015-12-11T23:34:19"/>
    <n v="1444689259"/>
    <x v="2837"/>
    <b v="0"/>
    <n v="9"/>
    <b v="0"/>
    <x v="4"/>
    <n v="5.4100000000000002E-2"/>
    <n v="60.111111111111114"/>
    <x v="3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n v="1490416380"/>
    <d v="2017-03-25T04:33:00"/>
    <n v="1487485760"/>
    <x v="2838"/>
    <b v="0"/>
    <n v="6"/>
    <b v="0"/>
    <x v="4"/>
    <n v="5.3999999999999999E-2"/>
    <n v="450"/>
    <x v="3"/>
    <x v="4"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n v="1433988791"/>
    <d v="2015-06-11T02:13:11"/>
    <n v="1431396791"/>
    <x v="2839"/>
    <b v="0"/>
    <n v="5"/>
    <b v="0"/>
    <x v="4"/>
    <n v="5.3999999999999999E-2"/>
    <n v="27"/>
    <x v="3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n v="1479032260"/>
    <d v="2016-11-13T10:17:40"/>
    <n v="1476436660"/>
    <x v="2840"/>
    <b v="0"/>
    <n v="3"/>
    <b v="0"/>
    <x v="4"/>
    <n v="5.3999999999999999E-2"/>
    <n v="45"/>
    <x v="3"/>
    <x v="4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d v="2015-10-28T17:17:07"/>
    <n v="1443460627"/>
    <x v="2841"/>
    <b v="0"/>
    <n v="5"/>
    <b v="0"/>
    <x v="37"/>
    <n v="5.3333333333333337E-2"/>
    <n v="640"/>
    <x v="7"/>
    <x v="37"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n v="1386568740"/>
    <d v="2013-12-09T05:59:00"/>
    <n v="1383095125"/>
    <x v="2842"/>
    <b v="0"/>
    <n v="24"/>
    <b v="0"/>
    <x v="29"/>
    <n v="5.3124999999999999E-2"/>
    <n v="17.708333333333332"/>
    <x v="1"/>
    <x v="2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n v="1330478998"/>
    <d v="2012-02-29T01:29:58"/>
    <n v="1327886998"/>
    <x v="2843"/>
    <b v="0"/>
    <n v="22"/>
    <b v="0"/>
    <x v="32"/>
    <n v="5.2187499999999998E-2"/>
    <n v="37.954545454545453"/>
    <x v="5"/>
    <x v="32"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n v="1406913120"/>
    <d v="2014-08-01T17:12:00"/>
    <n v="1404927690"/>
    <x v="2844"/>
    <b v="0"/>
    <n v="4"/>
    <b v="0"/>
    <x v="4"/>
    <n v="5.1999999999999998E-2"/>
    <n v="65"/>
    <x v="3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n v="1407034796"/>
    <d v="2014-08-03T02:59:56"/>
    <n v="1401850796"/>
    <x v="2845"/>
    <b v="0"/>
    <n v="15"/>
    <b v="0"/>
    <x v="22"/>
    <n v="5.0999999999999997E-2"/>
    <n v="119"/>
    <x v="4"/>
    <x v="22"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n v="1430505545"/>
    <d v="2015-05-01T18:39:05"/>
    <n v="1425325145"/>
    <x v="2846"/>
    <b v="0"/>
    <n v="9"/>
    <b v="0"/>
    <x v="12"/>
    <n v="5.080888888888889E-2"/>
    <n v="1270.2222222222222"/>
    <x v="3"/>
    <x v="1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d v="2014-07-09T17:24:25"/>
    <n v="1402334665"/>
    <x v="2847"/>
    <b v="0"/>
    <n v="12"/>
    <b v="0"/>
    <x v="35"/>
    <n v="5.0799999999999998E-2"/>
    <n v="31.75"/>
    <x v="6"/>
    <x v="3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2848"/>
    <b v="0"/>
    <n v="6"/>
    <b v="0"/>
    <x v="36"/>
    <n v="5.0599999999999999E-2"/>
    <n v="84.333333333333329"/>
    <x v="5"/>
    <x v="36"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n v="1446693040"/>
    <d v="2015-11-05T03:10:40"/>
    <n v="1443233440"/>
    <x v="2849"/>
    <b v="0"/>
    <n v="12"/>
    <b v="0"/>
    <x v="3"/>
    <n v="5.0509090909090906E-2"/>
    <n v="115.75"/>
    <x v="0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n v="1438451580"/>
    <d v="2015-08-01T17:53:00"/>
    <n v="1434609424"/>
    <x v="2850"/>
    <b v="0"/>
    <n v="28"/>
    <b v="0"/>
    <x v="38"/>
    <n v="5.0413333333333331E-2"/>
    <n v="135.03571428571428"/>
    <x v="0"/>
    <x v="38"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n v="1377867220"/>
    <d v="2013-08-30T12:53:40"/>
    <n v="1375275220"/>
    <x v="2851"/>
    <b v="0"/>
    <n v="94"/>
    <b v="0"/>
    <x v="29"/>
    <n v="5.0347999999999997E-2"/>
    <n v="267.80851063829789"/>
    <x v="1"/>
    <x v="2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n v="1417474761"/>
    <d v="2014-12-01T22:59:21"/>
    <n v="1414879161"/>
    <x v="2852"/>
    <b v="0"/>
    <n v="10"/>
    <b v="0"/>
    <x v="27"/>
    <n v="5.0256410256410255E-2"/>
    <n v="19.600000000000001"/>
    <x v="2"/>
    <x v="27"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n v="1443782138"/>
    <d v="2015-10-02T10:35:38"/>
    <n v="1440326138"/>
    <x v="2853"/>
    <b v="0"/>
    <n v="3"/>
    <b v="0"/>
    <x v="30"/>
    <n v="0.05"/>
    <n v="83.333333333333329"/>
    <x v="4"/>
    <x v="30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n v="1385931702"/>
    <d v="2013-12-01T21:01:42"/>
    <n v="1383076902"/>
    <x v="2854"/>
    <b v="0"/>
    <n v="2"/>
    <b v="0"/>
    <x v="28"/>
    <n v="0.05"/>
    <n v="62.5"/>
    <x v="4"/>
    <x v="28"/>
  </r>
  <r>
    <n v="444"/>
    <s v="Discovering the Other Woman"/>
    <s v="An upcoming animated web sitcom series centered around dealing with life, love, and relationships."/>
    <n v="1000"/>
    <n v="50"/>
    <x v="3"/>
    <x v="0"/>
    <s v="USD"/>
    <n v="1329342361"/>
    <d v="2012-02-15T21:46:01"/>
    <n v="1324158361"/>
    <x v="2855"/>
    <b v="0"/>
    <n v="1"/>
    <b v="0"/>
    <x v="28"/>
    <n v="0.05"/>
    <n v="50"/>
    <x v="4"/>
    <x v="28"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n v="1470527094"/>
    <d v="2016-08-06T23:44:54"/>
    <n v="1467935094"/>
    <x v="2856"/>
    <b v="0"/>
    <n v="1"/>
    <b v="0"/>
    <x v="25"/>
    <n v="0.05"/>
    <n v="50"/>
    <x v="1"/>
    <x v="2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n v="1455964170"/>
    <d v="2016-02-20T10:29:30"/>
    <n v="1450780170"/>
    <x v="2857"/>
    <b v="0"/>
    <n v="1"/>
    <b v="0"/>
    <x v="39"/>
    <n v="0.05"/>
    <n v="100"/>
    <x v="5"/>
    <x v="39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2858"/>
    <b v="0"/>
    <n v="3"/>
    <b v="0"/>
    <x v="36"/>
    <n v="0.05"/>
    <n v="41.666666666666664"/>
    <x v="5"/>
    <x v="36"/>
  </r>
  <r>
    <n v="2131"/>
    <s v="Scout's Honor"/>
    <s v="From frightened girl to empowered woman, Scout's Honor is a tale about facing your fears and overcoming odds."/>
    <n v="500"/>
    <n v="25"/>
    <x v="3"/>
    <x v="0"/>
    <s v="USD"/>
    <n v="1436677091"/>
    <d v="2015-07-12T04:58:11"/>
    <n v="1434085091"/>
    <x v="2859"/>
    <b v="0"/>
    <n v="3"/>
    <b v="0"/>
    <x v="29"/>
    <n v="0.05"/>
    <n v="8.3333333333333339"/>
    <x v="1"/>
    <x v="2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n v="1442635140"/>
    <d v="2015-09-19T03:59:00"/>
    <n v="1442243484"/>
    <x v="2860"/>
    <b v="0"/>
    <n v="1"/>
    <b v="0"/>
    <x v="4"/>
    <n v="0.05"/>
    <n v="10"/>
    <x v="3"/>
    <x v="4"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n v="1415534400"/>
    <d v="2014-11-09T12:00:00"/>
    <n v="1414538031"/>
    <x v="2861"/>
    <b v="0"/>
    <n v="4"/>
    <b v="0"/>
    <x v="4"/>
    <n v="0.05"/>
    <n v="18.75"/>
    <x v="3"/>
    <x v="4"/>
  </r>
  <r>
    <n v="3861"/>
    <s v="READY OR NOT HERE I COME"/>
    <s v="THE COMING OF THE LORD!"/>
    <n v="2000"/>
    <n v="100"/>
    <x v="3"/>
    <x v="0"/>
    <s v="USD"/>
    <n v="1415828820"/>
    <d v="2014-11-12T21:47:00"/>
    <n v="1412258977"/>
    <x v="2862"/>
    <b v="0"/>
    <n v="1"/>
    <b v="0"/>
    <x v="4"/>
    <n v="0.05"/>
    <n v="100"/>
    <x v="3"/>
    <x v="4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2863"/>
    <b v="0"/>
    <n v="1"/>
    <b v="0"/>
    <x v="20"/>
    <n v="0.05"/>
    <n v="25"/>
    <x v="3"/>
    <x v="20"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n v="1425103218"/>
    <d v="2015-02-28T06:00:18"/>
    <n v="1422424818"/>
    <x v="2864"/>
    <b v="0"/>
    <n v="1"/>
    <b v="0"/>
    <x v="4"/>
    <n v="0.05"/>
    <n v="50"/>
    <x v="3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n v="1437889336"/>
    <d v="2015-07-26T05:42:16"/>
    <n v="1432705336"/>
    <x v="2865"/>
    <b v="0"/>
    <n v="4"/>
    <b v="0"/>
    <x v="4"/>
    <n v="0.05"/>
    <n v="62.5"/>
    <x v="3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2866"/>
    <b v="0"/>
    <n v="14"/>
    <b v="0"/>
    <x v="20"/>
    <n v="4.9639999999999997E-2"/>
    <n v="88.642857142857139"/>
    <x v="3"/>
    <x v="20"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n v="1423152678"/>
    <d v="2015-02-05T16:11:18"/>
    <n v="1420560678"/>
    <x v="2867"/>
    <b v="1"/>
    <n v="15"/>
    <b v="0"/>
    <x v="9"/>
    <n v="4.9575757575757579E-2"/>
    <n v="109.06666666666666"/>
    <x v="6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n v="1402480221"/>
    <d v="2014-06-11T09:50:21"/>
    <n v="1399888221"/>
    <x v="2868"/>
    <b v="0"/>
    <n v="37"/>
    <b v="0"/>
    <x v="29"/>
    <n v="4.9516666666666667E-2"/>
    <n v="80.297297297297291"/>
    <x v="1"/>
    <x v="29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n v="1450166340"/>
    <d v="2015-12-15T07:59:00"/>
    <n v="1448044925"/>
    <x v="2869"/>
    <b v="0"/>
    <n v="17"/>
    <b v="0"/>
    <x v="25"/>
    <n v="4.8680000000000001E-2"/>
    <n v="71.588235294117652"/>
    <x v="1"/>
    <x v="25"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n v="1439069640"/>
    <d v="2015-08-08T21:34:00"/>
    <n v="1433897647"/>
    <x v="2870"/>
    <b v="0"/>
    <n v="6"/>
    <b v="0"/>
    <x v="4"/>
    <n v="4.8666666666666664E-2"/>
    <n v="24.333333333333332"/>
    <x v="3"/>
    <x v="4"/>
  </r>
  <r>
    <n v="1709"/>
    <s v="Psalms"/>
    <s v="A project to set psalms to music. The psalms are taken from the English Standard Version (ESV) of the Bible."/>
    <n v="1750"/>
    <n v="85"/>
    <x v="3"/>
    <x v="0"/>
    <s v="USD"/>
    <n v="1409513940"/>
    <d v="2014-08-31T19:39:00"/>
    <n v="1405949514"/>
    <x v="2871"/>
    <b v="0"/>
    <n v="4"/>
    <b v="0"/>
    <x v="21"/>
    <n v="4.8571428571428571E-2"/>
    <n v="21.25"/>
    <x v="2"/>
    <x v="21"/>
  </r>
  <r>
    <n v="3646"/>
    <s v="Our Sacred Honor"/>
    <s v="Develop demo materials for new, true story of teen Revolutionary War heroes - for hybrid film/live stage musical"/>
    <n v="10000"/>
    <n v="481"/>
    <x v="3"/>
    <x v="0"/>
    <s v="USD"/>
    <n v="1434497400"/>
    <d v="2015-06-16T23:30:00"/>
    <n v="1431770802"/>
    <x v="2872"/>
    <b v="0"/>
    <n v="8"/>
    <b v="0"/>
    <x v="20"/>
    <n v="4.8099999999999997E-2"/>
    <n v="60.125"/>
    <x v="3"/>
    <x v="2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n v="1433093700"/>
    <d v="2015-05-31T17:35:00"/>
    <n v="1430242488"/>
    <x v="2873"/>
    <b v="0"/>
    <n v="8"/>
    <b v="0"/>
    <x v="4"/>
    <n v="4.8000000000000001E-2"/>
    <n v="30"/>
    <x v="3"/>
    <x v="4"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n v="1477968934"/>
    <d v="2016-11-01T02:55:34"/>
    <n v="1472784934"/>
    <x v="2874"/>
    <b v="0"/>
    <n v="9"/>
    <b v="0"/>
    <x v="12"/>
    <n v="4.7363636363636365E-2"/>
    <n v="57.888888888888886"/>
    <x v="3"/>
    <x v="12"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n v="1391364126"/>
    <d v="2014-02-02T18:02:06"/>
    <n v="1388772126"/>
    <x v="2875"/>
    <b v="0"/>
    <n v="6"/>
    <b v="0"/>
    <x v="26"/>
    <n v="4.7E-2"/>
    <n v="39.166666666666664"/>
    <x v="5"/>
    <x v="26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n v="1448078400"/>
    <d v="2015-11-21T04:00:00"/>
    <n v="1445985299"/>
    <x v="2876"/>
    <b v="0"/>
    <n v="5"/>
    <b v="0"/>
    <x v="4"/>
    <n v="4.7E-2"/>
    <n v="9.4"/>
    <x v="3"/>
    <x v="4"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n v="1419183813"/>
    <d v="2014-12-21T17:43:33"/>
    <n v="1417455813"/>
    <x v="2877"/>
    <b v="0"/>
    <n v="13"/>
    <b v="0"/>
    <x v="4"/>
    <n v="4.6699999999999998E-2"/>
    <n v="35.92307692307692"/>
    <x v="3"/>
    <x v="4"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n v="1440763920"/>
    <d v="2015-08-28T12:12:00"/>
    <n v="1435656759"/>
    <x v="2878"/>
    <b v="0"/>
    <n v="3"/>
    <b v="0"/>
    <x v="34"/>
    <n v="4.6666666666666669E-2"/>
    <n v="11.666666666666666"/>
    <x v="6"/>
    <x v="3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n v="1403470800"/>
    <d v="2014-06-22T21:00:00"/>
    <n v="1403356792"/>
    <x v="2879"/>
    <b v="0"/>
    <n v="4"/>
    <b v="0"/>
    <x v="4"/>
    <n v="4.5999999999999999E-2"/>
    <n v="5.75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n v="1324664249"/>
    <d v="2011-12-23T18:17:29"/>
    <n v="1321035449"/>
    <x v="2880"/>
    <b v="0"/>
    <n v="22"/>
    <b v="0"/>
    <x v="28"/>
    <n v="4.5985132395404561E-2"/>
    <n v="136.09090909090909"/>
    <x v="4"/>
    <x v="28"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n v="1444577345"/>
    <d v="2015-10-11T15:29:05"/>
    <n v="1441985458"/>
    <x v="2881"/>
    <b v="0"/>
    <n v="3"/>
    <b v="0"/>
    <x v="4"/>
    <n v="4.583333333333333E-2"/>
    <n v="183.33333333333334"/>
    <x v="3"/>
    <x v="4"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n v="1417656699"/>
    <d v="2014-12-04T01:31:39"/>
    <n v="1415064699"/>
    <x v="2882"/>
    <b v="0"/>
    <n v="13"/>
    <b v="0"/>
    <x v="39"/>
    <n v="4.5714285714285714E-2"/>
    <n v="24.615384615384617"/>
    <x v="5"/>
    <x v="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n v="1431374222"/>
    <d v="2015-05-11T19:57:02"/>
    <n v="1427486222"/>
    <x v="2883"/>
    <b v="0"/>
    <n v="25"/>
    <b v="0"/>
    <x v="3"/>
    <n v="4.5600000000000002E-2"/>
    <n v="27.36"/>
    <x v="0"/>
    <x v="3"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n v="1329014966"/>
    <d v="2012-02-12T02:49:26"/>
    <n v="1326422966"/>
    <x v="2884"/>
    <b v="0"/>
    <n v="5"/>
    <b v="0"/>
    <x v="27"/>
    <n v="4.4999999999999998E-2"/>
    <n v="18"/>
    <x v="2"/>
    <x v="27"/>
  </r>
  <r>
    <n v="1075"/>
    <s v="Towers Of The Apocalypse"/>
    <s v="Fully 3D, post Apocalyptic themed tower defense video game. New take on the genre."/>
    <n v="1000"/>
    <n v="45"/>
    <x v="3"/>
    <x v="0"/>
    <s v="USD"/>
    <n v="1336340516"/>
    <d v="2012-05-06T21:41:56"/>
    <n v="1333748516"/>
    <x v="2885"/>
    <b v="0"/>
    <n v="3"/>
    <b v="0"/>
    <x v="29"/>
    <n v="4.4999999999999998E-2"/>
    <n v="15"/>
    <x v="1"/>
    <x v="2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n v="1459584417"/>
    <d v="2016-04-02T08:06:57"/>
    <n v="1456996017"/>
    <x v="2886"/>
    <b v="0"/>
    <n v="3"/>
    <b v="0"/>
    <x v="39"/>
    <n v="4.4999999999999998E-2"/>
    <n v="15"/>
    <x v="5"/>
    <x v="3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n v="1454936460"/>
    <d v="2016-02-08T13:01:00"/>
    <n v="1452259131"/>
    <x v="2887"/>
    <b v="0"/>
    <n v="9"/>
    <b v="0"/>
    <x v="38"/>
    <n v="4.4600000000000001E-2"/>
    <n v="24.777777777777779"/>
    <x v="0"/>
    <x v="3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2888"/>
    <b v="0"/>
    <n v="3"/>
    <b v="0"/>
    <x v="33"/>
    <n v="4.3999999999999997E-2"/>
    <n v="44"/>
    <x v="2"/>
    <x v="3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d v="2015-02-22T01:21:47"/>
    <n v="1421976107"/>
    <x v="2889"/>
    <b v="0"/>
    <n v="3"/>
    <b v="0"/>
    <x v="38"/>
    <n v="4.3499999999999997E-2"/>
    <n v="145"/>
    <x v="0"/>
    <x v="38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n v="1472799600"/>
    <d v="2016-09-02T07:00:00"/>
    <n v="1470874618"/>
    <x v="2890"/>
    <b v="0"/>
    <n v="16"/>
    <b v="0"/>
    <x v="35"/>
    <n v="4.2999999999999997E-2"/>
    <n v="88.6875"/>
    <x v="6"/>
    <x v="3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n v="1480007460"/>
    <d v="2016-11-24T17:11:00"/>
    <n v="1475760567"/>
    <x v="2891"/>
    <b v="0"/>
    <n v="13"/>
    <b v="0"/>
    <x v="12"/>
    <n v="4.2880000000000001E-2"/>
    <n v="82.461538461538467"/>
    <x v="3"/>
    <x v="12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d v="2017-01-14T03:59:00"/>
    <n v="1480219174"/>
    <x v="2892"/>
    <b v="0"/>
    <n v="18"/>
    <b v="0"/>
    <x v="20"/>
    <n v="4.2466666666666666E-2"/>
    <n v="176.94444444444446"/>
    <x v="3"/>
    <x v="2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n v="1429291982"/>
    <d v="2015-04-17T17:33:02"/>
    <n v="1426699982"/>
    <x v="2893"/>
    <b v="0"/>
    <n v="37"/>
    <b v="0"/>
    <x v="12"/>
    <n v="4.2435339894712751E-2"/>
    <n v="125.27027027027027"/>
    <x v="3"/>
    <x v="1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n v="1468349460"/>
    <d v="2016-07-12T18:51:00"/>
    <n v="1466186988"/>
    <x v="2894"/>
    <b v="0"/>
    <n v="7"/>
    <b v="0"/>
    <x v="3"/>
    <n v="4.24E-2"/>
    <n v="30.285714285714285"/>
    <x v="0"/>
    <x v="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d v="2017-04-11T20:44:05"/>
    <n v="1489351445"/>
    <x v="2895"/>
    <b v="0"/>
    <n v="4"/>
    <b v="0"/>
    <x v="21"/>
    <n v="4.2311459353574929E-2"/>
    <n v="54"/>
    <x v="2"/>
    <x v="21"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n v="1446307053"/>
    <d v="2015-10-31T15:57:33"/>
    <n v="1443715053"/>
    <x v="2896"/>
    <b v="0"/>
    <n v="12"/>
    <b v="0"/>
    <x v="4"/>
    <n v="4.2133333333333335E-2"/>
    <n v="26.333333333333332"/>
    <x v="3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n v="1484239320"/>
    <d v="2017-01-12T16:42:00"/>
    <n v="1482609088"/>
    <x v="2897"/>
    <b v="0"/>
    <n v="4"/>
    <b v="0"/>
    <x v="37"/>
    <n v="4.2000000000000003E-2"/>
    <n v="10.5"/>
    <x v="7"/>
    <x v="3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n v="1456934893"/>
    <d v="2016-03-02T16:08:13"/>
    <n v="1454342893"/>
    <x v="2898"/>
    <b v="0"/>
    <n v="3"/>
    <b v="0"/>
    <x v="4"/>
    <n v="4.1818181818181817E-2"/>
    <n v="23"/>
    <x v="3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n v="1385055979"/>
    <d v="2013-11-21T17:46:19"/>
    <n v="1382460379"/>
    <x v="2899"/>
    <b v="0"/>
    <n v="4"/>
    <b v="0"/>
    <x v="13"/>
    <n v="4.1666666666666664E-2"/>
    <n v="31.25"/>
    <x v="2"/>
    <x v="1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2900"/>
    <b v="0"/>
    <n v="17"/>
    <b v="0"/>
    <x v="12"/>
    <n v="4.1599999999999998E-2"/>
    <n v="61.176470588235297"/>
    <x v="3"/>
    <x v="1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2901"/>
    <b v="0"/>
    <n v="13"/>
    <b v="0"/>
    <x v="36"/>
    <n v="4.1176470588235294E-2"/>
    <n v="26.923076923076923"/>
    <x v="5"/>
    <x v="36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n v="1442440800"/>
    <d v="2015-09-16T22:00:00"/>
    <n v="1440497876"/>
    <x v="2902"/>
    <b v="0"/>
    <n v="4"/>
    <b v="0"/>
    <x v="12"/>
    <n v="4.1000000000000002E-2"/>
    <n v="10.25"/>
    <x v="3"/>
    <x v="12"/>
  </r>
  <r>
    <n v="3981"/>
    <s v="BEIRUT, LADY OF LEBANON"/>
    <s v="A Theatrical Production Celebrating the Lebanese Culture and the Human Spirit in Time of War."/>
    <n v="30000"/>
    <n v="1225"/>
    <x v="3"/>
    <x v="0"/>
    <s v="USD"/>
    <n v="1468729149"/>
    <d v="2016-07-17T04:19:09"/>
    <n v="1463545149"/>
    <x v="2903"/>
    <b v="0"/>
    <n v="7"/>
    <b v="0"/>
    <x v="4"/>
    <n v="4.0833333333333333E-2"/>
    <n v="175"/>
    <x v="3"/>
    <x v="4"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n v="1426791770"/>
    <d v="2015-03-19T19:02:50"/>
    <n v="1424203370"/>
    <x v="2904"/>
    <b v="0"/>
    <n v="3"/>
    <b v="0"/>
    <x v="30"/>
    <n v="4.0625000000000001E-2"/>
    <n v="108.33333333333333"/>
    <x v="4"/>
    <x v="30"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n v="1471370869"/>
    <d v="2016-08-16T18:07:49"/>
    <n v="1466186869"/>
    <x v="2905"/>
    <b v="0"/>
    <n v="4"/>
    <b v="0"/>
    <x v="20"/>
    <n v="4.0266666666666666E-2"/>
    <n v="37.75"/>
    <x v="3"/>
    <x v="20"/>
  </r>
  <r>
    <n v="3799"/>
    <s v="A Story Once Told"/>
    <s v="An original musical on it's way to the stage in Minneapolis, MN. Feel free to ask any questions."/>
    <n v="10000"/>
    <n v="402"/>
    <x v="3"/>
    <x v="0"/>
    <s v="USD"/>
    <n v="1457734843"/>
    <d v="2016-03-11T22:20:43"/>
    <n v="1455142843"/>
    <x v="2906"/>
    <b v="0"/>
    <n v="4"/>
    <b v="0"/>
    <x v="20"/>
    <n v="4.02E-2"/>
    <n v="100.5"/>
    <x v="3"/>
    <x v="20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n v="1420952340"/>
    <d v="2015-01-11T04:59:00"/>
    <n v="1418146883"/>
    <x v="2907"/>
    <b v="0"/>
    <n v="16"/>
    <b v="0"/>
    <x v="20"/>
    <n v="4.0045454545454544E-2"/>
    <n v="55.0625"/>
    <x v="3"/>
    <x v="20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n v="1478059140"/>
    <d v="2016-11-02T03:59:00"/>
    <n v="1476391223"/>
    <x v="2908"/>
    <b v="0"/>
    <n v="3"/>
    <b v="0"/>
    <x v="37"/>
    <n v="0.04"/>
    <n v="33.333333333333336"/>
    <x v="7"/>
    <x v="37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d v="2015-06-30T23:55:00"/>
    <n v="1434412500"/>
    <x v="2909"/>
    <b v="0"/>
    <n v="1"/>
    <b v="0"/>
    <x v="34"/>
    <n v="0.04"/>
    <n v="20"/>
    <x v="6"/>
    <x v="34"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n v="1411227633"/>
    <d v="2014-09-20T15:40:33"/>
    <n v="1408549233"/>
    <x v="2910"/>
    <b v="0"/>
    <n v="1"/>
    <b v="0"/>
    <x v="34"/>
    <n v="0.04"/>
    <n v="100"/>
    <x v="6"/>
    <x v="3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n v="1432151326"/>
    <d v="2015-05-20T19:48:46"/>
    <n v="1429559326"/>
    <x v="2911"/>
    <b v="0"/>
    <n v="14"/>
    <b v="0"/>
    <x v="12"/>
    <n v="3.9750000000000001E-2"/>
    <n v="56.785714285714285"/>
    <x v="3"/>
    <x v="1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2912"/>
    <b v="0"/>
    <n v="13"/>
    <b v="0"/>
    <x v="38"/>
    <n v="3.9334666666666664E-2"/>
    <n v="45.386153846153846"/>
    <x v="0"/>
    <x v="3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n v="1409962211"/>
    <d v="2014-09-06T00:10:11"/>
    <n v="1407370211"/>
    <x v="2913"/>
    <b v="0"/>
    <n v="13"/>
    <b v="0"/>
    <x v="4"/>
    <n v="3.8875E-2"/>
    <n v="23.923076923076923"/>
    <x v="3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n v="1410281360"/>
    <d v="2014-09-09T16:49:20"/>
    <n v="1406825360"/>
    <x v="2914"/>
    <b v="0"/>
    <n v="3"/>
    <b v="0"/>
    <x v="4"/>
    <n v="3.8860103626943004E-2"/>
    <n v="25"/>
    <x v="3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n v="1427807640"/>
    <d v="2015-03-31T13:14:00"/>
    <n v="1423325626"/>
    <x v="2915"/>
    <b v="0"/>
    <n v="8"/>
    <b v="0"/>
    <x v="37"/>
    <n v="3.8833333333333331E-2"/>
    <n v="29.125"/>
    <x v="7"/>
    <x v="37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2916"/>
    <b v="0"/>
    <n v="40"/>
    <b v="0"/>
    <x v="33"/>
    <n v="3.8739999999999997E-2"/>
    <n v="48.424999999999997"/>
    <x v="2"/>
    <x v="3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n v="1427510586"/>
    <d v="2015-03-28T02:43:06"/>
    <n v="1424922186"/>
    <x v="2917"/>
    <b v="0"/>
    <n v="19"/>
    <b v="0"/>
    <x v="37"/>
    <n v="3.85E-2"/>
    <n v="60.789473684210527"/>
    <x v="7"/>
    <x v="3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n v="1463821338"/>
    <d v="2016-05-21T09:02:18"/>
    <n v="1461229338"/>
    <x v="2918"/>
    <b v="0"/>
    <n v="17"/>
    <b v="0"/>
    <x v="3"/>
    <n v="3.8206896551724136E-2"/>
    <n v="65.17647058823529"/>
    <x v="0"/>
    <x v="3"/>
  </r>
  <r>
    <n v="3850"/>
    <s v="The Vagina Monologues 2015"/>
    <s v="V-Day is a global activist movement to end violence against women and girls."/>
    <n v="1000"/>
    <n v="38"/>
    <x v="3"/>
    <x v="0"/>
    <s v="USD"/>
    <n v="1420081143"/>
    <d v="2015-01-01T02:59:03"/>
    <n v="1417489143"/>
    <x v="2919"/>
    <b v="1"/>
    <n v="4"/>
    <b v="0"/>
    <x v="4"/>
    <n v="3.7999999999999999E-2"/>
    <n v="9.5"/>
    <x v="3"/>
    <x v="4"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n v="1415842193"/>
    <d v="2014-11-13T01:29:53"/>
    <n v="1414110593"/>
    <x v="2920"/>
    <b v="0"/>
    <n v="4"/>
    <b v="0"/>
    <x v="34"/>
    <n v="3.7600000000000001E-2"/>
    <n v="23.5"/>
    <x v="6"/>
    <x v="34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d v="2017-04-14T04:59:00"/>
    <n v="1489504916"/>
    <x v="2921"/>
    <b v="0"/>
    <n v="4"/>
    <b v="0"/>
    <x v="4"/>
    <n v="3.7499999999999999E-2"/>
    <n v="93.75"/>
    <x v="3"/>
    <x v="4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n v="1411824444"/>
    <d v="2014-09-27T13:27:24"/>
    <n v="1406640444"/>
    <x v="2922"/>
    <b v="1"/>
    <n v="15"/>
    <b v="0"/>
    <x v="9"/>
    <n v="3.7400000000000003E-2"/>
    <n v="12.466666666666667"/>
    <x v="6"/>
    <x v="9"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n v="1454890620"/>
    <d v="2016-02-08T00:17:00"/>
    <n v="1450724449"/>
    <x v="2923"/>
    <b v="0"/>
    <n v="27"/>
    <b v="0"/>
    <x v="12"/>
    <n v="3.608004104669061E-2"/>
    <n v="65.111111111111114"/>
    <x v="3"/>
    <x v="12"/>
  </r>
  <r>
    <n v="1791"/>
    <s v="disCover: Napoli"/>
    <s v="For the love of street photography and the beauty of traditional cultures in southern Italy."/>
    <n v="3000"/>
    <n v="107"/>
    <x v="3"/>
    <x v="1"/>
    <s v="GBP"/>
    <n v="1422553565"/>
    <d v="2015-01-29T17:46:05"/>
    <n v="1417369565"/>
    <x v="2924"/>
    <b v="1"/>
    <n v="4"/>
    <b v="0"/>
    <x v="9"/>
    <n v="3.5666666666666666E-2"/>
    <n v="26.75"/>
    <x v="6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2925"/>
    <b v="0"/>
    <n v="41"/>
    <b v="0"/>
    <x v="3"/>
    <n v="3.5520833333333335E-2"/>
    <n v="41.585365853658537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n v="1486317653"/>
    <d v="2017-02-05T18:00:53"/>
    <n v="1481133653"/>
    <x v="2926"/>
    <b v="0"/>
    <n v="6"/>
    <b v="0"/>
    <x v="3"/>
    <n v="3.5499999999999997E-2"/>
    <n v="591.66666666666663"/>
    <x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n v="1432178810"/>
    <d v="2015-05-21T03:26:50"/>
    <n v="1429586810"/>
    <x v="2927"/>
    <b v="0"/>
    <n v="3"/>
    <b v="0"/>
    <x v="26"/>
    <n v="3.5400000000000001E-2"/>
    <n v="59"/>
    <x v="5"/>
    <x v="26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n v="1481000340"/>
    <d v="2016-12-06T04:59:00"/>
    <n v="1478386812"/>
    <x v="2928"/>
    <b v="0"/>
    <n v="11"/>
    <b v="0"/>
    <x v="4"/>
    <n v="3.4666666666666665E-2"/>
    <n v="47.272727272727273"/>
    <x v="3"/>
    <x v="4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2929"/>
    <b v="0"/>
    <n v="15"/>
    <b v="0"/>
    <x v="20"/>
    <n v="3.44748684310884E-2"/>
    <n v="30.133333333333333"/>
    <x v="3"/>
    <x v="20"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d v="2016-03-14T15:06:15"/>
    <n v="1455379575"/>
    <x v="2930"/>
    <b v="0"/>
    <n v="9"/>
    <b v="0"/>
    <x v="29"/>
    <n v="3.4200000000000001E-2"/>
    <n v="114"/>
    <x v="1"/>
    <x v="29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n v="1430470772"/>
    <d v="2015-05-01T08:59:32"/>
    <n v="1427878772"/>
    <x v="2931"/>
    <b v="0"/>
    <n v="12"/>
    <b v="0"/>
    <x v="20"/>
    <n v="3.4125000000000003E-2"/>
    <n v="22.75"/>
    <x v="3"/>
    <x v="20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d v="2014-09-01T03:59:00"/>
    <n v="1404586762"/>
    <x v="2932"/>
    <b v="0"/>
    <n v="2"/>
    <b v="0"/>
    <x v="30"/>
    <n v="3.4000000000000002E-2"/>
    <n v="25.5"/>
    <x v="4"/>
    <x v="30"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n v="1375657582"/>
    <d v="2013-08-04T23:06:22"/>
    <n v="1371769582"/>
    <x v="2933"/>
    <b v="0"/>
    <n v="148"/>
    <b v="0"/>
    <x v="29"/>
    <n v="3.3673333333333333E-2"/>
    <n v="34.128378378378379"/>
    <x v="1"/>
    <x v="29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n v="1475378744"/>
    <d v="2016-10-02T03:25:44"/>
    <n v="1472786744"/>
    <x v="2934"/>
    <b v="0"/>
    <n v="2"/>
    <b v="0"/>
    <x v="4"/>
    <n v="3.3666666666666664E-2"/>
    <n v="50.5"/>
    <x v="3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n v="1479410886"/>
    <d v="2016-11-17T19:28:06"/>
    <n v="1474223286"/>
    <x v="2935"/>
    <b v="0"/>
    <n v="2"/>
    <b v="0"/>
    <x v="38"/>
    <n v="3.3444444444444443E-2"/>
    <n v="150.5"/>
    <x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n v="1481132169"/>
    <d v="2016-12-07T17:36:09"/>
    <n v="1479317769"/>
    <x v="2936"/>
    <b v="0"/>
    <n v="16"/>
    <b v="0"/>
    <x v="12"/>
    <n v="3.3399999999999999E-2"/>
    <n v="20.875"/>
    <x v="3"/>
    <x v="12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d v="2014-08-09T14:44:07"/>
    <n v="1405003447"/>
    <x v="2937"/>
    <b v="0"/>
    <n v="3"/>
    <b v="0"/>
    <x v="28"/>
    <n v="3.3333333333333333E-2"/>
    <n v="16.666666666666668"/>
    <x v="4"/>
    <x v="28"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n v="1417584860"/>
    <d v="2014-12-03T05:34:20"/>
    <n v="1414992860"/>
    <x v="2938"/>
    <b v="0"/>
    <n v="1"/>
    <b v="0"/>
    <x v="38"/>
    <n v="3.3333333333333333E-2"/>
    <n v="250"/>
    <x v="0"/>
    <x v="3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n v="1257047940"/>
    <d v="2009-11-01T03:59:00"/>
    <n v="1252718519"/>
    <x v="2939"/>
    <b v="0"/>
    <n v="1"/>
    <b v="0"/>
    <x v="26"/>
    <n v="3.3333333333333333E-2"/>
    <n v="50"/>
    <x v="5"/>
    <x v="26"/>
  </r>
  <r>
    <n v="1810"/>
    <s v="Film Speed"/>
    <s v="Film Speed is a series of Zines focusing on architecture shot completely on 35 and 120mm film."/>
    <n v="450"/>
    <n v="15"/>
    <x v="3"/>
    <x v="0"/>
    <s v="USD"/>
    <n v="1408657826"/>
    <d v="2014-08-21T21:50:26"/>
    <n v="1407621026"/>
    <x v="2940"/>
    <b v="0"/>
    <n v="2"/>
    <b v="0"/>
    <x v="9"/>
    <n v="3.3333333333333333E-2"/>
    <n v="7.5"/>
    <x v="6"/>
    <x v="9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d v="2017-05-03T19:12:00"/>
    <n v="1489439669"/>
    <x v="2941"/>
    <b v="0"/>
    <n v="1"/>
    <b v="0"/>
    <x v="4"/>
    <n v="3.3333333333333333E-2"/>
    <n v="50"/>
    <x v="3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n v="1273356960"/>
    <d v="2010-05-08T22:16:00"/>
    <n v="1268255751"/>
    <x v="2942"/>
    <b v="0"/>
    <n v="4"/>
    <b v="0"/>
    <x v="28"/>
    <n v="3.307692307692308E-2"/>
    <n v="53.75"/>
    <x v="4"/>
    <x v="2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2943"/>
    <b v="0"/>
    <n v="15"/>
    <b v="0"/>
    <x v="3"/>
    <n v="3.3033333333333331E-2"/>
    <n v="66.066666666666663"/>
    <x v="0"/>
    <x v="3"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n v="1400091095"/>
    <d v="2014-05-14T18:11:35"/>
    <n v="1398363095"/>
    <x v="2944"/>
    <b v="0"/>
    <n v="4"/>
    <b v="0"/>
    <x v="28"/>
    <n v="3.2804E-2"/>
    <n v="20.502500000000001"/>
    <x v="4"/>
    <x v="2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n v="1429839571"/>
    <d v="2015-04-24T01:39:31"/>
    <n v="1427247571"/>
    <x v="2945"/>
    <b v="0"/>
    <n v="6"/>
    <b v="0"/>
    <x v="38"/>
    <n v="3.272727272727273E-2"/>
    <n v="30"/>
    <x v="0"/>
    <x v="38"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n v="1434395418"/>
    <d v="2015-06-15T19:10:18"/>
    <n v="1431630618"/>
    <x v="2946"/>
    <b v="0"/>
    <n v="4"/>
    <b v="0"/>
    <x v="20"/>
    <n v="3.267605633802817E-2"/>
    <n v="29"/>
    <x v="3"/>
    <x v="20"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n v="1440912480"/>
    <d v="2015-08-30T05:28:00"/>
    <n v="1438385283"/>
    <x v="2947"/>
    <b v="0"/>
    <n v="10"/>
    <b v="0"/>
    <x v="30"/>
    <n v="3.2500000000000001E-2"/>
    <n v="32.5"/>
    <x v="4"/>
    <x v="30"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n v="1408581930"/>
    <d v="2014-08-21T00:45:30"/>
    <n v="1405989930"/>
    <x v="2948"/>
    <b v="0"/>
    <n v="9"/>
    <b v="0"/>
    <x v="13"/>
    <n v="3.2500000000000001E-2"/>
    <n v="28.888888888888889"/>
    <x v="2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n v="1343016000"/>
    <d v="2012-07-23T04:00:00"/>
    <n v="1340296440"/>
    <x v="2949"/>
    <b v="0"/>
    <n v="8"/>
    <b v="0"/>
    <x v="27"/>
    <n v="3.2500000000000001E-2"/>
    <n v="65"/>
    <x v="2"/>
    <x v="27"/>
  </r>
  <r>
    <n v="3946"/>
    <s v="DR. Mecurio's Mythical Marvels &amp; Beastiry"/>
    <s v="Dr. Mecurio's is an original work of fantasy designed and written for the stage."/>
    <n v="6000"/>
    <n v="195"/>
    <x v="3"/>
    <x v="0"/>
    <s v="USD"/>
    <n v="1425110400"/>
    <d v="2015-02-28T08:00:00"/>
    <n v="1422388822"/>
    <x v="2950"/>
    <b v="0"/>
    <n v="5"/>
    <b v="0"/>
    <x v="4"/>
    <n v="3.2500000000000001E-2"/>
    <n v="39"/>
    <x v="3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n v="1448722494"/>
    <d v="2015-11-28T14:54:54"/>
    <n v="1446562494"/>
    <x v="2951"/>
    <b v="0"/>
    <n v="3"/>
    <b v="0"/>
    <x v="4"/>
    <n v="3.214285714285714E-2"/>
    <n v="15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d v="2012-10-19T23:00:57"/>
    <n v="1346799657"/>
    <x v="2952"/>
    <b v="0"/>
    <n v="10"/>
    <b v="0"/>
    <x v="28"/>
    <n v="3.2000000000000001E-2"/>
    <n v="64"/>
    <x v="4"/>
    <x v="28"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n v="1348367100"/>
    <d v="2012-09-23T02:25:00"/>
    <n v="1346180780"/>
    <x v="2953"/>
    <b v="0"/>
    <n v="4"/>
    <b v="0"/>
    <x v="27"/>
    <n v="3.2000000000000001E-2"/>
    <n v="40"/>
    <x v="2"/>
    <x v="27"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n v="1438959600"/>
    <d v="2015-08-07T15:00:00"/>
    <n v="1437754137"/>
    <x v="2954"/>
    <b v="0"/>
    <n v="3"/>
    <b v="0"/>
    <x v="4"/>
    <n v="3.2000000000000001E-2"/>
    <n v="10.666666666666666"/>
    <x v="3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n v="1470178800"/>
    <d v="2016-08-02T23:00:00"/>
    <n v="1467650771"/>
    <x v="2955"/>
    <b v="0"/>
    <n v="4"/>
    <b v="0"/>
    <x v="35"/>
    <n v="3.1875000000000001E-2"/>
    <n v="12.75"/>
    <x v="6"/>
    <x v="35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d v="2017-04-09T20:29:29"/>
    <n v="1489181369"/>
    <x v="2956"/>
    <b v="0"/>
    <n v="4"/>
    <b v="0"/>
    <x v="11"/>
    <n v="3.1481481481481478E-2"/>
    <n v="21.25"/>
    <x v="7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2957"/>
    <b v="0"/>
    <n v="58"/>
    <b v="0"/>
    <x v="22"/>
    <n v="3.1413333333333335E-2"/>
    <n v="81.241379310344826"/>
    <x v="4"/>
    <x v="22"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n v="1424747740"/>
    <d v="2015-02-24T03:15:40"/>
    <n v="1422155740"/>
    <x v="2958"/>
    <b v="0"/>
    <n v="6"/>
    <b v="0"/>
    <x v="4"/>
    <n v="3.1333333333333331E-2"/>
    <n v="15.666666666666666"/>
    <x v="3"/>
    <x v="4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2959"/>
    <b v="0"/>
    <n v="7"/>
    <b v="0"/>
    <x v="3"/>
    <n v="3.1050000000000001E-2"/>
    <n v="88.714285714285708"/>
    <x v="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n v="1441649397"/>
    <d v="2015-09-07T18:09:57"/>
    <n v="1439057397"/>
    <x v="2960"/>
    <b v="0"/>
    <n v="3"/>
    <b v="0"/>
    <x v="4"/>
    <n v="3.0833333333333334E-2"/>
    <n v="61.666666666666664"/>
    <x v="3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n v="1440215940"/>
    <d v="2015-08-22T03:59:00"/>
    <n v="1436805660"/>
    <x v="2961"/>
    <b v="0"/>
    <n v="13"/>
    <b v="0"/>
    <x v="37"/>
    <n v="3.0666666666666665E-2"/>
    <n v="35.384615384615387"/>
    <x v="7"/>
    <x v="3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n v="1415558879"/>
    <d v="2014-11-09T18:47:59"/>
    <n v="1412963279"/>
    <x v="2962"/>
    <b v="0"/>
    <n v="18"/>
    <b v="0"/>
    <x v="3"/>
    <n v="3.058E-2"/>
    <n v="84.944444444444443"/>
    <x v="0"/>
    <x v="3"/>
  </r>
  <r>
    <n v="905"/>
    <s v="Jazz For Everyone!"/>
    <s v="Working hard to get into the studio to record, produce, and edit my break out CD. I hope to realize my vision!"/>
    <n v="6500"/>
    <n v="196"/>
    <x v="3"/>
    <x v="0"/>
    <s v="USD"/>
    <n v="1295847926"/>
    <d v="2011-01-24T05:45:26"/>
    <n v="1290663926"/>
    <x v="2963"/>
    <b v="0"/>
    <n v="6"/>
    <b v="0"/>
    <x v="27"/>
    <n v="3.0153846153846153E-2"/>
    <n v="32.666666666666664"/>
    <x v="2"/>
    <x v="2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2964"/>
    <b v="0"/>
    <n v="8"/>
    <b v="0"/>
    <x v="33"/>
    <n v="3.0124999999999999E-2"/>
    <n v="30.125"/>
    <x v="2"/>
    <x v="3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n v="1407536846"/>
    <d v="2014-08-08T22:27:26"/>
    <n v="1404944846"/>
    <x v="2965"/>
    <b v="0"/>
    <n v="11"/>
    <b v="0"/>
    <x v="12"/>
    <n v="3.0066666666666665E-2"/>
    <n v="41"/>
    <x v="3"/>
    <x v="12"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n v="1365228982"/>
    <d v="2013-04-06T06:16:22"/>
    <n v="1362640582"/>
    <x v="2966"/>
    <b v="0"/>
    <n v="5"/>
    <b v="0"/>
    <x v="28"/>
    <n v="0.03"/>
    <n v="30"/>
    <x v="4"/>
    <x v="2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2967"/>
    <b v="0"/>
    <n v="3"/>
    <b v="0"/>
    <x v="38"/>
    <n v="0.03"/>
    <n v="20"/>
    <x v="0"/>
    <x v="3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n v="1461765300"/>
    <d v="2016-04-27T13:55:00"/>
    <n v="1459198499"/>
    <x v="2968"/>
    <b v="0"/>
    <n v="8"/>
    <b v="0"/>
    <x v="39"/>
    <n v="0.03"/>
    <n v="75"/>
    <x v="5"/>
    <x v="3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969"/>
    <b v="0"/>
    <n v="1"/>
    <b v="0"/>
    <x v="38"/>
    <n v="0.03"/>
    <n v="300"/>
    <x v="0"/>
    <x v="38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n v="1323994754"/>
    <d v="2011-12-16T00:19:14"/>
    <n v="1321402754"/>
    <x v="2970"/>
    <b v="0"/>
    <n v="2"/>
    <b v="0"/>
    <x v="32"/>
    <n v="0.03"/>
    <n v="75"/>
    <x v="5"/>
    <x v="32"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n v="1465123427"/>
    <d v="2016-06-05T10:43:47"/>
    <n v="1462531427"/>
    <x v="2971"/>
    <b v="0"/>
    <n v="1"/>
    <b v="0"/>
    <x v="12"/>
    <n v="0.03"/>
    <n v="300"/>
    <x v="3"/>
    <x v="12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n v="1351582938"/>
    <d v="2012-10-30T07:42:18"/>
    <n v="1348731738"/>
    <x v="2972"/>
    <b v="0"/>
    <n v="8"/>
    <b v="0"/>
    <x v="13"/>
    <n v="2.9894179894179893E-2"/>
    <n v="14.125"/>
    <x v="2"/>
    <x v="13"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n v="1412090349"/>
    <d v="2014-09-30T15:19:09"/>
    <n v="1409066349"/>
    <x v="2973"/>
    <b v="1"/>
    <n v="8"/>
    <b v="0"/>
    <x v="9"/>
    <n v="2.955E-2"/>
    <n v="73.875"/>
    <x v="6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n v="1334326635"/>
    <d v="2012-04-13T14:17:15"/>
    <n v="1329146235"/>
    <x v="2974"/>
    <b v="0"/>
    <n v="21"/>
    <b v="0"/>
    <x v="29"/>
    <n v="2.93E-2"/>
    <n v="34.88095238095238"/>
    <x v="1"/>
    <x v="29"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n v="1436981339"/>
    <d v="2015-07-15T17:28:59"/>
    <n v="1434389339"/>
    <x v="2975"/>
    <b v="0"/>
    <n v="9"/>
    <b v="0"/>
    <x v="37"/>
    <n v="2.9250000000000002E-2"/>
    <n v="65"/>
    <x v="7"/>
    <x v="37"/>
  </r>
  <r>
    <n v="1456"/>
    <s v="Sometimes you don't need love (Canceled)"/>
    <s v="English Version of my auto-published novel"/>
    <n v="5000"/>
    <n v="145"/>
    <x v="1"/>
    <x v="4"/>
    <s v="EUR"/>
    <n v="1483459365"/>
    <d v="2017-01-03T16:02:45"/>
    <n v="1480867365"/>
    <x v="2976"/>
    <b v="0"/>
    <n v="3"/>
    <b v="0"/>
    <x v="39"/>
    <n v="2.9000000000000001E-2"/>
    <n v="48.333333333333336"/>
    <x v="5"/>
    <x v="3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n v="1410972319"/>
    <d v="2014-09-17T16:45:19"/>
    <n v="1408380319"/>
    <x v="2977"/>
    <b v="0"/>
    <n v="14"/>
    <b v="0"/>
    <x v="28"/>
    <n v="2.87E-2"/>
    <n v="61.5"/>
    <x v="4"/>
    <x v="28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d v="2014-06-23T16:00:00"/>
    <n v="1400604056"/>
    <x v="2978"/>
    <b v="0"/>
    <n v="5"/>
    <b v="0"/>
    <x v="4"/>
    <n v="2.8500000000000001E-2"/>
    <n v="57"/>
    <x v="3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2979"/>
    <b v="0"/>
    <n v="38"/>
    <b v="0"/>
    <x v="3"/>
    <n v="2.8420000000000001E-2"/>
    <n v="74.78947368421052"/>
    <x v="0"/>
    <x v="3"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n v="1326651110"/>
    <d v="2012-01-15T18:11:50"/>
    <n v="1322763110"/>
    <x v="2980"/>
    <b v="0"/>
    <n v="2"/>
    <b v="0"/>
    <x v="13"/>
    <n v="2.8000000000000001E-2"/>
    <n v="35"/>
    <x v="2"/>
    <x v="1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2981"/>
    <b v="0"/>
    <n v="6"/>
    <b v="0"/>
    <x v="33"/>
    <n v="2.787363950092912E-2"/>
    <n v="35"/>
    <x v="2"/>
    <x v="33"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n v="1425066546"/>
    <d v="2015-02-27T19:49:06"/>
    <n v="1422474546"/>
    <x v="2982"/>
    <b v="0"/>
    <n v="7"/>
    <b v="0"/>
    <x v="30"/>
    <n v="2.75E-2"/>
    <n v="15.714285714285714"/>
    <x v="4"/>
    <x v="3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n v="1465407219"/>
    <d v="2016-06-08T17:33:39"/>
    <n v="1462815219"/>
    <x v="2983"/>
    <b v="0"/>
    <n v="5"/>
    <b v="0"/>
    <x v="4"/>
    <n v="2.75E-2"/>
    <n v="52.8"/>
    <x v="3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n v="1460751128"/>
    <d v="2016-04-15T20:12:08"/>
    <n v="1455570728"/>
    <x v="2984"/>
    <b v="0"/>
    <n v="10"/>
    <b v="0"/>
    <x v="4"/>
    <n v="2.7300000000000001E-2"/>
    <n v="27.3"/>
    <x v="3"/>
    <x v="4"/>
  </r>
  <r>
    <n v="1420"/>
    <s v="Shakespeare in the Hood - Romeo and Juliet"/>
    <s v="Help me butcher Shakespeare in a satirical fashion."/>
    <n v="110"/>
    <n v="3"/>
    <x v="3"/>
    <x v="0"/>
    <s v="USD"/>
    <n v="1467129686"/>
    <d v="2016-06-28T16:01:26"/>
    <n v="1464969686"/>
    <x v="2985"/>
    <b v="0"/>
    <n v="3"/>
    <b v="0"/>
    <x v="39"/>
    <n v="2.7272727272727271E-2"/>
    <n v="1"/>
    <x v="5"/>
    <x v="39"/>
  </r>
  <r>
    <n v="2659"/>
    <s v="test (Canceled)"/>
    <s v="test"/>
    <n v="49000"/>
    <n v="1333"/>
    <x v="1"/>
    <x v="0"/>
    <s v="USD"/>
    <n v="1429321210"/>
    <d v="2015-04-18T01:40:10"/>
    <n v="1426729210"/>
    <x v="2986"/>
    <b v="0"/>
    <n v="10"/>
    <b v="0"/>
    <x v="5"/>
    <n v="2.720408163265306E-2"/>
    <n v="133.30000000000001"/>
    <x v="0"/>
    <x v="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n v="1436368622"/>
    <d v="2015-07-08T15:17:02"/>
    <n v="1433776622"/>
    <x v="2987"/>
    <b v="0"/>
    <n v="8"/>
    <b v="0"/>
    <x v="38"/>
    <n v="2.7199999999999998E-2"/>
    <n v="8.5"/>
    <x v="0"/>
    <x v="38"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n v="1421177959"/>
    <d v="2015-01-13T19:39:19"/>
    <n v="1418585959"/>
    <x v="2988"/>
    <b v="1"/>
    <n v="22"/>
    <b v="0"/>
    <x v="9"/>
    <n v="2.7025E-2"/>
    <n v="49.136363636363633"/>
    <x v="6"/>
    <x v="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n v="1392800922"/>
    <d v="2014-02-19T09:08:42"/>
    <n v="1390381722"/>
    <x v="2989"/>
    <b v="0"/>
    <n v="5"/>
    <b v="0"/>
    <x v="29"/>
    <n v="2.7E-2"/>
    <n v="16.2"/>
    <x v="1"/>
    <x v="29"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n v="1412405940"/>
    <d v="2014-10-04T06:59:00"/>
    <n v="1409721542"/>
    <x v="2990"/>
    <b v="1"/>
    <n v="8"/>
    <b v="0"/>
    <x v="4"/>
    <n v="2.7E-2"/>
    <n v="23.625"/>
    <x v="3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n v="1432299600"/>
    <d v="2015-05-22T13:00:00"/>
    <n v="1429707729"/>
    <x v="2991"/>
    <b v="0"/>
    <n v="25"/>
    <b v="0"/>
    <x v="31"/>
    <n v="2.696969696969697E-2"/>
    <n v="106.8"/>
    <x v="0"/>
    <x v="3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n v="1484065881"/>
    <d v="2017-01-10T16:31:21"/>
    <n v="1481473881"/>
    <x v="2992"/>
    <b v="0"/>
    <n v="31"/>
    <b v="0"/>
    <x v="3"/>
    <n v="2.6866666666666667E-2"/>
    <n v="13"/>
    <x v="0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2993"/>
    <b v="0"/>
    <n v="3"/>
    <b v="0"/>
    <x v="22"/>
    <n v="2.6666666666666668E-2"/>
    <n v="13.333333333333334"/>
    <x v="4"/>
    <x v="22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n v="1287115200"/>
    <d v="2010-10-15T04:00:00"/>
    <n v="1284567905"/>
    <x v="2994"/>
    <b v="0"/>
    <n v="6"/>
    <b v="0"/>
    <x v="26"/>
    <n v="2.6666666666666668E-2"/>
    <n v="66.666666666666671"/>
    <x v="5"/>
    <x v="26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n v="1385590111"/>
    <d v="2013-11-27T22:08:31"/>
    <n v="1382994511"/>
    <x v="2995"/>
    <b v="0"/>
    <n v="5"/>
    <b v="0"/>
    <x v="27"/>
    <n v="2.6666666666666668E-2"/>
    <n v="32"/>
    <x v="2"/>
    <x v="27"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n v="1448489095"/>
    <d v="2015-11-25T22:04:55"/>
    <n v="1445893495"/>
    <x v="2996"/>
    <b v="0"/>
    <n v="6"/>
    <b v="0"/>
    <x v="3"/>
    <n v="2.6666666666666668E-2"/>
    <n v="40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2997"/>
    <b v="0"/>
    <n v="3"/>
    <b v="0"/>
    <x v="20"/>
    <n v="2.6666666666666668E-2"/>
    <n v="13.333333333333334"/>
    <x v="3"/>
    <x v="20"/>
  </r>
  <r>
    <n v="4095"/>
    <s v="LOPE ENAMORADO"/>
    <s v="Proyecto teatral dirigido por MartÃ­n Acosta que habla y reflexiona sobre el amor y su naturaleza."/>
    <n v="30000"/>
    <n v="800"/>
    <x v="3"/>
    <x v="18"/>
    <s v="MXN"/>
    <n v="1482108350"/>
    <d v="2016-12-19T00:45:50"/>
    <n v="1479516350"/>
    <x v="2998"/>
    <b v="0"/>
    <n v="1"/>
    <b v="0"/>
    <x v="4"/>
    <n v="2.6666666666666668E-2"/>
    <n v="800"/>
    <x v="3"/>
    <x v="4"/>
  </r>
  <r>
    <n v="2156"/>
    <s v="Beyond Black Space"/>
    <s v="Captain and manage your ship along with your crew in this deep space adventure! (PC/Linux/Mac)"/>
    <n v="56000"/>
    <n v="1493"/>
    <x v="3"/>
    <x v="0"/>
    <s v="USD"/>
    <n v="1379363406"/>
    <d v="2013-09-16T20:30:06"/>
    <n v="1375475406"/>
    <x v="2999"/>
    <b v="0"/>
    <n v="83"/>
    <b v="0"/>
    <x v="29"/>
    <n v="2.6660714285714284E-2"/>
    <n v="17.987951807228917"/>
    <x v="1"/>
    <x v="29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3000"/>
    <b v="0"/>
    <n v="8"/>
    <b v="0"/>
    <x v="23"/>
    <n v="2.6599999999999999E-2"/>
    <n v="33.25"/>
    <x v="8"/>
    <x v="23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3001"/>
    <b v="0"/>
    <n v="8"/>
    <b v="0"/>
    <x v="38"/>
    <n v="2.6200000000000001E-2"/>
    <n v="16.375"/>
    <x v="0"/>
    <x v="3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n v="1463232936"/>
    <d v="2016-05-14T13:35:36"/>
    <n v="1461072936"/>
    <x v="3002"/>
    <b v="0"/>
    <n v="18"/>
    <b v="0"/>
    <x v="29"/>
    <n v="2.6076923076923077E-2"/>
    <n v="37.666666666666664"/>
    <x v="1"/>
    <x v="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n v="1467132185"/>
    <d v="2016-06-28T16:43:05"/>
    <n v="1461948185"/>
    <x v="3003"/>
    <b v="0"/>
    <n v="24"/>
    <b v="0"/>
    <x v="3"/>
    <n v="2.6069999999999999E-2"/>
    <n v="108.625"/>
    <x v="0"/>
    <x v="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d v="2015-09-27T18:38:24"/>
    <n v="1440787104"/>
    <x v="3004"/>
    <b v="0"/>
    <n v="7"/>
    <b v="0"/>
    <x v="40"/>
    <n v="2.5545454545454545E-2"/>
    <n v="40.142857142857146"/>
    <x v="7"/>
    <x v="40"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n v="1459483140"/>
    <d v="2016-04-01T03:59:00"/>
    <n v="1458178044"/>
    <x v="3005"/>
    <b v="0"/>
    <n v="4"/>
    <b v="0"/>
    <x v="4"/>
    <n v="2.5333333333333333E-2"/>
    <n v="23.75"/>
    <x v="3"/>
    <x v="4"/>
  </r>
  <r>
    <n v="556"/>
    <s v="Braille Academy"/>
    <s v="An educational platform for learning Unified English Braille Code"/>
    <n v="8000"/>
    <n v="200"/>
    <x v="3"/>
    <x v="0"/>
    <s v="USD"/>
    <n v="1452112717"/>
    <d v="2016-01-06T20:38:37"/>
    <n v="1449520717"/>
    <x v="3006"/>
    <b v="0"/>
    <n v="1"/>
    <b v="0"/>
    <x v="38"/>
    <n v="2.5000000000000001E-2"/>
    <n v="200"/>
    <x v="0"/>
    <x v="38"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n v="1455417571"/>
    <d v="2016-02-14T02:39:31"/>
    <n v="1452825571"/>
    <x v="3007"/>
    <b v="0"/>
    <n v="10"/>
    <b v="0"/>
    <x v="29"/>
    <n v="2.5000000000000001E-2"/>
    <n v="10"/>
    <x v="1"/>
    <x v="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3008"/>
    <b v="0"/>
    <n v="1"/>
    <b v="0"/>
    <x v="36"/>
    <n v="2.5000000000000001E-2"/>
    <n v="100"/>
    <x v="5"/>
    <x v="36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3009"/>
    <b v="0"/>
    <n v="2"/>
    <b v="0"/>
    <x v="38"/>
    <n v="2.5000000000000001E-2"/>
    <n v="37.5"/>
    <x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n v="1447965917"/>
    <d v="2015-11-19T20:45:17"/>
    <n v="1445370317"/>
    <x v="3010"/>
    <b v="0"/>
    <n v="2"/>
    <b v="0"/>
    <x v="12"/>
    <n v="2.5000000000000001E-2"/>
    <n v="12.5"/>
    <x v="3"/>
    <x v="1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n v="1441837879"/>
    <d v="2015-09-09T22:31:19"/>
    <n v="1439245879"/>
    <x v="3011"/>
    <b v="0"/>
    <n v="1"/>
    <b v="0"/>
    <x v="12"/>
    <n v="2.5000000000000001E-2"/>
    <n v="200"/>
    <x v="3"/>
    <x v="1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n v="1427408271"/>
    <d v="2015-03-26T22:17:51"/>
    <n v="1424819871"/>
    <x v="3012"/>
    <b v="0"/>
    <n v="1"/>
    <b v="0"/>
    <x v="4"/>
    <n v="2.5000000000000001E-2"/>
    <n v="25"/>
    <x v="3"/>
    <x v="4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d v="2014-09-16T03:00:00"/>
    <n v="1408116152"/>
    <x v="3013"/>
    <b v="0"/>
    <n v="7"/>
    <b v="0"/>
    <x v="4"/>
    <n v="2.5000000000000001E-2"/>
    <n v="35.714285714285715"/>
    <x v="3"/>
    <x v="4"/>
  </r>
  <r>
    <n v="945"/>
    <s v="CT BAND"/>
    <s v="Make your watch Smart ! CT Band is an ultra-thin, high-tech smart watch-strap awarded twice at CES 2017 las vegas"/>
    <n v="100000"/>
    <n v="2484"/>
    <x v="3"/>
    <x v="3"/>
    <s v="EUR"/>
    <n v="1487462340"/>
    <d v="2017-02-18T23:59:00"/>
    <n v="1482958626"/>
    <x v="3014"/>
    <b v="0"/>
    <n v="16"/>
    <b v="0"/>
    <x v="3"/>
    <n v="2.4840000000000001E-2"/>
    <n v="155.25"/>
    <x v="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n v="1491019140"/>
    <d v="2017-04-01T03:59:00"/>
    <n v="1487548802"/>
    <x v="3015"/>
    <b v="0"/>
    <n v="3"/>
    <b v="0"/>
    <x v="36"/>
    <n v="2.4777777777777777E-2"/>
    <n v="74.333333333333329"/>
    <x v="5"/>
    <x v="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n v="1467481468"/>
    <d v="2016-07-02T17:44:28"/>
    <n v="1464889468"/>
    <x v="3016"/>
    <b v="0"/>
    <n v="3"/>
    <b v="0"/>
    <x v="4"/>
    <n v="2.4500000000000001E-2"/>
    <n v="163.33333333333334"/>
    <x v="3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n v="1443561159"/>
    <d v="2015-09-29T21:12:39"/>
    <n v="1440969159"/>
    <x v="3017"/>
    <b v="0"/>
    <n v="9"/>
    <b v="0"/>
    <x v="12"/>
    <n v="2.4400000000000002E-2"/>
    <n v="67.777777777777771"/>
    <x v="3"/>
    <x v="1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n v="1287975829"/>
    <d v="2010-10-25T03:03:49"/>
    <n v="1284087829"/>
    <x v="3018"/>
    <b v="0"/>
    <n v="7"/>
    <b v="0"/>
    <x v="13"/>
    <n v="2.4375000000000001E-2"/>
    <n v="27.857142857142858"/>
    <x v="2"/>
    <x v="1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n v="1451491953"/>
    <d v="2015-12-30T16:12:33"/>
    <n v="1448899953"/>
    <x v="3019"/>
    <b v="0"/>
    <n v="6"/>
    <b v="0"/>
    <x v="37"/>
    <n v="2.4340000000000001E-2"/>
    <n v="202.83333333333334"/>
    <x v="7"/>
    <x v="3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3020"/>
    <b v="0"/>
    <n v="8"/>
    <b v="0"/>
    <x v="3"/>
    <n v="2.4299999999999999E-2"/>
    <n v="60.75"/>
    <x v="0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n v="1396666779"/>
    <d v="2014-04-05T02:59:39"/>
    <n v="1394078379"/>
    <x v="3021"/>
    <b v="0"/>
    <n v="3"/>
    <b v="0"/>
    <x v="29"/>
    <n v="2.4222222222222221E-2"/>
    <n v="36.333333333333336"/>
    <x v="1"/>
    <x v="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n v="1378866867"/>
    <d v="2013-09-11T02:34:27"/>
    <n v="1377570867"/>
    <x v="3022"/>
    <b v="0"/>
    <n v="5"/>
    <b v="0"/>
    <x v="28"/>
    <n v="2.4E-2"/>
    <n v="4.8"/>
    <x v="4"/>
    <x v="28"/>
  </r>
  <r>
    <n v="1488"/>
    <s v="Nanolution"/>
    <s v="A blockbuster sci-fi adventure. What would you do if one day your life changed to beyond the imaginable?"/>
    <n v="15000"/>
    <n v="360"/>
    <x v="3"/>
    <x v="6"/>
    <s v="AUD"/>
    <n v="1388928660"/>
    <d v="2014-01-05T13:31:00"/>
    <n v="1386336660"/>
    <x v="3023"/>
    <b v="0"/>
    <n v="6"/>
    <b v="0"/>
    <x v="26"/>
    <n v="2.4E-2"/>
    <n v="60"/>
    <x v="5"/>
    <x v="2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n v="1440272093"/>
    <d v="2015-08-22T19:34:53"/>
    <n v="1435088093"/>
    <x v="3024"/>
    <b v="0"/>
    <n v="4"/>
    <b v="0"/>
    <x v="4"/>
    <n v="2.4E-2"/>
    <n v="15"/>
    <x v="3"/>
    <x v="4"/>
  </r>
  <r>
    <n v="3746"/>
    <s v="Stage Play Production - &quot;I Love You to Death&quot;"/>
    <s v="Generational curses CAN be broken...right?"/>
    <n v="8500"/>
    <n v="202"/>
    <x v="3"/>
    <x v="0"/>
    <s v="USD"/>
    <n v="1475918439"/>
    <d v="2016-10-08T09:20:39"/>
    <n v="1473326439"/>
    <x v="3025"/>
    <b v="0"/>
    <n v="1"/>
    <b v="0"/>
    <x v="4"/>
    <n v="2.3764705882352941E-2"/>
    <n v="202"/>
    <x v="3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3026"/>
    <b v="0"/>
    <n v="4"/>
    <b v="0"/>
    <x v="22"/>
    <n v="2.375E-2"/>
    <n v="47.5"/>
    <x v="4"/>
    <x v="2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d v="2014-11-30T22:59:00"/>
    <n v="1412835530"/>
    <x v="3027"/>
    <b v="0"/>
    <n v="11"/>
    <b v="0"/>
    <x v="3"/>
    <n v="2.3345000000000001E-2"/>
    <n v="424.45454545454544"/>
    <x v="0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3028"/>
    <b v="0"/>
    <n v="15"/>
    <b v="0"/>
    <x v="3"/>
    <n v="2.3306666666666667E-2"/>
    <n v="116.53333333333333"/>
    <x v="0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n v="1486693145"/>
    <d v="2017-02-10T02:19:05"/>
    <n v="1484101145"/>
    <x v="3029"/>
    <b v="0"/>
    <n v="31"/>
    <b v="0"/>
    <x v="3"/>
    <n v="2.3220000000000001E-2"/>
    <n v="37.451612903225808"/>
    <x v="0"/>
    <x v="3"/>
  </r>
  <r>
    <n v="1596"/>
    <s v="The Town We Live In"/>
    <s v="London is beautiful. I want to create a book of stunning images from in and around our great city"/>
    <n v="3250"/>
    <n v="75"/>
    <x v="3"/>
    <x v="1"/>
    <s v="GBP"/>
    <n v="1418469569"/>
    <d v="2014-12-13T11:19:29"/>
    <n v="1414577969"/>
    <x v="3030"/>
    <b v="0"/>
    <n v="3"/>
    <b v="0"/>
    <x v="24"/>
    <n v="2.3076923076923078E-2"/>
    <n v="25"/>
    <x v="6"/>
    <x v="24"/>
  </r>
  <r>
    <n v="2155"/>
    <s v="VoxelMaze"/>
    <s v="A Level Editor, Turned up to eleven. Infinite creativity in one package, solo or with up to 16 of your friends."/>
    <n v="5000"/>
    <n v="115"/>
    <x v="3"/>
    <x v="1"/>
    <s v="GBP"/>
    <n v="1459443385"/>
    <d v="2016-03-31T16:56:25"/>
    <n v="1456854985"/>
    <x v="3031"/>
    <b v="0"/>
    <n v="5"/>
    <b v="0"/>
    <x v="29"/>
    <n v="2.3E-2"/>
    <n v="23"/>
    <x v="1"/>
    <x v="29"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n v="1316883753"/>
    <d v="2011-09-24T17:02:33"/>
    <n v="1311699753"/>
    <x v="3032"/>
    <b v="0"/>
    <n v="11"/>
    <b v="0"/>
    <x v="28"/>
    <n v="2.2727272727272728E-2"/>
    <n v="113.63636363636364"/>
    <x v="4"/>
    <x v="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n v="1474228265"/>
    <d v="2016-09-18T19:51:05"/>
    <n v="1471636265"/>
    <x v="3033"/>
    <b v="0"/>
    <n v="14"/>
    <b v="0"/>
    <x v="4"/>
    <n v="2.265E-2"/>
    <n v="32.357142857142854"/>
    <x v="3"/>
    <x v="4"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n v="1382017085"/>
    <d v="2013-10-17T13:38:05"/>
    <n v="1379425085"/>
    <x v="3034"/>
    <b v="0"/>
    <n v="5"/>
    <b v="0"/>
    <x v="28"/>
    <n v="2.2499999999999999E-2"/>
    <n v="9"/>
    <x v="4"/>
    <x v="2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n v="1474067404"/>
    <d v="2016-09-16T23:10:04"/>
    <n v="1471475404"/>
    <x v="3035"/>
    <b v="0"/>
    <n v="2"/>
    <b v="0"/>
    <x v="27"/>
    <n v="2.2444444444444444E-2"/>
    <n v="50.5"/>
    <x v="2"/>
    <x v="27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n v="1434827173"/>
    <d v="2015-06-20T19:06:13"/>
    <n v="1430939173"/>
    <x v="3036"/>
    <b v="0"/>
    <n v="3"/>
    <b v="0"/>
    <x v="26"/>
    <n v="2.2388059701492536E-2"/>
    <n v="50"/>
    <x v="5"/>
    <x v="2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3037"/>
    <b v="0"/>
    <n v="2"/>
    <b v="0"/>
    <x v="37"/>
    <n v="2.2307692307692306E-2"/>
    <n v="72.5"/>
    <x v="7"/>
    <x v="37"/>
  </r>
  <r>
    <n v="476"/>
    <s v="Sight Word Music Videos"/>
    <s v="Animated Music Videos that teach kids how to read."/>
    <n v="220000"/>
    <n v="4906.59"/>
    <x v="3"/>
    <x v="0"/>
    <s v="USD"/>
    <n v="1401767940"/>
    <d v="2014-06-03T03:59:00"/>
    <n v="1398727441"/>
    <x v="3038"/>
    <b v="0"/>
    <n v="124"/>
    <b v="0"/>
    <x v="28"/>
    <n v="2.2302681818181819E-2"/>
    <n v="39.569274193548388"/>
    <x v="4"/>
    <x v="2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3039"/>
    <b v="0"/>
    <n v="6"/>
    <b v="0"/>
    <x v="3"/>
    <n v="2.2157147647256063E-2"/>
    <n v="3304"/>
    <x v="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n v="1416614523"/>
    <d v="2014-11-22T00:02:03"/>
    <n v="1414018923"/>
    <x v="3040"/>
    <b v="0"/>
    <n v="6"/>
    <b v="0"/>
    <x v="27"/>
    <n v="2.1999999999999999E-2"/>
    <n v="55"/>
    <x v="2"/>
    <x v="27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n v="1420938000"/>
    <d v="2015-01-11T01:00:00"/>
    <n v="1418862743"/>
    <x v="3041"/>
    <b v="0"/>
    <n v="4"/>
    <b v="0"/>
    <x v="4"/>
    <n v="2.1999999999999999E-2"/>
    <n v="27.5"/>
    <x v="3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3042"/>
    <b v="0"/>
    <n v="58"/>
    <b v="0"/>
    <x v="12"/>
    <n v="2.1919999999999999E-2"/>
    <n v="18.896551724137932"/>
    <x v="3"/>
    <x v="12"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n v="1448902800"/>
    <d v="2015-11-30T17:00:00"/>
    <n v="1445369727"/>
    <x v="3043"/>
    <b v="0"/>
    <n v="2"/>
    <b v="0"/>
    <x v="20"/>
    <n v="2.1428571428571429E-2"/>
    <n v="7.5"/>
    <x v="3"/>
    <x v="20"/>
  </r>
  <r>
    <n v="3988"/>
    <s v="Folk-Tales: What Stories Do Your Folks Tell?"/>
    <s v="An evening of of stories based both in myth and truth."/>
    <n v="1500"/>
    <n v="32"/>
    <x v="3"/>
    <x v="0"/>
    <s v="USD"/>
    <n v="1440813413"/>
    <d v="2015-08-29T01:56:53"/>
    <n v="1439517413"/>
    <x v="3044"/>
    <b v="0"/>
    <n v="4"/>
    <b v="0"/>
    <x v="4"/>
    <n v="2.1333333333333333E-2"/>
    <n v="8"/>
    <x v="3"/>
    <x v="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n v="1448204621"/>
    <d v="2015-11-22T15:03:41"/>
    <n v="1445609021"/>
    <x v="3045"/>
    <b v="0"/>
    <n v="1"/>
    <b v="0"/>
    <x v="32"/>
    <n v="2.12E-2"/>
    <n v="53"/>
    <x v="5"/>
    <x v="3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n v="1391427692"/>
    <d v="2014-02-03T11:41:32"/>
    <n v="1388835692"/>
    <x v="3046"/>
    <b v="0"/>
    <n v="99"/>
    <b v="0"/>
    <x v="29"/>
    <n v="2.1129899999999997E-2"/>
    <n v="21.34333333333333"/>
    <x v="1"/>
    <x v="29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n v="1443711774"/>
    <d v="2015-10-01T15:02:54"/>
    <n v="1441119774"/>
    <x v="3047"/>
    <b v="1"/>
    <n v="12"/>
    <b v="0"/>
    <x v="4"/>
    <n v="2.1049999999999999E-2"/>
    <n v="70.166666666666671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d v="2013-11-02T22:09:05"/>
    <n v="1380838145"/>
    <x v="3048"/>
    <b v="0"/>
    <n v="6"/>
    <b v="0"/>
    <x v="26"/>
    <n v="2.1000000000000001E-2"/>
    <n v="17.5"/>
    <x v="5"/>
    <x v="2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n v="1435934795"/>
    <d v="2015-07-03T14:46:35"/>
    <n v="1430750795"/>
    <x v="3049"/>
    <b v="0"/>
    <n v="4"/>
    <b v="0"/>
    <x v="4"/>
    <n v="2.1000000000000001E-2"/>
    <n v="15.75"/>
    <x v="3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n v="1406743396"/>
    <d v="2014-07-30T18:03:16"/>
    <n v="1404151396"/>
    <x v="3050"/>
    <b v="0"/>
    <n v="4"/>
    <b v="0"/>
    <x v="9"/>
    <n v="2.0833333333333332E-2"/>
    <n v="6.25"/>
    <x v="6"/>
    <x v="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n v="1447032093"/>
    <d v="2015-11-09T01:21:33"/>
    <n v="1441844493"/>
    <x v="3051"/>
    <b v="0"/>
    <n v="8"/>
    <b v="0"/>
    <x v="3"/>
    <n v="2.0549999999999999E-2"/>
    <n v="51.375"/>
    <x v="0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3052"/>
    <b v="1"/>
    <n v="52"/>
    <b v="0"/>
    <x v="5"/>
    <n v="2.053E-2"/>
    <n v="39.480769230769234"/>
    <x v="0"/>
    <x v="5"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n v="1411596001"/>
    <d v="2014-09-24T22:00:01"/>
    <n v="1409608801"/>
    <x v="3053"/>
    <b v="0"/>
    <n v="4"/>
    <b v="0"/>
    <x v="4"/>
    <n v="2.0500000000000001E-2"/>
    <n v="10.25"/>
    <x v="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n v="1358361197"/>
    <d v="2013-01-16T18:33:17"/>
    <n v="1353177197"/>
    <x v="3054"/>
    <b v="0"/>
    <n v="2"/>
    <b v="0"/>
    <x v="27"/>
    <n v="2.0454545454545454E-2"/>
    <n v="22.5"/>
    <x v="2"/>
    <x v="27"/>
  </r>
  <r>
    <n v="1816"/>
    <s v="Moments of Passion"/>
    <s v="A unique Photographic Book Project about the Passionate Moments and Strong Emotions that lie within Karate"/>
    <n v="25000"/>
    <n v="509"/>
    <x v="3"/>
    <x v="17"/>
    <s v="CHF"/>
    <n v="1469473200"/>
    <d v="2016-07-25T19:00:00"/>
    <n v="1467061303"/>
    <x v="3055"/>
    <b v="0"/>
    <n v="6"/>
    <b v="0"/>
    <x v="9"/>
    <n v="2.036E-2"/>
    <n v="84.833333333333329"/>
    <x v="6"/>
    <x v="9"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n v="1440157656"/>
    <d v="2015-08-21T11:47:36"/>
    <n v="1434973656"/>
    <x v="3056"/>
    <b v="0"/>
    <n v="6"/>
    <b v="0"/>
    <x v="28"/>
    <n v="2.0066666666666667E-2"/>
    <n v="50.166666666666664"/>
    <x v="4"/>
    <x v="28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n v="1431702289"/>
    <d v="2015-05-15T15:04:49"/>
    <n v="1426518289"/>
    <x v="3057"/>
    <b v="0"/>
    <n v="1"/>
    <b v="0"/>
    <x v="30"/>
    <n v="0.02"/>
    <n v="100"/>
    <x v="4"/>
    <x v="3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3058"/>
    <b v="0"/>
    <n v="1"/>
    <b v="0"/>
    <x v="38"/>
    <n v="0.02"/>
    <n v="100"/>
    <x v="0"/>
    <x v="38"/>
  </r>
  <r>
    <n v="2148"/>
    <s v="ZomBlock's"/>
    <s v="zomblock's is a online zombie survival game where you can craft new weapons,find food and water to keep yourself alive."/>
    <n v="100"/>
    <n v="2"/>
    <x v="3"/>
    <x v="1"/>
    <s v="GBP"/>
    <n v="1427992582"/>
    <d v="2015-04-02T16:36:22"/>
    <n v="1425404182"/>
    <x v="3059"/>
    <b v="0"/>
    <n v="2"/>
    <b v="0"/>
    <x v="29"/>
    <n v="0.02"/>
    <n v="1"/>
    <x v="1"/>
    <x v="29"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n v="1313078518"/>
    <d v="2011-08-11T16:01:58"/>
    <n v="1310486518"/>
    <x v="3060"/>
    <b v="0"/>
    <n v="4"/>
    <b v="0"/>
    <x v="32"/>
    <n v="0.02"/>
    <n v="25"/>
    <x v="5"/>
    <x v="32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n v="1409980144"/>
    <d v="2014-09-06T05:09:04"/>
    <n v="1407388144"/>
    <x v="3061"/>
    <b v="0"/>
    <n v="4"/>
    <b v="0"/>
    <x v="4"/>
    <n v="0.02"/>
    <n v="25"/>
    <x v="3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n v="1432328400"/>
    <d v="2015-05-22T21:00:00"/>
    <n v="1430734844"/>
    <x v="3062"/>
    <b v="0"/>
    <n v="1"/>
    <b v="0"/>
    <x v="4"/>
    <n v="0.02"/>
    <n v="10"/>
    <x v="3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n v="1447542000"/>
    <d v="2015-11-14T23:00:00"/>
    <n v="1446179553"/>
    <x v="3063"/>
    <b v="0"/>
    <n v="2"/>
    <b v="0"/>
    <x v="4"/>
    <n v="0.02"/>
    <n v="1.5"/>
    <x v="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n v="1427485395"/>
    <d v="2015-03-27T19:43:15"/>
    <n v="1423600995"/>
    <x v="3064"/>
    <b v="1"/>
    <n v="15"/>
    <b v="0"/>
    <x v="9"/>
    <n v="1.9900000000000001E-2"/>
    <n v="66.333333333333329"/>
    <x v="6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n v="1488517200"/>
    <d v="2017-03-03T05:00:00"/>
    <n v="1485909937"/>
    <x v="3065"/>
    <b v="0"/>
    <n v="1"/>
    <b v="0"/>
    <x v="4"/>
    <n v="1.9666666666666666E-2"/>
    <n v="59"/>
    <x v="3"/>
    <x v="4"/>
  </r>
  <r>
    <n v="957"/>
    <s v="DUALBAND, the Leather NFC Smart Watch Band"/>
    <s v="A Leather Smart watch Band, that NEVER needs to be charged for only $37!"/>
    <n v="12000"/>
    <n v="233"/>
    <x v="3"/>
    <x v="0"/>
    <s v="USD"/>
    <n v="1479392133"/>
    <d v="2016-11-17T14:15:33"/>
    <n v="1476710133"/>
    <x v="3066"/>
    <b v="0"/>
    <n v="7"/>
    <b v="0"/>
    <x v="3"/>
    <n v="1.9416666666666665E-2"/>
    <n v="33.285714285714285"/>
    <x v="0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n v="1439515497"/>
    <d v="2015-08-14T01:24:57"/>
    <n v="1435627497"/>
    <x v="3067"/>
    <b v="0"/>
    <n v="18"/>
    <b v="0"/>
    <x v="3"/>
    <n v="1.9259999999999999E-2"/>
    <n v="160.5"/>
    <x v="0"/>
    <x v="3"/>
  </r>
  <r>
    <n v="946"/>
    <s v="OmniTrade Apron"/>
    <s v="Soft edged-Hard working. The perfect wearable organization for the home and professional shop."/>
    <n v="15000"/>
    <n v="286"/>
    <x v="3"/>
    <x v="0"/>
    <s v="USD"/>
    <n v="1473444048"/>
    <d v="2016-09-09T18:00:48"/>
    <n v="1470852048"/>
    <x v="3068"/>
    <b v="0"/>
    <n v="5"/>
    <b v="0"/>
    <x v="3"/>
    <n v="1.9066666666666666E-2"/>
    <n v="57.2"/>
    <x v="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n v="1409787378"/>
    <d v="2014-09-03T23:36:18"/>
    <n v="1405899378"/>
    <x v="3069"/>
    <b v="0"/>
    <n v="3"/>
    <b v="0"/>
    <x v="26"/>
    <n v="1.9E-2"/>
    <n v="19"/>
    <x v="5"/>
    <x v="26"/>
  </r>
  <r>
    <n v="2852"/>
    <s v="Freedom Train"/>
    <s v="Just one time back to the past on the Freedom Train will open your eyes and your lives will never ever be the same!"/>
    <n v="5000"/>
    <n v="95"/>
    <x v="3"/>
    <x v="0"/>
    <s v="USD"/>
    <n v="1403312703"/>
    <d v="2014-06-21T01:05:03"/>
    <n v="1400720703"/>
    <x v="3070"/>
    <b v="0"/>
    <n v="6"/>
    <b v="0"/>
    <x v="4"/>
    <n v="1.9E-2"/>
    <n v="15.833333333333334"/>
    <x v="3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3071"/>
    <b v="0"/>
    <n v="17"/>
    <b v="0"/>
    <x v="5"/>
    <n v="1.8689285714285714E-2"/>
    <n v="307.8235294117647"/>
    <x v="0"/>
    <x v="5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3072"/>
    <b v="0"/>
    <n v="6"/>
    <b v="0"/>
    <x v="22"/>
    <n v="1.8669999999999999E-2"/>
    <n v="311.16666666666669"/>
    <x v="4"/>
    <x v="2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3073"/>
    <b v="0"/>
    <n v="3"/>
    <b v="0"/>
    <x v="12"/>
    <n v="1.8666666666666668E-2"/>
    <n v="93.333333333333329"/>
    <x v="3"/>
    <x v="12"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n v="1439931675"/>
    <d v="2015-08-18T21:01:15"/>
    <n v="1437339675"/>
    <x v="3074"/>
    <b v="0"/>
    <n v="6"/>
    <b v="0"/>
    <x v="37"/>
    <n v="1.84E-2"/>
    <n v="76.666666666666671"/>
    <x v="7"/>
    <x v="37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n v="1411779761"/>
    <d v="2014-09-27T01:02:41"/>
    <n v="1409187761"/>
    <x v="3075"/>
    <b v="0"/>
    <n v="4"/>
    <b v="0"/>
    <x v="4"/>
    <n v="1.84E-2"/>
    <n v="5.75"/>
    <x v="3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n v="1427659200"/>
    <d v="2015-03-29T20:00:00"/>
    <n v="1425678057"/>
    <x v="3076"/>
    <b v="0"/>
    <n v="6"/>
    <b v="0"/>
    <x v="4"/>
    <n v="1.8333333333333333E-2"/>
    <n v="18.333333333333332"/>
    <x v="3"/>
    <x v="4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3077"/>
    <b v="0"/>
    <n v="7"/>
    <b v="0"/>
    <x v="38"/>
    <n v="1.8193398957730169E-2"/>
    <n v="224.42857142857142"/>
    <x v="0"/>
    <x v="38"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n v="1453075200"/>
    <d v="2016-01-18T00:00:00"/>
    <n v="1450628773"/>
    <x v="3078"/>
    <b v="0"/>
    <n v="3"/>
    <b v="0"/>
    <x v="4"/>
    <n v="1.7999999999999999E-2"/>
    <n v="30"/>
    <x v="3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n v="1421498303"/>
    <d v="2015-01-17T12:38:23"/>
    <n v="1418906303"/>
    <x v="3079"/>
    <b v="0"/>
    <n v="9"/>
    <b v="0"/>
    <x v="28"/>
    <n v="1.7538461538461537E-2"/>
    <n v="12.666666666666666"/>
    <x v="4"/>
    <x v="28"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n v="1408526477"/>
    <d v="2014-08-20T09:21:17"/>
    <n v="1407057677"/>
    <x v="3080"/>
    <b v="0"/>
    <n v="4"/>
    <b v="0"/>
    <x v="40"/>
    <n v="1.7500000000000002E-2"/>
    <n v="52.5"/>
    <x v="7"/>
    <x v="40"/>
  </r>
  <r>
    <n v="2859"/>
    <s v="Grover Theatre Company (GTC)"/>
    <s v="A theatre company that will create works to inspire young people and get everyone involved."/>
    <n v="2000"/>
    <n v="35"/>
    <x v="3"/>
    <x v="6"/>
    <s v="AUD"/>
    <n v="1444984904"/>
    <d v="2015-10-16T08:41:44"/>
    <n v="1439800904"/>
    <x v="3081"/>
    <b v="0"/>
    <n v="1"/>
    <b v="0"/>
    <x v="4"/>
    <n v="1.7500000000000002E-2"/>
    <n v="35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082"/>
    <b v="0"/>
    <n v="2"/>
    <b v="0"/>
    <x v="20"/>
    <n v="1.7500000000000002E-2"/>
    <n v="17.5"/>
    <x v="3"/>
    <x v="20"/>
  </r>
  <r>
    <n v="1799"/>
    <s v="The UnDiscovered Image"/>
    <s v="The UnDiscovered Image, a monthly publication dedicated to photographers."/>
    <n v="4000"/>
    <n v="69.83"/>
    <x v="3"/>
    <x v="1"/>
    <s v="GBP"/>
    <n v="1415740408"/>
    <d v="2014-11-11T21:13:28"/>
    <n v="1414008808"/>
    <x v="3083"/>
    <b v="1"/>
    <n v="6"/>
    <b v="0"/>
    <x v="9"/>
    <n v="1.7457500000000001E-2"/>
    <n v="11.638333333333334"/>
    <x v="6"/>
    <x v="9"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n v="1367097391"/>
    <d v="2013-04-27T21:16:31"/>
    <n v="1364505391"/>
    <x v="3084"/>
    <b v="0"/>
    <n v="3"/>
    <b v="0"/>
    <x v="29"/>
    <n v="1.7333333333333333E-2"/>
    <n v="34.666666666666664"/>
    <x v="1"/>
    <x v="29"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n v="1457901924"/>
    <d v="2016-03-13T20:45:24"/>
    <n v="1452721524"/>
    <x v="3085"/>
    <b v="0"/>
    <n v="2"/>
    <b v="0"/>
    <x v="37"/>
    <n v="1.7333333333333333E-2"/>
    <n v="13"/>
    <x v="7"/>
    <x v="3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n v="1483048900"/>
    <d v="2016-12-29T22:01:40"/>
    <n v="1480456900"/>
    <x v="3086"/>
    <b v="0"/>
    <n v="4"/>
    <b v="0"/>
    <x v="31"/>
    <n v="1.7319999999999999E-2"/>
    <n v="108.25"/>
    <x v="0"/>
    <x v="31"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n v="1430081759"/>
    <d v="2015-04-26T20:55:59"/>
    <n v="1424901359"/>
    <x v="3087"/>
    <b v="0"/>
    <n v="17"/>
    <b v="0"/>
    <x v="3"/>
    <n v="1.7219999999999999E-2"/>
    <n v="50.647058823529413"/>
    <x v="0"/>
    <x v="3"/>
  </r>
  <r>
    <n v="2144"/>
    <s v="Project Starborn"/>
    <s v="A thousand community-built sandbox games (and more!) with a fully-customizable game engine."/>
    <n v="35500"/>
    <n v="607"/>
    <x v="3"/>
    <x v="0"/>
    <s v="USD"/>
    <n v="1379164040"/>
    <d v="2013-09-14T13:07:20"/>
    <n v="1376399240"/>
    <x v="3088"/>
    <b v="0"/>
    <n v="24"/>
    <b v="0"/>
    <x v="29"/>
    <n v="1.7098591549295775E-2"/>
    <n v="25.291666666666668"/>
    <x v="1"/>
    <x v="29"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n v="1323998795"/>
    <d v="2011-12-16T01:26:35"/>
    <n v="1321406795"/>
    <x v="3089"/>
    <b v="0"/>
    <n v="5"/>
    <b v="0"/>
    <x v="26"/>
    <n v="1.7000000000000001E-2"/>
    <n v="34"/>
    <x v="5"/>
    <x v="26"/>
  </r>
  <r>
    <n v="1590"/>
    <s v="An Italian Adventure"/>
    <s v="Discover Italy through photography."/>
    <n v="60000"/>
    <n v="1020"/>
    <x v="3"/>
    <x v="4"/>
    <s v="EUR"/>
    <n v="1443040464"/>
    <d v="2015-09-23T20:34:24"/>
    <n v="1440448464"/>
    <x v="3090"/>
    <b v="0"/>
    <n v="2"/>
    <b v="0"/>
    <x v="24"/>
    <n v="1.7000000000000001E-2"/>
    <n v="510"/>
    <x v="6"/>
    <x v="24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n v="1416000600"/>
    <d v="2014-11-14T21:30:00"/>
    <n v="1413318600"/>
    <x v="3091"/>
    <b v="0"/>
    <n v="23"/>
    <b v="0"/>
    <x v="25"/>
    <n v="1.6714285714285713E-2"/>
    <n v="25.434782608695652"/>
    <x v="1"/>
    <x v="25"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n v="1412536412"/>
    <d v="2014-10-05T19:13:32"/>
    <n v="1409944412"/>
    <x v="3092"/>
    <b v="0"/>
    <n v="1"/>
    <b v="0"/>
    <x v="21"/>
    <n v="1.6666666666666666E-2"/>
    <n v="50"/>
    <x v="2"/>
    <x v="21"/>
  </r>
  <r>
    <n v="3795"/>
    <s v="Duodeca"/>
    <s v="Poppin Productions are currently entering the development stage of their very first production -  &quot;Duodeca&quot;."/>
    <n v="600"/>
    <n v="10"/>
    <x v="3"/>
    <x v="1"/>
    <s v="GBP"/>
    <n v="1440801000"/>
    <d v="2015-08-28T22:30:00"/>
    <n v="1437042490"/>
    <x v="3093"/>
    <b v="0"/>
    <n v="2"/>
    <b v="0"/>
    <x v="20"/>
    <n v="1.6666666666666666E-2"/>
    <n v="5"/>
    <x v="3"/>
    <x v="20"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n v="1424607285"/>
    <d v="2015-02-22T12:14:45"/>
    <n v="1422447285"/>
    <x v="3094"/>
    <b v="1"/>
    <n v="5"/>
    <b v="0"/>
    <x v="39"/>
    <n v="1.6620689655172414E-2"/>
    <n v="48.2"/>
    <x v="5"/>
    <x v="39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d v="2017-03-19T11:18:59"/>
    <n v="1487333939"/>
    <x v="3095"/>
    <b v="0"/>
    <n v="3"/>
    <b v="0"/>
    <x v="4"/>
    <n v="1.6363636363636365E-2"/>
    <n v="15"/>
    <x v="3"/>
    <x v="4"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n v="1410543495"/>
    <d v="2014-09-12T17:38:15"/>
    <n v="1407865095"/>
    <x v="3096"/>
    <b v="0"/>
    <n v="16"/>
    <b v="0"/>
    <x v="37"/>
    <n v="1.6316666666666667E-2"/>
    <n v="61.1875"/>
    <x v="7"/>
    <x v="37"/>
  </r>
  <r>
    <n v="996"/>
    <s v="Social behavior in technical communities"/>
    <s v="Study the behaviour of technical communities by tracking their movement  through wearables"/>
    <n v="4000"/>
    <n v="65"/>
    <x v="3"/>
    <x v="0"/>
    <s v="USD"/>
    <n v="1406474820"/>
    <d v="2014-07-27T15:27:00"/>
    <n v="1403902060"/>
    <x v="3097"/>
    <b v="0"/>
    <n v="5"/>
    <b v="0"/>
    <x v="3"/>
    <n v="1.6250000000000001E-2"/>
    <n v="13"/>
    <x v="0"/>
    <x v="3"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n v="1466227190"/>
    <d v="2016-06-18T05:19:50"/>
    <n v="1461043190"/>
    <x v="3098"/>
    <b v="0"/>
    <n v="15"/>
    <b v="0"/>
    <x v="29"/>
    <n v="1.6199999999999999E-2"/>
    <n v="16.2"/>
    <x v="1"/>
    <x v="29"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n v="1409620222"/>
    <d v="2014-09-02T01:10:22"/>
    <n v="1407892222"/>
    <x v="3099"/>
    <b v="0"/>
    <n v="4"/>
    <b v="0"/>
    <x v="31"/>
    <n v="1.6E-2"/>
    <n v="2"/>
    <x v="0"/>
    <x v="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n v="1303628340"/>
    <d v="2011-04-24T06:59:00"/>
    <n v="1300328399"/>
    <x v="3100"/>
    <b v="0"/>
    <n v="3"/>
    <b v="0"/>
    <x v="29"/>
    <n v="1.6E-2"/>
    <n v="5.333333333333333"/>
    <x v="1"/>
    <x v="29"/>
  </r>
  <r>
    <n v="2864"/>
    <s v="'Haunting Julia' by Alan Ayckbourn"/>
    <s v="Accessible, original theatre for all!"/>
    <n v="2500"/>
    <n v="40"/>
    <x v="3"/>
    <x v="1"/>
    <s v="GBP"/>
    <n v="1437139080"/>
    <d v="2015-07-17T13:18:00"/>
    <n v="1434552207"/>
    <x v="3101"/>
    <b v="0"/>
    <n v="3"/>
    <b v="0"/>
    <x v="4"/>
    <n v="1.6E-2"/>
    <n v="13.333333333333334"/>
    <x v="3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3102"/>
    <b v="0"/>
    <n v="1"/>
    <b v="0"/>
    <x v="23"/>
    <n v="1.5384615384615385E-2"/>
    <n v="10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n v="1417795480"/>
    <d v="2014-12-05T16:04:40"/>
    <n v="1412607880"/>
    <x v="3103"/>
    <b v="0"/>
    <n v="3"/>
    <b v="0"/>
    <x v="37"/>
    <n v="1.5100000000000001E-2"/>
    <n v="50.333333333333336"/>
    <x v="7"/>
    <x v="3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3104"/>
    <b v="0"/>
    <n v="1"/>
    <b v="0"/>
    <x v="38"/>
    <n v="1.4999999999999999E-2"/>
    <n v="15"/>
    <x v="0"/>
    <x v="38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n v="1451852256"/>
    <d v="2016-01-03T20:17:36"/>
    <n v="1449260256"/>
    <x v="3105"/>
    <b v="0"/>
    <n v="4"/>
    <b v="0"/>
    <x v="4"/>
    <n v="1.4999999999999999E-2"/>
    <n v="11.25"/>
    <x v="3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n v="1428097450"/>
    <d v="2015-04-03T21:44:10"/>
    <n v="1425509050"/>
    <x v="3106"/>
    <b v="0"/>
    <n v="2"/>
    <b v="0"/>
    <x v="4"/>
    <n v="1.4814814814814815E-2"/>
    <n v="100"/>
    <x v="3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n v="1420413960"/>
    <d v="2015-01-04T23:26:00"/>
    <n v="1417651630"/>
    <x v="3107"/>
    <b v="0"/>
    <n v="9"/>
    <b v="0"/>
    <x v="4"/>
    <n v="1.4749999999999999E-2"/>
    <n v="13.111111111111111"/>
    <x v="3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d v="2015-02-07T18:26:21"/>
    <n v="1420741581"/>
    <x v="3108"/>
    <b v="0"/>
    <n v="24"/>
    <b v="0"/>
    <x v="3"/>
    <n v="1.4710000000000001E-2"/>
    <n v="61.291666666666664"/>
    <x v="0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n v="1407691248"/>
    <d v="2014-08-10T17:20:48"/>
    <n v="1405099248"/>
    <x v="3109"/>
    <b v="0"/>
    <n v="5"/>
    <b v="0"/>
    <x v="20"/>
    <n v="1.4642857142857143E-2"/>
    <n v="205"/>
    <x v="3"/>
    <x v="20"/>
  </r>
  <r>
    <n v="579"/>
    <s v="Course: Learn Cryptography"/>
    <s v="Learn classic and public key cryptography with a full proof-of-concept system in JavaScript."/>
    <n v="12000"/>
    <n v="175"/>
    <x v="3"/>
    <x v="0"/>
    <s v="USD"/>
    <n v="1419539223"/>
    <d v="2014-12-25T20:27:03"/>
    <n v="1416947223"/>
    <x v="3110"/>
    <b v="0"/>
    <n v="5"/>
    <b v="0"/>
    <x v="38"/>
    <n v="1.4583333333333334E-2"/>
    <n v="35"/>
    <x v="0"/>
    <x v="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n v="1372622280"/>
    <d v="2013-06-30T19:58:00"/>
    <n v="1369246738"/>
    <x v="3111"/>
    <b v="0"/>
    <n v="2"/>
    <b v="0"/>
    <x v="27"/>
    <n v="1.4545454545454545E-2"/>
    <n v="20"/>
    <x v="2"/>
    <x v="27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n v="1469213732"/>
    <d v="2016-07-22T18:55:32"/>
    <n v="1466621732"/>
    <x v="3112"/>
    <b v="0"/>
    <n v="6"/>
    <b v="0"/>
    <x v="4"/>
    <n v="1.4500000000000001E-2"/>
    <n v="217.5"/>
    <x v="3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n v="1439533019"/>
    <d v="2015-08-14T06:16:59"/>
    <n v="1436941019"/>
    <x v="3113"/>
    <b v="0"/>
    <n v="3"/>
    <b v="0"/>
    <x v="5"/>
    <n v="1.44E-2"/>
    <n v="12"/>
    <x v="0"/>
    <x v="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n v="1486313040"/>
    <d v="2017-02-05T16:44:00"/>
    <n v="1483131966"/>
    <x v="3114"/>
    <b v="0"/>
    <n v="4"/>
    <b v="0"/>
    <x v="37"/>
    <n v="1.4321428571428572E-2"/>
    <n v="501.25"/>
    <x v="7"/>
    <x v="37"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n v="1454054429"/>
    <d v="2016-01-29T08:00:29"/>
    <n v="1451462429"/>
    <x v="3115"/>
    <b v="0"/>
    <n v="2"/>
    <b v="0"/>
    <x v="27"/>
    <n v="1.4285714285714285E-2"/>
    <n v="25"/>
    <x v="2"/>
    <x v="27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n v="1403886084"/>
    <d v="2014-06-27T16:21:24"/>
    <n v="1401294084"/>
    <x v="3116"/>
    <b v="0"/>
    <n v="9"/>
    <b v="0"/>
    <x v="4"/>
    <n v="1.4210526315789474E-2"/>
    <n v="15"/>
    <x v="3"/>
    <x v="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n v="1438734833"/>
    <d v="2015-08-05T00:33:53"/>
    <n v="1436142833"/>
    <x v="3117"/>
    <b v="0"/>
    <n v="27"/>
    <b v="0"/>
    <x v="29"/>
    <n v="1.4200000000000001E-2"/>
    <n v="31.555555555555557"/>
    <x v="1"/>
    <x v="2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3118"/>
    <b v="0"/>
    <n v="2"/>
    <b v="0"/>
    <x v="36"/>
    <n v="1.4166666666666666E-2"/>
    <n v="42.5"/>
    <x v="5"/>
    <x v="3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3119"/>
    <b v="0"/>
    <n v="4"/>
    <b v="0"/>
    <x v="23"/>
    <n v="1.4133333333333333E-2"/>
    <n v="53"/>
    <x v="8"/>
    <x v="2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n v="1419626139"/>
    <d v="2014-12-26T20:35:39"/>
    <n v="1417034139"/>
    <x v="3120"/>
    <b v="0"/>
    <n v="6"/>
    <b v="0"/>
    <x v="38"/>
    <n v="1.4E-2"/>
    <n v="23.333333333333332"/>
    <x v="0"/>
    <x v="38"/>
  </r>
  <r>
    <n v="1788"/>
    <s v="Beyond the Pale"/>
    <s v="A photo book celebrating Goths, exploring their lives and giving an insight into what Goth is for them."/>
    <n v="5500"/>
    <n v="76"/>
    <x v="3"/>
    <x v="1"/>
    <s v="GBP"/>
    <n v="1414795542"/>
    <d v="2014-10-31T22:45:42"/>
    <n v="1412203542"/>
    <x v="3121"/>
    <b v="1"/>
    <n v="4"/>
    <b v="0"/>
    <x v="9"/>
    <n v="1.3818181818181818E-2"/>
    <n v="19"/>
    <x v="6"/>
    <x v="9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n v="1464460329"/>
    <d v="2016-05-28T18:32:09"/>
    <n v="1461954729"/>
    <x v="3122"/>
    <b v="0"/>
    <n v="9"/>
    <b v="0"/>
    <x v="38"/>
    <n v="1.38E-2"/>
    <n v="76.666666666666671"/>
    <x v="0"/>
    <x v="3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n v="1334097387"/>
    <d v="2012-04-10T22:36:27"/>
    <n v="1328916987"/>
    <x v="3123"/>
    <b v="0"/>
    <n v="5"/>
    <b v="0"/>
    <x v="28"/>
    <n v="1.3673469387755101E-2"/>
    <n v="67"/>
    <x v="4"/>
    <x v="2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3124"/>
    <b v="0"/>
    <n v="34"/>
    <b v="0"/>
    <x v="3"/>
    <n v="1.3668E-2"/>
    <n v="100.5"/>
    <x v="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n v="1486046761"/>
    <d v="2017-02-02T14:46:01"/>
    <n v="1483454761"/>
    <x v="3125"/>
    <b v="0"/>
    <n v="3"/>
    <b v="0"/>
    <x v="28"/>
    <n v="1.3666666666666667E-2"/>
    <n v="68.333333333333329"/>
    <x v="4"/>
    <x v="28"/>
  </r>
  <r>
    <n v="949"/>
    <s v="INBED"/>
    <s v="Der INBED ist ein innovatives Multisensor-Wearable fÃ¼r die SturzprÃ¤vention motorisch eingeschrÃ¤nkter Personen."/>
    <n v="20000"/>
    <n v="273"/>
    <x v="3"/>
    <x v="2"/>
    <s v="EUR"/>
    <n v="1456016576"/>
    <d v="2016-02-21T01:02:56"/>
    <n v="1450832576"/>
    <x v="3126"/>
    <b v="0"/>
    <n v="7"/>
    <b v="0"/>
    <x v="3"/>
    <n v="1.3650000000000001E-2"/>
    <n v="39"/>
    <x v="0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3127"/>
    <b v="0"/>
    <n v="14"/>
    <b v="0"/>
    <x v="38"/>
    <n v="1.34E-2"/>
    <n v="47.857142857142854"/>
    <x v="0"/>
    <x v="38"/>
  </r>
  <r>
    <n v="1073"/>
    <s v="Rainbow Ball to the Iphone"/>
    <s v="We want to bring our Game Rainbow Ball to the iphone and to do that we need a little help"/>
    <n v="750"/>
    <n v="10"/>
    <x v="3"/>
    <x v="0"/>
    <s v="USD"/>
    <n v="1318806541"/>
    <d v="2011-10-16T23:09:01"/>
    <n v="1316214541"/>
    <x v="3128"/>
    <b v="0"/>
    <n v="1"/>
    <b v="0"/>
    <x v="29"/>
    <n v="1.3333333333333334E-2"/>
    <n v="10"/>
    <x v="1"/>
    <x v="2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n v="1417127040"/>
    <d v="2014-11-27T22:24:00"/>
    <n v="1414531440"/>
    <x v="3129"/>
    <b v="1"/>
    <n v="2"/>
    <b v="0"/>
    <x v="9"/>
    <n v="1.3333333333333334E-2"/>
    <n v="20"/>
    <x v="6"/>
    <x v="9"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n v="1413832985"/>
    <d v="2014-10-20T19:23:05"/>
    <n v="1408648985"/>
    <x v="3130"/>
    <b v="0"/>
    <n v="2"/>
    <b v="0"/>
    <x v="4"/>
    <n v="1.3333333333333334E-2"/>
    <n v="20"/>
    <x v="3"/>
    <x v="4"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n v="1456851914"/>
    <d v="2016-03-01T17:05:14"/>
    <n v="1454259914"/>
    <x v="3131"/>
    <b v="0"/>
    <n v="8"/>
    <b v="0"/>
    <x v="28"/>
    <n v="1.3299999999999999E-2"/>
    <n v="16.625"/>
    <x v="4"/>
    <x v="28"/>
  </r>
  <r>
    <n v="1913"/>
    <s v="Tibio - Spreading warmth in everyones home"/>
    <s v="Tibio is a revolutionary new product designed to solve an age old problem."/>
    <n v="48000"/>
    <n v="637"/>
    <x v="3"/>
    <x v="1"/>
    <s v="GBP"/>
    <n v="1412770578"/>
    <d v="2014-10-08T12:16:18"/>
    <n v="1410178578"/>
    <x v="3132"/>
    <b v="0"/>
    <n v="26"/>
    <b v="0"/>
    <x v="31"/>
    <n v="1.3270833333333334E-2"/>
    <n v="24.5"/>
    <x v="0"/>
    <x v="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n v="1408134034"/>
    <d v="2014-08-15T20:20:34"/>
    <n v="1405542034"/>
    <x v="3133"/>
    <b v="0"/>
    <n v="4"/>
    <b v="0"/>
    <x v="3"/>
    <n v="1.325E-2"/>
    <n v="26.5"/>
    <x v="0"/>
    <x v="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d v="2016-12-23T17:58:57"/>
    <n v="1479923937"/>
    <x v="3134"/>
    <b v="0"/>
    <n v="7"/>
    <b v="0"/>
    <x v="3"/>
    <n v="1.3028138528138528E-2"/>
    <n v="859.85714285714289"/>
    <x v="0"/>
    <x v="3"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n v="1293082524"/>
    <d v="2010-12-23T05:35:24"/>
    <n v="1290490524"/>
    <x v="3135"/>
    <b v="0"/>
    <n v="2"/>
    <b v="0"/>
    <x v="27"/>
    <n v="1.2999999999999999E-2"/>
    <n v="32.5"/>
    <x v="2"/>
    <x v="27"/>
  </r>
  <r>
    <n v="997"/>
    <s v="iPhanny"/>
    <s v="The iPhanny keeps your iPhone 6 safe from bending in those dangerous pants pockets."/>
    <n v="5000"/>
    <n v="65"/>
    <x v="3"/>
    <x v="0"/>
    <s v="USD"/>
    <n v="1417145297"/>
    <d v="2014-11-28T03:28:17"/>
    <n v="1414549697"/>
    <x v="3136"/>
    <b v="0"/>
    <n v="8"/>
    <b v="0"/>
    <x v="3"/>
    <n v="1.2999999999999999E-2"/>
    <n v="8.125"/>
    <x v="0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n v="1424070823"/>
    <d v="2015-02-16T07:13:43"/>
    <n v="1421478823"/>
    <x v="3137"/>
    <b v="0"/>
    <n v="2"/>
    <b v="0"/>
    <x v="4"/>
    <n v="1.2999999999999999E-2"/>
    <n v="13"/>
    <x v="3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n v="1456189076"/>
    <d v="2016-02-23T00:57:56"/>
    <n v="1454979476"/>
    <x v="3138"/>
    <b v="0"/>
    <n v="10"/>
    <b v="0"/>
    <x v="3"/>
    <n v="1.2933333333333333E-2"/>
    <n v="19.399999999999999"/>
    <x v="0"/>
    <x v="3"/>
  </r>
  <r>
    <n v="873"/>
    <s v="The Dreamer-An Original Jazz CD"/>
    <s v="Fall in love with &quot;The Dreamer&quot;, new original music from trumpeter Freddie Dunn!"/>
    <n v="3500"/>
    <n v="45"/>
    <x v="3"/>
    <x v="0"/>
    <s v="USD"/>
    <n v="1352610040"/>
    <d v="2012-11-11T05:00:40"/>
    <n v="1349150440"/>
    <x v="3139"/>
    <b v="0"/>
    <n v="5"/>
    <b v="0"/>
    <x v="27"/>
    <n v="1.2857142857142857E-2"/>
    <n v="9"/>
    <x v="2"/>
    <x v="2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3140"/>
    <b v="0"/>
    <n v="8"/>
    <b v="0"/>
    <x v="38"/>
    <n v="1.2513513513513513E-2"/>
    <n v="57.875"/>
    <x v="0"/>
    <x v="38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n v="1409509477"/>
    <d v="2014-08-31T18:24:37"/>
    <n v="1407695077"/>
    <x v="3141"/>
    <b v="0"/>
    <n v="2"/>
    <b v="0"/>
    <x v="20"/>
    <n v="1.2500000000000001E-2"/>
    <n v="12.5"/>
    <x v="3"/>
    <x v="20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n v="1407868561"/>
    <d v="2014-08-12T18:36:01"/>
    <n v="1406140561"/>
    <x v="3142"/>
    <b v="0"/>
    <n v="2"/>
    <b v="0"/>
    <x v="4"/>
    <n v="1.2500000000000001E-2"/>
    <n v="62.5"/>
    <x v="3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n v="1441037097"/>
    <d v="2015-08-31T16:04:57"/>
    <n v="1438445097"/>
    <x v="3143"/>
    <b v="0"/>
    <n v="1"/>
    <b v="0"/>
    <x v="4"/>
    <n v="1.2500000000000001E-2"/>
    <n v="10"/>
    <x v="3"/>
    <x v="4"/>
  </r>
  <r>
    <n v="2424"/>
    <s v="Lily and Memphs"/>
    <s v="Great and creative food from the heart in the form of a sweet food truck!"/>
    <n v="25000"/>
    <n v="310"/>
    <x v="3"/>
    <x v="0"/>
    <s v="USD"/>
    <n v="1414445108"/>
    <d v="2014-10-27T21:25:08"/>
    <n v="1411853108"/>
    <x v="3144"/>
    <b v="0"/>
    <n v="9"/>
    <b v="0"/>
    <x v="37"/>
    <n v="1.24E-2"/>
    <n v="34.444444444444443"/>
    <x v="7"/>
    <x v="37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n v="1442315460"/>
    <d v="2015-09-15T11:11:00"/>
    <n v="1439696174"/>
    <x v="3145"/>
    <b v="0"/>
    <n v="2"/>
    <b v="0"/>
    <x v="39"/>
    <n v="1.2222222222222223E-2"/>
    <n v="27.5"/>
    <x v="5"/>
    <x v="3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3146"/>
    <b v="0"/>
    <n v="7"/>
    <b v="0"/>
    <x v="38"/>
    <n v="1.2123076923076924E-2"/>
    <n v="112.57142857142857"/>
    <x v="0"/>
    <x v="3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n v="1467647160"/>
    <d v="2016-07-04T15:46:00"/>
    <n v="1465055160"/>
    <x v="3147"/>
    <b v="0"/>
    <n v="2"/>
    <b v="0"/>
    <x v="38"/>
    <n v="1.2E-2"/>
    <n v="3"/>
    <x v="0"/>
    <x v="38"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n v="1425495447"/>
    <d v="2015-03-04T18:57:27"/>
    <n v="1422903447"/>
    <x v="3148"/>
    <b v="0"/>
    <n v="3"/>
    <b v="0"/>
    <x v="31"/>
    <n v="1.2E-2"/>
    <n v="4"/>
    <x v="0"/>
    <x v="31"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n v="1447799054"/>
    <d v="2015-11-17T22:24:14"/>
    <n v="1445203454"/>
    <x v="3149"/>
    <b v="0"/>
    <n v="3"/>
    <b v="0"/>
    <x v="4"/>
    <n v="1.2E-2"/>
    <n v="20"/>
    <x v="3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n v="1477454340"/>
    <d v="2016-10-26T03:59:00"/>
    <n v="1474676646"/>
    <x v="3150"/>
    <b v="0"/>
    <n v="6"/>
    <b v="0"/>
    <x v="3"/>
    <n v="1.192E-2"/>
    <n v="49.666666666666664"/>
    <x v="0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n v="1444946400"/>
    <d v="2015-10-15T22:00:00"/>
    <n v="1441723912"/>
    <x v="3151"/>
    <b v="0"/>
    <n v="21"/>
    <b v="0"/>
    <x v="12"/>
    <n v="1.1831900000000001E-2"/>
    <n v="56.342380952380957"/>
    <x v="3"/>
    <x v="12"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n v="1332073025"/>
    <d v="2012-03-18T12:17:05"/>
    <n v="1329484625"/>
    <x v="3152"/>
    <b v="0"/>
    <n v="4"/>
    <b v="0"/>
    <x v="28"/>
    <n v="1.15E-2"/>
    <n v="57.5"/>
    <x v="4"/>
    <x v="2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n v="1383509357"/>
    <d v="2013-11-03T20:09:17"/>
    <n v="1380913757"/>
    <x v="3153"/>
    <b v="0"/>
    <n v="2"/>
    <b v="0"/>
    <x v="27"/>
    <n v="1.1428571428571429E-2"/>
    <n v="20"/>
    <x v="2"/>
    <x v="27"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n v="1407621425"/>
    <d v="2014-08-09T21:57:05"/>
    <n v="1404165425"/>
    <x v="3154"/>
    <b v="0"/>
    <n v="4"/>
    <b v="0"/>
    <x v="37"/>
    <n v="1.1428571428571429E-2"/>
    <n v="200"/>
    <x v="7"/>
    <x v="3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3155"/>
    <b v="0"/>
    <n v="11"/>
    <b v="0"/>
    <x v="3"/>
    <n v="1.1299999999999999E-2"/>
    <n v="102.72727272727273"/>
    <x v="0"/>
    <x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3156"/>
    <b v="0"/>
    <n v="11"/>
    <b v="0"/>
    <x v="3"/>
    <n v="1.1266666666666666E-2"/>
    <n v="184.36363636363637"/>
    <x v="0"/>
    <x v="3"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n v="1338404400"/>
    <d v="2012-05-30T19:00:00"/>
    <n v="1335855631"/>
    <x v="3157"/>
    <b v="0"/>
    <n v="4"/>
    <b v="0"/>
    <x v="32"/>
    <n v="1.125E-2"/>
    <n v="11.25"/>
    <x v="5"/>
    <x v="3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n v="1441995769"/>
    <d v="2015-09-11T18:22:49"/>
    <n v="1436811769"/>
    <x v="3158"/>
    <b v="0"/>
    <n v="3"/>
    <b v="0"/>
    <x v="39"/>
    <n v="1.1222222222222222E-2"/>
    <n v="673.33333333333337"/>
    <x v="5"/>
    <x v="39"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n v="1412500322"/>
    <d v="2014-10-05T09:12:02"/>
    <n v="1409908322"/>
    <x v="3159"/>
    <b v="0"/>
    <n v="6"/>
    <b v="0"/>
    <x v="30"/>
    <n v="1.116E-2"/>
    <n v="46.5"/>
    <x v="4"/>
    <x v="3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n v="1472847873"/>
    <d v="2016-09-02T20:24:33"/>
    <n v="1468959873"/>
    <x v="3160"/>
    <b v="0"/>
    <n v="1"/>
    <b v="0"/>
    <x v="4"/>
    <n v="1.1111111111111112E-2"/>
    <n v="50"/>
    <x v="3"/>
    <x v="4"/>
  </r>
  <r>
    <n v="2749"/>
    <s v="A Tree is a Tree, no matter what you see.  CHILDREN'S BOOK"/>
    <s v="Self-publishing my children's book."/>
    <n v="10000"/>
    <n v="110"/>
    <x v="3"/>
    <x v="0"/>
    <s v="USD"/>
    <n v="1428171037"/>
    <d v="2015-04-04T18:10:37"/>
    <n v="1425582637"/>
    <x v="3161"/>
    <b v="0"/>
    <n v="2"/>
    <b v="0"/>
    <x v="32"/>
    <n v="1.0999999999999999E-2"/>
    <n v="55"/>
    <x v="5"/>
    <x v="32"/>
  </r>
  <r>
    <n v="963"/>
    <s v="The Ultimate Learning Center"/>
    <s v="WE are molding an educated, motivated, non violent GENERATION!"/>
    <n v="35000"/>
    <n v="377"/>
    <x v="3"/>
    <x v="0"/>
    <s v="USD"/>
    <n v="1476717319"/>
    <d v="2016-10-17T15:15:19"/>
    <n v="1473693319"/>
    <x v="3162"/>
    <b v="0"/>
    <n v="9"/>
    <b v="0"/>
    <x v="3"/>
    <n v="1.0771428571428571E-2"/>
    <n v="41.888888888888886"/>
    <x v="0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n v="1410416097"/>
    <d v="2014-09-11T06:14:57"/>
    <n v="1407824097"/>
    <x v="3163"/>
    <b v="0"/>
    <n v="12"/>
    <b v="0"/>
    <x v="28"/>
    <n v="1.0749999999999999E-2"/>
    <n v="35.833333333333336"/>
    <x v="4"/>
    <x v="28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n v="1414758620"/>
    <d v="2014-10-31T12:30:20"/>
    <n v="1412166620"/>
    <x v="3164"/>
    <b v="0"/>
    <n v="7"/>
    <b v="0"/>
    <x v="3"/>
    <n v="1.06E-2"/>
    <n v="90.857142857142861"/>
    <x v="0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n v="1427507208"/>
    <d v="2015-03-28T01:46:48"/>
    <n v="1424918808"/>
    <x v="3165"/>
    <b v="0"/>
    <n v="3"/>
    <b v="0"/>
    <x v="3"/>
    <n v="1.06E-2"/>
    <n v="35.333333333333336"/>
    <x v="0"/>
    <x v="3"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n v="1435633602"/>
    <d v="2015-06-30T03:06:42"/>
    <n v="1433041602"/>
    <x v="3166"/>
    <b v="0"/>
    <n v="13"/>
    <b v="0"/>
    <x v="25"/>
    <n v="1.06E-2"/>
    <n v="16.307692307692307"/>
    <x v="1"/>
    <x v="25"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n v="1472835802"/>
    <d v="2016-09-02T17:03:22"/>
    <n v="1470243802"/>
    <x v="3167"/>
    <b v="0"/>
    <n v="4"/>
    <b v="0"/>
    <x v="32"/>
    <n v="1.06E-2"/>
    <n v="13.25"/>
    <x v="5"/>
    <x v="3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n v="1431144000"/>
    <d v="2015-05-09T04:00:00"/>
    <n v="1426407426"/>
    <x v="3168"/>
    <b v="0"/>
    <n v="2"/>
    <b v="0"/>
    <x v="4"/>
    <n v="1.0571428571428572E-2"/>
    <n v="18.5"/>
    <x v="3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n v="1429554349"/>
    <d v="2015-04-20T18:25:49"/>
    <n v="1424719549"/>
    <x v="3169"/>
    <b v="0"/>
    <n v="28"/>
    <b v="0"/>
    <x v="40"/>
    <n v="1.0526315789473684E-2"/>
    <n v="35.714285714285715"/>
    <x v="7"/>
    <x v="4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n v="1357432638"/>
    <d v="2013-01-06T00:37:18"/>
    <n v="1354840638"/>
    <x v="3170"/>
    <b v="0"/>
    <n v="7"/>
    <b v="0"/>
    <x v="29"/>
    <n v="1.0500000000000001E-2"/>
    <n v="3"/>
    <x v="1"/>
    <x v="29"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n v="1407553200"/>
    <d v="2014-08-09T03:00:00"/>
    <n v="1405100992"/>
    <x v="3171"/>
    <b v="0"/>
    <n v="3"/>
    <b v="0"/>
    <x v="4"/>
    <n v="1.0500000000000001E-2"/>
    <n v="7"/>
    <x v="3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n v="1409846874"/>
    <d v="2014-09-04T16:07:54"/>
    <n v="1407254874"/>
    <x v="3172"/>
    <b v="0"/>
    <n v="2"/>
    <b v="0"/>
    <x v="4"/>
    <n v="1.0500000000000001E-2"/>
    <n v="52.5"/>
    <x v="3"/>
    <x v="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3173"/>
    <b v="0"/>
    <n v="3"/>
    <b v="0"/>
    <x v="38"/>
    <n v="1.044E-2"/>
    <n v="87"/>
    <x v="0"/>
    <x v="3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n v="1407869851"/>
    <d v="2014-08-12T18:57:31"/>
    <n v="1404845851"/>
    <x v="3174"/>
    <b v="0"/>
    <n v="9"/>
    <b v="0"/>
    <x v="31"/>
    <n v="1.04E-2"/>
    <n v="28.888888888888889"/>
    <x v="0"/>
    <x v="3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n v="1389844800"/>
    <d v="2014-01-16T04:00:00"/>
    <n v="1385524889"/>
    <x v="3175"/>
    <b v="0"/>
    <n v="2"/>
    <b v="0"/>
    <x v="28"/>
    <n v="1.0200000000000001E-2"/>
    <n v="25.5"/>
    <x v="4"/>
    <x v="28"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n v="1441003537"/>
    <d v="2015-08-31T06:45:37"/>
    <n v="1435819537"/>
    <x v="3176"/>
    <b v="0"/>
    <n v="2"/>
    <b v="0"/>
    <x v="21"/>
    <n v="1.0200000000000001E-2"/>
    <n v="25.5"/>
    <x v="2"/>
    <x v="21"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n v="1425160800"/>
    <d v="2015-02-28T22:00:00"/>
    <n v="1421274859"/>
    <x v="3177"/>
    <b v="0"/>
    <n v="8"/>
    <b v="0"/>
    <x v="20"/>
    <n v="1.0200000000000001E-2"/>
    <n v="12.75"/>
    <x v="3"/>
    <x v="2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d v="2016-01-16T11:00:00"/>
    <n v="1449785223"/>
    <x v="3178"/>
    <b v="0"/>
    <n v="5"/>
    <b v="0"/>
    <x v="38"/>
    <n v="0.01"/>
    <n v="49"/>
    <x v="0"/>
    <x v="38"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n v="1426522316"/>
    <d v="2015-03-16T16:11:56"/>
    <n v="1423933916"/>
    <x v="3179"/>
    <b v="0"/>
    <n v="2"/>
    <b v="0"/>
    <x v="38"/>
    <n v="0.01"/>
    <n v="5"/>
    <x v="0"/>
    <x v="3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n v="1408986738"/>
    <d v="2014-08-25T17:12:18"/>
    <n v="1405098738"/>
    <x v="3180"/>
    <b v="0"/>
    <n v="1"/>
    <b v="0"/>
    <x v="38"/>
    <n v="0.01"/>
    <n v="300"/>
    <x v="0"/>
    <x v="38"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n v="1336789860"/>
    <d v="2012-05-12T02:31:00"/>
    <n v="1331666146"/>
    <x v="3181"/>
    <b v="0"/>
    <n v="2"/>
    <b v="0"/>
    <x v="13"/>
    <n v="0.01"/>
    <n v="10"/>
    <x v="2"/>
    <x v="1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3182"/>
    <b v="0"/>
    <n v="1"/>
    <b v="0"/>
    <x v="23"/>
    <n v="0.01"/>
    <n v="15"/>
    <x v="8"/>
    <x v="2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3183"/>
    <b v="0"/>
    <n v="1"/>
    <b v="0"/>
    <x v="23"/>
    <n v="0.01"/>
    <n v="50"/>
    <x v="8"/>
    <x v="23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n v="1481473208"/>
    <d v="2016-12-11T16:20:08"/>
    <n v="1478881208"/>
    <x v="3184"/>
    <b v="0"/>
    <n v="1"/>
    <b v="0"/>
    <x v="35"/>
    <n v="0.01"/>
    <n v="50"/>
    <x v="6"/>
    <x v="3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3185"/>
    <b v="0"/>
    <n v="1"/>
    <b v="0"/>
    <x v="37"/>
    <n v="0.01"/>
    <n v="100"/>
    <x v="7"/>
    <x v="37"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n v="1410811740"/>
    <d v="2014-09-15T20:09:00"/>
    <n v="1409341863"/>
    <x v="3186"/>
    <b v="0"/>
    <n v="1"/>
    <b v="0"/>
    <x v="5"/>
    <n v="0.01"/>
    <n v="15"/>
    <x v="0"/>
    <x v="5"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n v="1450032297"/>
    <d v="2015-12-13T18:44:57"/>
    <n v="1444844697"/>
    <x v="3187"/>
    <b v="0"/>
    <n v="1"/>
    <b v="0"/>
    <x v="4"/>
    <n v="0.01"/>
    <n v="10"/>
    <x v="3"/>
    <x v="4"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n v="1461406600"/>
    <d v="2016-04-23T10:16:40"/>
    <n v="1458814600"/>
    <x v="3188"/>
    <b v="0"/>
    <n v="1"/>
    <b v="0"/>
    <x v="4"/>
    <n v="0.01"/>
    <n v="5"/>
    <x v="3"/>
    <x v="4"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n v="1433714198"/>
    <d v="2015-06-07T21:56:38"/>
    <n v="1431122198"/>
    <x v="3189"/>
    <b v="0"/>
    <n v="1"/>
    <b v="0"/>
    <x v="12"/>
    <n v="0.01"/>
    <n v="100"/>
    <x v="3"/>
    <x v="12"/>
  </r>
  <r>
    <n v="3747"/>
    <s v="Counting Stars"/>
    <s v="The world premiere of an astonishing new play by acclaimed writer Atiha Sen Gupta."/>
    <n v="2500"/>
    <n v="25"/>
    <x v="3"/>
    <x v="1"/>
    <s v="GBP"/>
    <n v="1436137140"/>
    <d v="2015-07-05T22:59:00"/>
    <n v="1433833896"/>
    <x v="3190"/>
    <b v="0"/>
    <n v="1"/>
    <b v="0"/>
    <x v="4"/>
    <n v="0.01"/>
    <n v="25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n v="1433685354"/>
    <d v="2015-06-07T13:55:54"/>
    <n v="1431093354"/>
    <x v="3191"/>
    <b v="0"/>
    <n v="1"/>
    <b v="0"/>
    <x v="20"/>
    <n v="0.01"/>
    <n v="50"/>
    <x v="3"/>
    <x v="2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n v="1407565504"/>
    <d v="2014-08-09T06:25:04"/>
    <n v="1404973504"/>
    <x v="3192"/>
    <b v="0"/>
    <n v="2"/>
    <b v="0"/>
    <x v="4"/>
    <n v="0.01"/>
    <n v="12.5"/>
    <x v="3"/>
    <x v="4"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n v="1484348700"/>
    <d v="2017-01-13T23:05:00"/>
    <n v="1481756855"/>
    <x v="3193"/>
    <b v="0"/>
    <n v="1"/>
    <b v="0"/>
    <x v="4"/>
    <n v="0.01"/>
    <n v="34.950000000000003"/>
    <x v="3"/>
    <x v="4"/>
  </r>
  <r>
    <n v="2599"/>
    <s v="Empty Ramekins Catering Group"/>
    <s v="The Empty Ramekins Catering Group is looking for your help to start up in Miami Florida!!!!"/>
    <n v="9041"/>
    <n v="90"/>
    <x v="3"/>
    <x v="0"/>
    <s v="USD"/>
    <n v="1407089147"/>
    <d v="2014-08-03T18:05:47"/>
    <n v="1403201147"/>
    <x v="3194"/>
    <b v="0"/>
    <n v="5"/>
    <b v="0"/>
    <x v="37"/>
    <n v="9.9546510341776348E-3"/>
    <n v="18"/>
    <x v="7"/>
    <x v="37"/>
  </r>
  <r>
    <n v="705"/>
    <s v="SomnoScope"/>
    <s v="The closest thing ever to the Holy Grail of wearables technology"/>
    <n v="100000"/>
    <n v="977"/>
    <x v="3"/>
    <x v="14"/>
    <s v="EUR"/>
    <n v="1484999278"/>
    <d v="2017-01-21T11:47:58"/>
    <n v="1482407278"/>
    <x v="3195"/>
    <b v="0"/>
    <n v="5"/>
    <b v="0"/>
    <x v="3"/>
    <n v="9.7699999999999992E-3"/>
    <n v="195.4"/>
    <x v="0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3196"/>
    <b v="0"/>
    <n v="5"/>
    <b v="0"/>
    <x v="38"/>
    <n v="9.7400000000000004E-3"/>
    <n v="292.2"/>
    <x v="0"/>
    <x v="38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n v="1405947126"/>
    <d v="2014-07-21T12:52:06"/>
    <n v="1403355126"/>
    <x v="3197"/>
    <b v="0"/>
    <n v="6"/>
    <b v="0"/>
    <x v="4"/>
    <n v="9.7142857142857135E-3"/>
    <n v="22.666666666666668"/>
    <x v="3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n v="1491581703"/>
    <d v="2017-04-07T16:15:03"/>
    <n v="1488993303"/>
    <x v="3198"/>
    <b v="0"/>
    <n v="4"/>
    <b v="0"/>
    <x v="4"/>
    <n v="9.5999999999999992E-3"/>
    <n v="24"/>
    <x v="3"/>
    <x v="4"/>
  </r>
  <r>
    <n v="661"/>
    <s v="AirString"/>
    <s v="AirString keeps your AirPods from getting lost by keeping the pair together with a  durable and premium quality string."/>
    <n v="10000"/>
    <n v="95"/>
    <x v="3"/>
    <x v="0"/>
    <s v="USD"/>
    <n v="1477236559"/>
    <d v="2016-10-23T15:29:19"/>
    <n v="1474644559"/>
    <x v="3199"/>
    <b v="0"/>
    <n v="9"/>
    <b v="0"/>
    <x v="3"/>
    <n v="9.4999999999999998E-3"/>
    <n v="10.555555555555555"/>
    <x v="0"/>
    <x v="3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3200"/>
    <b v="0"/>
    <n v="6"/>
    <b v="0"/>
    <x v="22"/>
    <n v="9.1999999999999998E-3"/>
    <n v="15.333333333333334"/>
    <x v="4"/>
    <x v="2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n v="1480721803"/>
    <d v="2016-12-02T23:36:43"/>
    <n v="1478126203"/>
    <x v="3201"/>
    <b v="0"/>
    <n v="20"/>
    <b v="0"/>
    <x v="38"/>
    <n v="9.1066666666666674E-3"/>
    <n v="68.3"/>
    <x v="0"/>
    <x v="3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3202"/>
    <b v="0"/>
    <n v="1"/>
    <b v="0"/>
    <x v="33"/>
    <n v="9.0909090909090905E-3"/>
    <n v="25"/>
    <x v="2"/>
    <x v="3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n v="1416877200"/>
    <d v="2014-11-25T01:00:00"/>
    <n v="1414505137"/>
    <x v="3203"/>
    <b v="0"/>
    <n v="2"/>
    <b v="0"/>
    <x v="4"/>
    <n v="9.0909090909090905E-3"/>
    <n v="25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n v="1476482400"/>
    <d v="2016-10-14T22:00:00"/>
    <n v="1473893721"/>
    <x v="3204"/>
    <b v="0"/>
    <n v="2"/>
    <b v="0"/>
    <x v="4"/>
    <n v="8.9999999999999993E-3"/>
    <n v="22.5"/>
    <x v="3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n v="1418183325"/>
    <d v="2014-12-10T03:48:45"/>
    <n v="1415591325"/>
    <x v="3205"/>
    <b v="0"/>
    <n v="11"/>
    <b v="0"/>
    <x v="5"/>
    <n v="8.8500000000000002E-3"/>
    <n v="80.454545454545453"/>
    <x v="0"/>
    <x v="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n v="1468937681"/>
    <d v="2016-07-19T14:14:41"/>
    <n v="1466345681"/>
    <x v="3206"/>
    <b v="0"/>
    <n v="5"/>
    <b v="0"/>
    <x v="4"/>
    <n v="8.8500000000000002E-3"/>
    <n v="35.4"/>
    <x v="3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3207"/>
    <b v="0"/>
    <n v="6"/>
    <b v="0"/>
    <x v="5"/>
    <n v="8.8333333333333337E-3"/>
    <n v="17.666666666666668"/>
    <x v="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n v="1410958191"/>
    <d v="2014-09-17T12:49:51"/>
    <n v="1408366191"/>
    <x v="3208"/>
    <b v="0"/>
    <n v="3"/>
    <b v="0"/>
    <x v="21"/>
    <n v="8.7500000000000008E-3"/>
    <n v="11.666666666666666"/>
    <x v="2"/>
    <x v="21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d v="2017-02-20T04:37:48"/>
    <n v="1482381468"/>
    <x v="3209"/>
    <b v="0"/>
    <n v="4"/>
    <b v="0"/>
    <x v="3"/>
    <n v="8.7454545454545458E-3"/>
    <n v="120.25"/>
    <x v="0"/>
    <x v="3"/>
  </r>
  <r>
    <n v="2680"/>
    <s v="iHeart Pillow"/>
    <s v="iHeartPillow, Connecting loved ones"/>
    <n v="32000"/>
    <n v="276"/>
    <x v="3"/>
    <x v="8"/>
    <s v="EUR"/>
    <n v="1459915491"/>
    <d v="2016-04-06T04:04:51"/>
    <n v="1457327091"/>
    <x v="3210"/>
    <b v="0"/>
    <n v="4"/>
    <b v="0"/>
    <x v="19"/>
    <n v="8.6250000000000007E-3"/>
    <n v="69"/>
    <x v="0"/>
    <x v="19"/>
  </r>
  <r>
    <n v="226"/>
    <s v="MAGGIE Film"/>
    <s v="A TRUE STORY OF DOMESTIC VILOLENCE THAT SEEKS TO OFFER THE VIEWER OUTLEST OF SUPPORT."/>
    <n v="29000"/>
    <n v="250"/>
    <x v="3"/>
    <x v="1"/>
    <s v="GBP"/>
    <n v="1433064540"/>
    <d v="2015-05-31T09:29:00"/>
    <n v="1428854344"/>
    <x v="3211"/>
    <b v="0"/>
    <n v="2"/>
    <b v="0"/>
    <x v="30"/>
    <n v="8.6206896551724137E-3"/>
    <n v="125"/>
    <x v="4"/>
    <x v="30"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n v="1355197047"/>
    <d v="2012-12-11T03:37:27"/>
    <n v="1350009447"/>
    <x v="3212"/>
    <b v="0"/>
    <n v="2"/>
    <b v="0"/>
    <x v="27"/>
    <n v="8.5714285714285719E-3"/>
    <n v="15"/>
    <x v="2"/>
    <x v="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n v="1461535140"/>
    <d v="2016-04-24T21:59:00"/>
    <n v="1459716480"/>
    <x v="3213"/>
    <b v="0"/>
    <n v="1"/>
    <b v="0"/>
    <x v="39"/>
    <n v="8.5714285714285719E-3"/>
    <n v="15"/>
    <x v="5"/>
    <x v="39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n v="1477949764"/>
    <d v="2016-10-31T21:36:04"/>
    <n v="1474493764"/>
    <x v="3214"/>
    <b v="0"/>
    <n v="3"/>
    <b v="0"/>
    <x v="3"/>
    <n v="8.5142857142857138E-3"/>
    <n v="99.333333333333329"/>
    <x v="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n v="1431298860"/>
    <d v="2015-05-10T23:01:00"/>
    <n v="1428341985"/>
    <x v="3215"/>
    <b v="0"/>
    <n v="2"/>
    <b v="0"/>
    <x v="26"/>
    <n v="8.5129023676509714E-3"/>
    <n v="16"/>
    <x v="5"/>
    <x v="26"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n v="1337447105"/>
    <d v="2012-05-19T17:05:05"/>
    <n v="1334855105"/>
    <x v="3216"/>
    <b v="0"/>
    <n v="16"/>
    <b v="0"/>
    <x v="29"/>
    <n v="8.5000000000000006E-3"/>
    <n v="5.3125"/>
    <x v="1"/>
    <x v="29"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d v="2015-08-16T23:00:50"/>
    <n v="1434582050"/>
    <x v="3217"/>
    <b v="0"/>
    <n v="3"/>
    <b v="0"/>
    <x v="32"/>
    <n v="8.5000000000000006E-3"/>
    <n v="11.333333333333334"/>
    <x v="5"/>
    <x v="3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3218"/>
    <b v="0"/>
    <n v="2"/>
    <b v="0"/>
    <x v="37"/>
    <n v="8.4285714285714294E-3"/>
    <n v="29.5"/>
    <x v="7"/>
    <x v="3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n v="1427040435"/>
    <d v="2015-03-22T16:07:15"/>
    <n v="1424452035"/>
    <x v="3219"/>
    <b v="0"/>
    <n v="27"/>
    <b v="0"/>
    <x v="12"/>
    <n v="8.4173998587352451E-3"/>
    <n v="415.77777777777777"/>
    <x v="3"/>
    <x v="1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3220"/>
    <b v="0"/>
    <n v="2"/>
    <b v="0"/>
    <x v="36"/>
    <n v="8.4008400840084006E-3"/>
    <n v="14"/>
    <x v="5"/>
    <x v="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n v="1422158199"/>
    <d v="2015-01-25T03:56:39"/>
    <n v="1419566199"/>
    <x v="3221"/>
    <b v="0"/>
    <n v="5"/>
    <b v="0"/>
    <x v="3"/>
    <n v="8.3999999999999995E-3"/>
    <n v="25.2"/>
    <x v="0"/>
    <x v="3"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n v="1401579000"/>
    <d v="2014-05-31T23:30:00"/>
    <n v="1398911882"/>
    <x v="3222"/>
    <b v="0"/>
    <n v="3"/>
    <b v="0"/>
    <x v="37"/>
    <n v="8.3333333333333332E-3"/>
    <n v="8.3333333333333339"/>
    <x v="7"/>
    <x v="3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n v="1450554599"/>
    <d v="2015-12-19T19:49:59"/>
    <n v="1447098599"/>
    <x v="3223"/>
    <b v="0"/>
    <n v="1"/>
    <b v="0"/>
    <x v="4"/>
    <n v="8.3333333333333332E-3"/>
    <n v="25"/>
    <x v="3"/>
    <x v="4"/>
  </r>
  <r>
    <n v="4021"/>
    <s v="Angels in Houston"/>
    <s v="Help a group of actors end bigotry in Houston, TX by supporting a  full production of Angels in America."/>
    <n v="15000"/>
    <n v="125"/>
    <x v="3"/>
    <x v="0"/>
    <s v="USD"/>
    <n v="1414360358"/>
    <d v="2014-10-26T21:52:38"/>
    <n v="1409176358"/>
    <x v="3224"/>
    <b v="0"/>
    <n v="2"/>
    <b v="0"/>
    <x v="4"/>
    <n v="8.3333333333333332E-3"/>
    <n v="62.5"/>
    <x v="3"/>
    <x v="4"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n v="1460737680"/>
    <d v="2016-04-15T16:28:00"/>
    <n v="1455725596"/>
    <x v="3225"/>
    <b v="0"/>
    <n v="4"/>
    <b v="0"/>
    <x v="4"/>
    <n v="8.2857142857142851E-3"/>
    <n v="7.25"/>
    <x v="3"/>
    <x v="4"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n v="1417007640"/>
    <d v="2014-11-26T13:14:00"/>
    <n v="1414343571"/>
    <x v="3226"/>
    <b v="0"/>
    <n v="5"/>
    <b v="0"/>
    <x v="28"/>
    <n v="8.2000000000000007E-3"/>
    <n v="16.399999999999999"/>
    <x v="4"/>
    <x v="2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d v="2014-08-02T15:49:43"/>
    <n v="1401810583"/>
    <x v="3227"/>
    <b v="0"/>
    <n v="1"/>
    <b v="0"/>
    <x v="29"/>
    <n v="8.2000000000000007E-3"/>
    <n v="410"/>
    <x v="1"/>
    <x v="29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3228"/>
    <b v="0"/>
    <n v="9"/>
    <b v="0"/>
    <x v="3"/>
    <n v="8.1600000000000006E-3"/>
    <n v="45.333333333333336"/>
    <x v="0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n v="1299786527"/>
    <d v="2011-03-10T19:48:47"/>
    <n v="1295898527"/>
    <x v="3229"/>
    <b v="0"/>
    <n v="2"/>
    <b v="0"/>
    <x v="27"/>
    <n v="8.1250000000000003E-3"/>
    <n v="32.5"/>
    <x v="2"/>
    <x v="27"/>
  </r>
  <r>
    <n v="2150"/>
    <s v="The Unknown Door"/>
    <s v="A pixel styled open world detective game."/>
    <n v="50000"/>
    <n v="405"/>
    <x v="3"/>
    <x v="12"/>
    <s v="NOK"/>
    <n v="1468392599"/>
    <d v="2016-07-13T06:49:59"/>
    <n v="1465800599"/>
    <x v="3230"/>
    <b v="0"/>
    <n v="4"/>
    <b v="0"/>
    <x v="29"/>
    <n v="8.0999999999999996E-3"/>
    <n v="101.25"/>
    <x v="1"/>
    <x v="29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n v="1337955240"/>
    <d v="2012-05-25T14:14:00"/>
    <n v="1332808501"/>
    <x v="3231"/>
    <b v="0"/>
    <n v="3"/>
    <b v="0"/>
    <x v="28"/>
    <n v="8.0000000000000002E-3"/>
    <n v="133.33333333333334"/>
    <x v="4"/>
    <x v="28"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d v="2016-01-01T20:20:12"/>
    <n v="1449087612"/>
    <x v="3232"/>
    <b v="0"/>
    <n v="1"/>
    <b v="0"/>
    <x v="38"/>
    <n v="8.0000000000000002E-3"/>
    <n v="20"/>
    <x v="0"/>
    <x v="38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n v="1326520886"/>
    <d v="2012-01-14T06:01:26"/>
    <n v="1322632886"/>
    <x v="3233"/>
    <b v="0"/>
    <n v="1"/>
    <b v="0"/>
    <x v="13"/>
    <n v="8.0000000000000002E-3"/>
    <n v="30"/>
    <x v="2"/>
    <x v="1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3234"/>
    <b v="0"/>
    <n v="1"/>
    <b v="0"/>
    <x v="33"/>
    <n v="8.0000000000000002E-3"/>
    <n v="40"/>
    <x v="2"/>
    <x v="33"/>
  </r>
  <r>
    <n v="2154"/>
    <s v="Demigods - Rise of the Children - Part 1 (Design)"/>
    <s v="A Real Time Strategy game based on Greek mythology in a fictional world."/>
    <n v="250"/>
    <n v="2"/>
    <x v="3"/>
    <x v="0"/>
    <s v="USD"/>
    <n v="1390921827"/>
    <d v="2014-01-28T15:10:27"/>
    <n v="1389193827"/>
    <x v="3235"/>
    <b v="0"/>
    <n v="2"/>
    <b v="0"/>
    <x v="29"/>
    <n v="8.0000000000000002E-3"/>
    <n v="1"/>
    <x v="1"/>
    <x v="2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3236"/>
    <b v="0"/>
    <n v="8"/>
    <b v="0"/>
    <x v="38"/>
    <n v="8.0000000000000002E-3"/>
    <n v="1"/>
    <x v="0"/>
    <x v="38"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n v="1407899966"/>
    <d v="2014-08-13T03:19:26"/>
    <n v="1405307966"/>
    <x v="3237"/>
    <b v="0"/>
    <n v="3"/>
    <b v="0"/>
    <x v="37"/>
    <n v="8.0000000000000002E-3"/>
    <n v="13.333333333333334"/>
    <x v="7"/>
    <x v="37"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n v="1423345339"/>
    <d v="2015-02-07T21:42:19"/>
    <n v="1418161339"/>
    <x v="3238"/>
    <b v="0"/>
    <n v="2"/>
    <b v="0"/>
    <x v="4"/>
    <n v="8.0000000000000002E-3"/>
    <n v="3"/>
    <x v="3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d v="2017-04-18T19:13:39"/>
    <n v="1489090419"/>
    <x v="3239"/>
    <b v="0"/>
    <n v="1"/>
    <b v="0"/>
    <x v="4"/>
    <n v="8.0000000000000002E-3"/>
    <n v="10"/>
    <x v="3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d v="2015-09-01T15:05:19"/>
    <n v="1437663919"/>
    <x v="3240"/>
    <b v="0"/>
    <n v="29"/>
    <b v="0"/>
    <x v="3"/>
    <n v="7.9909090909090902E-3"/>
    <n v="30.310344827586206"/>
    <x v="0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n v="1465130532"/>
    <d v="2016-06-05T12:42:12"/>
    <n v="1462538532"/>
    <x v="3241"/>
    <b v="0"/>
    <n v="1"/>
    <b v="0"/>
    <x v="3"/>
    <n v="7.9600000000000001E-3"/>
    <n v="199"/>
    <x v="0"/>
    <x v="3"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n v="1392417800"/>
    <d v="2014-02-14T22:43:20"/>
    <n v="1389825800"/>
    <x v="3242"/>
    <b v="0"/>
    <n v="7"/>
    <b v="0"/>
    <x v="28"/>
    <n v="7.92E-3"/>
    <n v="56.571428571428569"/>
    <x v="4"/>
    <x v="2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n v="1441771218"/>
    <d v="2015-09-09T04:00:18"/>
    <n v="1436587218"/>
    <x v="3243"/>
    <b v="0"/>
    <n v="4"/>
    <b v="0"/>
    <x v="4"/>
    <n v="7.7999999999999996E-3"/>
    <n v="9.75"/>
    <x v="3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n v="1456043057"/>
    <d v="2016-02-21T08:24:17"/>
    <n v="1453451057"/>
    <x v="3244"/>
    <b v="0"/>
    <n v="2"/>
    <b v="0"/>
    <x v="39"/>
    <n v="7.7000000000000002E-3"/>
    <n v="38.5"/>
    <x v="5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n v="1332114795"/>
    <d v="2012-03-18T23:53:15"/>
    <n v="1326934395"/>
    <x v="3245"/>
    <b v="0"/>
    <n v="1"/>
    <b v="0"/>
    <x v="32"/>
    <n v="7.6923076923076927E-3"/>
    <n v="25"/>
    <x v="5"/>
    <x v="32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n v="1370470430"/>
    <d v="2013-06-05T22:13:50"/>
    <n v="1367878430"/>
    <x v="3246"/>
    <b v="0"/>
    <n v="13"/>
    <b v="0"/>
    <x v="28"/>
    <n v="7.6499999999999997E-3"/>
    <n v="11.76923076923077"/>
    <x v="4"/>
    <x v="28"/>
  </r>
  <r>
    <n v="1999"/>
    <s v="Planet Venus"/>
    <s v="This is a portrait photo project aiming to inspire women to explore themselves and live their passion"/>
    <n v="31000"/>
    <n v="236"/>
    <x v="3"/>
    <x v="1"/>
    <s v="GBP"/>
    <n v="1415882108"/>
    <d v="2014-11-13T12:35:08"/>
    <n v="1413286508"/>
    <x v="3247"/>
    <b v="0"/>
    <n v="7"/>
    <b v="0"/>
    <x v="35"/>
    <n v="7.6129032258064515E-3"/>
    <n v="33.714285714285715"/>
    <x v="6"/>
    <x v="35"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n v="1347057464"/>
    <d v="2012-09-07T22:37:44"/>
    <n v="1344465464"/>
    <x v="3248"/>
    <b v="0"/>
    <n v="5"/>
    <b v="0"/>
    <x v="28"/>
    <n v="7.6E-3"/>
    <n v="15.2"/>
    <x v="4"/>
    <x v="28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n v="1408040408"/>
    <d v="2014-08-14T18:20:08"/>
    <n v="1405448408"/>
    <x v="3249"/>
    <b v="0"/>
    <n v="8"/>
    <b v="0"/>
    <x v="37"/>
    <n v="7.5199999999999998E-3"/>
    <n v="23.5"/>
    <x v="7"/>
    <x v="37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n v="1487397540"/>
    <d v="2017-02-18T05:59:00"/>
    <n v="1484684247"/>
    <x v="3250"/>
    <b v="0"/>
    <n v="4"/>
    <b v="0"/>
    <x v="3"/>
    <n v="7.4999999999999997E-3"/>
    <n v="22.5"/>
    <x v="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n v="1308431646"/>
    <d v="2011-06-18T21:14:06"/>
    <n v="1305839646"/>
    <x v="3251"/>
    <b v="0"/>
    <n v="2"/>
    <b v="0"/>
    <x v="26"/>
    <n v="7.4999999999999997E-3"/>
    <n v="15"/>
    <x v="5"/>
    <x v="2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n v="1476189339"/>
    <d v="2016-10-11T12:35:39"/>
    <n v="1471005339"/>
    <x v="3252"/>
    <b v="0"/>
    <n v="3"/>
    <b v="0"/>
    <x v="37"/>
    <n v="7.4999999999999997E-3"/>
    <n v="25"/>
    <x v="7"/>
    <x v="37"/>
  </r>
  <r>
    <n v="1736"/>
    <s v="In His Presence"/>
    <s v="A unique meditative album reflecting on the life of Christ, inviting Him into your presence"/>
    <n v="3000"/>
    <n v="22"/>
    <x v="3"/>
    <x v="0"/>
    <s v="USD"/>
    <n v="1447018833"/>
    <d v="2015-11-08T21:40:33"/>
    <n v="1444423233"/>
    <x v="3253"/>
    <b v="0"/>
    <n v="1"/>
    <b v="0"/>
    <x v="21"/>
    <n v="7.3333333333333332E-3"/>
    <n v="22"/>
    <x v="2"/>
    <x v="2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n v="1310837574"/>
    <d v="2011-07-16T17:32:54"/>
    <n v="1308245574"/>
    <x v="3254"/>
    <b v="0"/>
    <n v="2"/>
    <b v="0"/>
    <x v="29"/>
    <n v="7.2222222222222219E-3"/>
    <n v="13"/>
    <x v="1"/>
    <x v="29"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n v="1440101160"/>
    <d v="2015-08-20T20:06:00"/>
    <n v="1436542030"/>
    <x v="3255"/>
    <b v="0"/>
    <n v="3"/>
    <b v="0"/>
    <x v="30"/>
    <n v="7.1999999999999998E-3"/>
    <n v="120"/>
    <x v="4"/>
    <x v="3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d v="2017-04-30T17:00:00"/>
    <n v="1489106948"/>
    <x v="3256"/>
    <b v="0"/>
    <n v="1"/>
    <b v="0"/>
    <x v="11"/>
    <n v="7.1999999999999998E-3"/>
    <n v="108"/>
    <x v="7"/>
    <x v="11"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n v="1357176693"/>
    <d v="2013-01-03T01:31:33"/>
    <n v="1354584693"/>
    <x v="3257"/>
    <b v="0"/>
    <n v="4"/>
    <b v="0"/>
    <x v="32"/>
    <n v="7.1999999999999998E-3"/>
    <n v="9"/>
    <x v="5"/>
    <x v="3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3258"/>
    <b v="0"/>
    <n v="10"/>
    <b v="0"/>
    <x v="22"/>
    <n v="7.1799999999999998E-3"/>
    <n v="35.9"/>
    <x v="4"/>
    <x v="2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n v="1457207096"/>
    <d v="2016-03-05T19:44:56"/>
    <n v="1452023096"/>
    <x v="3259"/>
    <b v="0"/>
    <n v="9"/>
    <b v="0"/>
    <x v="37"/>
    <n v="7.1785714285714283E-3"/>
    <n v="22.333333333333332"/>
    <x v="7"/>
    <x v="37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n v="1476873507"/>
    <d v="2016-10-19T10:38:27"/>
    <n v="1474281507"/>
    <x v="3260"/>
    <b v="0"/>
    <n v="4"/>
    <b v="0"/>
    <x v="38"/>
    <n v="7.1556350626118068E-3"/>
    <n v="20"/>
    <x v="0"/>
    <x v="38"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n v="1469162275"/>
    <d v="2016-07-22T04:37:55"/>
    <n v="1467002275"/>
    <x v="3261"/>
    <b v="0"/>
    <n v="2"/>
    <b v="0"/>
    <x v="26"/>
    <n v="7.1428571428571426E-3"/>
    <n v="25"/>
    <x v="5"/>
    <x v="26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n v="1427266860"/>
    <d v="2015-03-25T07:01:00"/>
    <n v="1424678460"/>
    <x v="3262"/>
    <b v="0"/>
    <n v="1"/>
    <b v="0"/>
    <x v="37"/>
    <n v="7.1428571428571426E-3"/>
    <n v="25"/>
    <x v="7"/>
    <x v="37"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n v="1411073972"/>
    <d v="2014-09-18T20:59:32"/>
    <n v="1408481972"/>
    <x v="3263"/>
    <b v="0"/>
    <n v="4"/>
    <b v="0"/>
    <x v="37"/>
    <n v="7.0007000700070005E-3"/>
    <n v="17.5"/>
    <x v="7"/>
    <x v="3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d v="2017-01-31T05:00:00"/>
    <n v="1484756245"/>
    <x v="3264"/>
    <b v="0"/>
    <n v="4"/>
    <b v="0"/>
    <x v="38"/>
    <n v="7.0000000000000001E-3"/>
    <n v="8.75"/>
    <x v="0"/>
    <x v="3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n v="1375313577"/>
    <d v="2013-07-31T23:32:57"/>
    <n v="1372721577"/>
    <x v="3265"/>
    <b v="0"/>
    <n v="3"/>
    <b v="0"/>
    <x v="26"/>
    <n v="7.0000000000000001E-3"/>
    <n v="7"/>
    <x v="5"/>
    <x v="2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n v="1349050622"/>
    <d v="2012-10-01T00:17:02"/>
    <n v="1347322622"/>
    <x v="3266"/>
    <b v="0"/>
    <n v="2"/>
    <b v="0"/>
    <x v="29"/>
    <n v="7.0000000000000001E-3"/>
    <n v="35"/>
    <x v="1"/>
    <x v="29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n v="1455246504"/>
    <d v="2016-02-12T03:08:24"/>
    <n v="1452654504"/>
    <x v="3267"/>
    <b v="0"/>
    <n v="2"/>
    <b v="0"/>
    <x v="37"/>
    <n v="7.0000000000000001E-3"/>
    <n v="10.5"/>
    <x v="7"/>
    <x v="37"/>
  </r>
  <r>
    <n v="2147"/>
    <s v="Johnny Rocketfingers 3"/>
    <s v="A Point and Click Adventure on Steroids."/>
    <n v="390000"/>
    <n v="2716"/>
    <x v="3"/>
    <x v="0"/>
    <s v="USD"/>
    <n v="1416125148"/>
    <d v="2014-11-16T08:05:48"/>
    <n v="1413356748"/>
    <x v="3268"/>
    <b v="0"/>
    <n v="55"/>
    <b v="0"/>
    <x v="29"/>
    <n v="6.9641025641025639E-3"/>
    <n v="49.381818181818183"/>
    <x v="1"/>
    <x v="29"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n v="1430604136"/>
    <d v="2015-05-02T22:02:16"/>
    <n v="1428012136"/>
    <x v="3269"/>
    <b v="0"/>
    <n v="2"/>
    <b v="0"/>
    <x v="38"/>
    <n v="6.875E-3"/>
    <n v="27.5"/>
    <x v="0"/>
    <x v="38"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n v="1405027750"/>
    <d v="2014-07-10T21:29:10"/>
    <n v="1402867750"/>
    <x v="3270"/>
    <b v="0"/>
    <n v="2"/>
    <b v="0"/>
    <x v="37"/>
    <n v="6.875E-3"/>
    <n v="27.5"/>
    <x v="7"/>
    <x v="3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n v="1382414340"/>
    <d v="2013-10-22T03:59:00"/>
    <n v="1380559201"/>
    <x v="3271"/>
    <b v="0"/>
    <n v="3"/>
    <b v="0"/>
    <x v="28"/>
    <n v="6.8631863186318634E-3"/>
    <n v="20.333333333333332"/>
    <x v="4"/>
    <x v="28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3272"/>
    <b v="0"/>
    <n v="3"/>
    <b v="0"/>
    <x v="38"/>
    <n v="6.8399999999999997E-3"/>
    <n v="342"/>
    <x v="0"/>
    <x v="38"/>
  </r>
  <r>
    <n v="1710"/>
    <s v="Producing a live album of our upcoming Europe tour"/>
    <s v="We want to create a gospel live album which has never been produced before."/>
    <n v="5000"/>
    <n v="34"/>
    <x v="3"/>
    <x v="2"/>
    <s v="EUR"/>
    <n v="1453122000"/>
    <d v="2016-01-18T13:00:00"/>
    <n v="1449151888"/>
    <x v="3273"/>
    <b v="0"/>
    <n v="1"/>
    <b v="0"/>
    <x v="21"/>
    <n v="6.7999999999999996E-3"/>
    <n v="34"/>
    <x v="2"/>
    <x v="21"/>
  </r>
  <r>
    <n v="4065"/>
    <s v="A Midsummer's Night's Dream"/>
    <s v="A classical/ fantasy version of midsummers done by professionally trained actors in Tulsa!"/>
    <n v="4000"/>
    <n v="27"/>
    <x v="3"/>
    <x v="0"/>
    <s v="USD"/>
    <n v="1407883811"/>
    <d v="2014-08-12T22:50:11"/>
    <n v="1405291811"/>
    <x v="3274"/>
    <b v="0"/>
    <n v="4"/>
    <b v="0"/>
    <x v="4"/>
    <n v="6.7499999999999999E-3"/>
    <n v="6.75"/>
    <x v="3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3275"/>
    <b v="0"/>
    <n v="1"/>
    <b v="0"/>
    <x v="36"/>
    <n v="6.7000000000000002E-3"/>
    <n v="67"/>
    <x v="5"/>
    <x v="36"/>
  </r>
  <r>
    <n v="497"/>
    <s v="Galaxy Probe Kids"/>
    <s v="live-action/animated series pilot."/>
    <n v="4480"/>
    <n v="30"/>
    <x v="3"/>
    <x v="0"/>
    <s v="USD"/>
    <n v="1419483600"/>
    <d v="2014-12-25T05:00:00"/>
    <n v="1414889665"/>
    <x v="3276"/>
    <b v="0"/>
    <n v="3"/>
    <b v="0"/>
    <x v="28"/>
    <n v="6.6964285714285711E-3"/>
    <n v="10"/>
    <x v="4"/>
    <x v="28"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n v="1406799981"/>
    <d v="2014-07-31T09:46:21"/>
    <n v="1404207981"/>
    <x v="3277"/>
    <b v="0"/>
    <n v="1"/>
    <b v="0"/>
    <x v="25"/>
    <n v="6.6666666666666671E-3"/>
    <n v="20"/>
    <x v="1"/>
    <x v="25"/>
  </r>
  <r>
    <n v="2757"/>
    <s v="C is for Crooked"/>
    <s v="A children's letter book that Lampoons Hillary Clinton"/>
    <n v="1500"/>
    <n v="10"/>
    <x v="3"/>
    <x v="0"/>
    <s v="USD"/>
    <n v="1470498332"/>
    <d v="2016-08-06T15:45:32"/>
    <n v="1469202332"/>
    <x v="3278"/>
    <b v="0"/>
    <n v="2"/>
    <b v="0"/>
    <x v="32"/>
    <n v="6.6666666666666671E-3"/>
    <n v="5"/>
    <x v="5"/>
    <x v="32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n v="1411748335"/>
    <d v="2014-09-26T16:18:55"/>
    <n v="1406564335"/>
    <x v="3279"/>
    <b v="0"/>
    <n v="1"/>
    <b v="0"/>
    <x v="12"/>
    <n v="6.6666666666666671E-3"/>
    <n v="10"/>
    <x v="3"/>
    <x v="1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n v="1427133600"/>
    <d v="2015-03-23T18:00:00"/>
    <n v="1423847093"/>
    <x v="3280"/>
    <b v="0"/>
    <n v="1"/>
    <b v="0"/>
    <x v="4"/>
    <n v="6.6666666666666671E-3"/>
    <n v="10"/>
    <x v="3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n v="1450887480"/>
    <d v="2015-12-23T16:18:00"/>
    <n v="1448469719"/>
    <x v="3281"/>
    <b v="0"/>
    <n v="1"/>
    <b v="0"/>
    <x v="20"/>
    <n v="6.6666666666666671E-3"/>
    <n v="500"/>
    <x v="3"/>
    <x v="2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3282"/>
    <b v="0"/>
    <n v="4"/>
    <b v="0"/>
    <x v="36"/>
    <n v="6.6115702479338841E-3"/>
    <n v="20"/>
    <x v="5"/>
    <x v="36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3283"/>
    <b v="0"/>
    <n v="1"/>
    <b v="0"/>
    <x v="38"/>
    <n v="6.41025641025641E-3"/>
    <n v="5"/>
    <x v="0"/>
    <x v="38"/>
  </r>
  <r>
    <n v="1153"/>
    <s v="The Cold Spot Mobile Trailer"/>
    <s v="A mobile concession trailer for snow cones, ice cream, smoothies and more"/>
    <n v="8000"/>
    <n v="50"/>
    <x v="3"/>
    <x v="0"/>
    <s v="USD"/>
    <n v="1434647305"/>
    <d v="2015-06-18T17:08:25"/>
    <n v="1432055305"/>
    <x v="3284"/>
    <b v="0"/>
    <n v="1"/>
    <b v="0"/>
    <x v="37"/>
    <n v="6.2500000000000003E-3"/>
    <n v="50"/>
    <x v="7"/>
    <x v="3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n v="1482294990"/>
    <d v="2016-12-21T04:36:30"/>
    <n v="1477107390"/>
    <x v="3285"/>
    <b v="0"/>
    <n v="2"/>
    <b v="0"/>
    <x v="12"/>
    <n v="6.2500000000000003E-3"/>
    <n v="62.5"/>
    <x v="3"/>
    <x v="12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n v="1460140500"/>
    <d v="2016-04-08T18:35:00"/>
    <n v="1457628680"/>
    <x v="3286"/>
    <b v="0"/>
    <n v="1"/>
    <b v="0"/>
    <x v="4"/>
    <n v="6.2500000000000003E-3"/>
    <n v="25"/>
    <x v="3"/>
    <x v="4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3287"/>
    <b v="0"/>
    <n v="1"/>
    <b v="0"/>
    <x v="3"/>
    <n v="6.0869565217391303E-3"/>
    <n v="28"/>
    <x v="0"/>
    <x v="3"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n v="1440524082"/>
    <d v="2015-08-25T17:34:42"/>
    <n v="1437932082"/>
    <x v="3288"/>
    <b v="0"/>
    <n v="3"/>
    <b v="0"/>
    <x v="37"/>
    <n v="6.0400000000000002E-3"/>
    <n v="50.333333333333336"/>
    <x v="7"/>
    <x v="3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n v="1405305000"/>
    <d v="2014-07-14T02:30:00"/>
    <n v="1402612730"/>
    <x v="3289"/>
    <b v="0"/>
    <n v="1"/>
    <b v="0"/>
    <x v="27"/>
    <n v="6.0000000000000001E-3"/>
    <n v="30"/>
    <x v="2"/>
    <x v="27"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n v="1443906000"/>
    <d v="2015-10-03T21:00:00"/>
    <n v="1441955269"/>
    <x v="3290"/>
    <b v="0"/>
    <n v="2"/>
    <b v="0"/>
    <x v="40"/>
    <n v="6.0000000000000001E-3"/>
    <n v="15"/>
    <x v="7"/>
    <x v="4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3291"/>
    <b v="0"/>
    <n v="2"/>
    <b v="0"/>
    <x v="37"/>
    <n v="6.0000000000000001E-3"/>
    <n v="25.5"/>
    <x v="7"/>
    <x v="37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n v="1406170740"/>
    <d v="2014-07-24T02:59:00"/>
    <n v="1402506278"/>
    <x v="3292"/>
    <b v="0"/>
    <n v="2"/>
    <b v="0"/>
    <x v="4"/>
    <n v="6.0000000000000001E-3"/>
    <n v="22.5"/>
    <x v="3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3293"/>
    <b v="0"/>
    <n v="5"/>
    <b v="0"/>
    <x v="5"/>
    <n v="5.966666666666667E-3"/>
    <n v="71.599999999999994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n v="1414707762"/>
    <d v="2014-10-30T22:22:42"/>
    <n v="1412115762"/>
    <x v="3294"/>
    <b v="0"/>
    <n v="4"/>
    <b v="0"/>
    <x v="21"/>
    <n v="5.8333333333333336E-3"/>
    <n v="8.75"/>
    <x v="2"/>
    <x v="2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3295"/>
    <b v="0"/>
    <n v="3"/>
    <b v="0"/>
    <x v="22"/>
    <n v="5.7499999999999999E-3"/>
    <n v="38.333333333333336"/>
    <x v="4"/>
    <x v="22"/>
  </r>
  <r>
    <n v="2351"/>
    <s v="NZ Auction site.  No listing or success fees. Only $2 p/m"/>
    <s v="Donate $30 or more and receive a free selfie stick."/>
    <n v="18900"/>
    <n v="108"/>
    <x v="1"/>
    <x v="11"/>
    <s v="NZD"/>
    <n v="1430360739"/>
    <d v="2015-04-30T02:25:39"/>
    <n v="1427768739"/>
    <x v="3296"/>
    <b v="0"/>
    <n v="7"/>
    <b v="0"/>
    <x v="38"/>
    <n v="5.7142857142857143E-3"/>
    <n v="15.428571428571429"/>
    <x v="0"/>
    <x v="38"/>
  </r>
  <r>
    <n v="2121"/>
    <s v="Legend of Decay"/>
    <s v="Join us on an epic journey to discover a millennia old secret which will change the world forever."/>
    <n v="50000"/>
    <n v="284"/>
    <x v="3"/>
    <x v="17"/>
    <s v="CHF"/>
    <n v="1484156948"/>
    <d v="2017-01-11T17:49:08"/>
    <n v="1481564948"/>
    <x v="3297"/>
    <b v="0"/>
    <n v="10"/>
    <b v="0"/>
    <x v="29"/>
    <n v="5.6800000000000002E-3"/>
    <n v="28.4"/>
    <x v="1"/>
    <x v="29"/>
  </r>
  <r>
    <n v="586"/>
    <s v="Employ College 2K"/>
    <s v="Employ College is a movement for companies to hire college graduates from their respected institutions."/>
    <n v="10000"/>
    <n v="56"/>
    <x v="3"/>
    <x v="0"/>
    <s v="USD"/>
    <n v="1424032207"/>
    <d v="2015-02-15T20:30:07"/>
    <n v="1421440207"/>
    <x v="3298"/>
    <b v="0"/>
    <n v="4"/>
    <b v="0"/>
    <x v="38"/>
    <n v="5.5999999999999999E-3"/>
    <n v="14"/>
    <x v="0"/>
    <x v="38"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n v="1458925156"/>
    <d v="2016-03-25T16:59:16"/>
    <n v="1456336756"/>
    <x v="3299"/>
    <b v="0"/>
    <n v="3"/>
    <b v="0"/>
    <x v="3"/>
    <n v="5.5999999999999999E-3"/>
    <n v="93.333333333333329"/>
    <x v="0"/>
    <x v="3"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n v="1344635088"/>
    <d v="2012-08-10T21:44:48"/>
    <n v="1342043088"/>
    <x v="3300"/>
    <b v="0"/>
    <n v="3"/>
    <b v="0"/>
    <x v="29"/>
    <n v="5.5999999999999999E-3"/>
    <n v="18.666666666666668"/>
    <x v="1"/>
    <x v="29"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n v="1468615346"/>
    <d v="2016-07-15T20:42:26"/>
    <n v="1466023346"/>
    <x v="3301"/>
    <b v="0"/>
    <n v="6"/>
    <b v="0"/>
    <x v="37"/>
    <n v="5.5833333333333334E-3"/>
    <n v="55.833333333333336"/>
    <x v="7"/>
    <x v="37"/>
  </r>
  <r>
    <n v="541"/>
    <s v="Deviations"/>
    <s v="A website dedicated to local Kink Communities; to find others with matching interests and bring them together."/>
    <n v="4500"/>
    <n v="25"/>
    <x v="3"/>
    <x v="0"/>
    <s v="USD"/>
    <n v="1446080834"/>
    <d v="2015-10-29T01:07:14"/>
    <n v="1443488834"/>
    <x v="3302"/>
    <b v="0"/>
    <n v="1"/>
    <b v="0"/>
    <x v="38"/>
    <n v="5.5555555555555558E-3"/>
    <n v="25"/>
    <x v="0"/>
    <x v="3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3303"/>
    <b v="0"/>
    <n v="2"/>
    <b v="0"/>
    <x v="36"/>
    <n v="5.4999999999999997E-3"/>
    <n v="27.5"/>
    <x v="5"/>
    <x v="36"/>
  </r>
  <r>
    <n v="3866"/>
    <s v="a feminine ending, brought to you by the East End Theatre Co"/>
    <s v="A funny, moving, witty piece about a girl, her oboe, and her dreams."/>
    <n v="2000"/>
    <n v="11"/>
    <x v="3"/>
    <x v="0"/>
    <s v="USD"/>
    <n v="1458703740"/>
    <d v="2016-03-23T03:29:00"/>
    <n v="1454453021"/>
    <x v="3304"/>
    <b v="0"/>
    <n v="2"/>
    <b v="0"/>
    <x v="4"/>
    <n v="5.4999999999999997E-3"/>
    <n v="5.5"/>
    <x v="3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3305"/>
    <b v="0"/>
    <n v="1"/>
    <b v="0"/>
    <x v="33"/>
    <n v="5.4884742041712408E-3"/>
    <n v="5"/>
    <x v="2"/>
    <x v="33"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n v="1411150701"/>
    <d v="2014-09-19T18:18:21"/>
    <n v="1405966701"/>
    <x v="3306"/>
    <b v="0"/>
    <n v="7"/>
    <b v="0"/>
    <x v="30"/>
    <n v="5.3333333333333332E-3"/>
    <n v="91.428571428571431"/>
    <x v="4"/>
    <x v="30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n v="1435711246"/>
    <d v="2015-07-01T00:40:46"/>
    <n v="1433292046"/>
    <x v="3307"/>
    <b v="0"/>
    <n v="10"/>
    <b v="0"/>
    <x v="3"/>
    <n v="5.1999999999999998E-3"/>
    <n v="26"/>
    <x v="0"/>
    <x v="3"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n v="1354919022"/>
    <d v="2012-12-07T22:23:42"/>
    <n v="1352327022"/>
    <x v="3308"/>
    <b v="0"/>
    <n v="11"/>
    <b v="0"/>
    <x v="29"/>
    <n v="5.1000000000000004E-3"/>
    <n v="23.181818181818183"/>
    <x v="1"/>
    <x v="29"/>
  </r>
  <r>
    <n v="1875"/>
    <s v="Claws &amp; Fins"/>
    <s v="Sea opposition of Crab's family and angry fishes. Who is going to win, and who is going to loose ?!"/>
    <n v="10000"/>
    <n v="51"/>
    <x v="3"/>
    <x v="0"/>
    <s v="USD"/>
    <n v="1470519308"/>
    <d v="2016-08-06T21:35:08"/>
    <n v="1465335308"/>
    <x v="3309"/>
    <b v="0"/>
    <n v="3"/>
    <b v="0"/>
    <x v="25"/>
    <n v="5.1000000000000004E-3"/>
    <n v="17"/>
    <x v="1"/>
    <x v="25"/>
  </r>
  <r>
    <n v="1916"/>
    <s v="The Paint Can Holder by U.S. Green Products"/>
    <s v="The Paint Can Holder Makes Painting Easier and Safer on Extension Ladders."/>
    <n v="20000"/>
    <n v="102"/>
    <x v="3"/>
    <x v="0"/>
    <s v="USD"/>
    <n v="1478542375"/>
    <d v="2016-11-07T18:12:55"/>
    <n v="1476378775"/>
    <x v="3310"/>
    <b v="0"/>
    <n v="6"/>
    <b v="0"/>
    <x v="31"/>
    <n v="5.1000000000000004E-3"/>
    <n v="17"/>
    <x v="0"/>
    <x v="3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n v="1483138800"/>
    <d v="2016-12-30T23:00:00"/>
    <n v="1480610046"/>
    <x v="3311"/>
    <b v="0"/>
    <n v="3"/>
    <b v="0"/>
    <x v="3"/>
    <n v="5.0299999999999997E-3"/>
    <n v="167.66666666666666"/>
    <x v="0"/>
    <x v="3"/>
  </r>
  <r>
    <n v="919"/>
    <s v="Jazz CD:  Out of The Blue"/>
    <s v="Cool jazz with a New Orleans flavor."/>
    <n v="20000"/>
    <n v="100"/>
    <x v="3"/>
    <x v="0"/>
    <s v="USD"/>
    <n v="1355930645"/>
    <d v="2012-12-19T15:24:05"/>
    <n v="1352906645"/>
    <x v="3312"/>
    <b v="0"/>
    <n v="1"/>
    <b v="0"/>
    <x v="27"/>
    <n v="5.0000000000000001E-3"/>
    <n v="100"/>
    <x v="2"/>
    <x v="27"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n v="1431547468"/>
    <d v="2015-05-13T20:04:28"/>
    <n v="1428955468"/>
    <x v="3313"/>
    <b v="0"/>
    <n v="1"/>
    <b v="0"/>
    <x v="29"/>
    <n v="5.0000000000000001E-3"/>
    <n v="25"/>
    <x v="1"/>
    <x v="29"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n v="1408058820"/>
    <d v="2014-08-14T23:27:00"/>
    <n v="1405466820"/>
    <x v="3314"/>
    <b v="0"/>
    <n v="1"/>
    <b v="0"/>
    <x v="29"/>
    <n v="5.0000000000000001E-3"/>
    <n v="5"/>
    <x v="1"/>
    <x v="29"/>
  </r>
  <r>
    <n v="1126"/>
    <s v="GAMING TO LEARN"/>
    <s v="Imagine a science class where the teacher walks in a says &quot;Take out your cell phone and play a game.&quot;"/>
    <n v="2000"/>
    <n v="10"/>
    <x v="3"/>
    <x v="0"/>
    <s v="USD"/>
    <n v="1468482694"/>
    <d v="2016-07-14T07:51:34"/>
    <n v="1465890694"/>
    <x v="3315"/>
    <b v="0"/>
    <n v="2"/>
    <b v="0"/>
    <x v="25"/>
    <n v="5.0000000000000001E-3"/>
    <n v="5"/>
    <x v="1"/>
    <x v="2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n v="1407847978"/>
    <d v="2014-08-12T12:52:58"/>
    <n v="1405687978"/>
    <x v="3316"/>
    <b v="0"/>
    <n v="2"/>
    <b v="0"/>
    <x v="39"/>
    <n v="5.0000000000000001E-3"/>
    <n v="7.5"/>
    <x v="5"/>
    <x v="39"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n v="1450521990"/>
    <d v="2015-12-19T10:46:30"/>
    <n v="1447757190"/>
    <x v="3317"/>
    <b v="0"/>
    <n v="1"/>
    <b v="0"/>
    <x v="24"/>
    <n v="5.0000000000000001E-3"/>
    <n v="5"/>
    <x v="6"/>
    <x v="24"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n v="1421042403"/>
    <d v="2015-01-12T06:00:03"/>
    <n v="1415858403"/>
    <x v="3318"/>
    <b v="1"/>
    <n v="4"/>
    <b v="0"/>
    <x v="9"/>
    <n v="5.0000000000000001E-3"/>
    <n v="10"/>
    <x v="6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n v="1488340800"/>
    <d v="2017-03-01T04:00:00"/>
    <n v="1483768497"/>
    <x v="3319"/>
    <b v="0"/>
    <n v="2"/>
    <b v="0"/>
    <x v="25"/>
    <n v="5.0000000000000001E-3"/>
    <n v="62.5"/>
    <x v="1"/>
    <x v="2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3320"/>
    <b v="0"/>
    <n v="1"/>
    <b v="0"/>
    <x v="37"/>
    <n v="5.0000000000000001E-3"/>
    <n v="50"/>
    <x v="7"/>
    <x v="37"/>
  </r>
  <r>
    <n v="2583"/>
    <s v="Crazy Daisy Food Truck"/>
    <s v="Crazy Daisy will become the newest member of the food truck distributors in Kansas City, Missouri."/>
    <n v="1000"/>
    <n v="5"/>
    <x v="3"/>
    <x v="0"/>
    <s v="USD"/>
    <n v="1426526880"/>
    <d v="2015-03-16T17:28:00"/>
    <n v="1421346480"/>
    <x v="3321"/>
    <b v="0"/>
    <n v="5"/>
    <b v="0"/>
    <x v="37"/>
    <n v="5.0000000000000001E-3"/>
    <n v="1"/>
    <x v="7"/>
    <x v="37"/>
  </r>
  <r>
    <n v="2893"/>
    <s v="REDISCOVERING KIA THE PLAY"/>
    <s v="Fundraising for REDISCOVERING KIA THE PLAY"/>
    <n v="5000"/>
    <n v="25"/>
    <x v="3"/>
    <x v="0"/>
    <s v="USD"/>
    <n v="1420768800"/>
    <d v="2015-01-09T02:00:00"/>
    <n v="1415644395"/>
    <x v="3322"/>
    <b v="0"/>
    <n v="2"/>
    <b v="0"/>
    <x v="4"/>
    <n v="5.0000000000000001E-3"/>
    <n v="12.5"/>
    <x v="3"/>
    <x v="4"/>
  </r>
  <r>
    <n v="553"/>
    <s v="sellorshopusa.com"/>
    <s v="Groundbreaking New Classifieds Website Grows Into Largest Nationwide Coverage By Turning Users Into Entrepreneurs"/>
    <n v="25000"/>
    <n v="123"/>
    <x v="3"/>
    <x v="0"/>
    <s v="USD"/>
    <n v="1415988991"/>
    <d v="2014-11-14T18:16:31"/>
    <n v="1413393391"/>
    <x v="3323"/>
    <b v="0"/>
    <n v="6"/>
    <b v="0"/>
    <x v="38"/>
    <n v="4.9199999999999999E-3"/>
    <n v="20.5"/>
    <x v="0"/>
    <x v="3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n v="1444027186"/>
    <d v="2015-10-05T06:39:46"/>
    <n v="1441435186"/>
    <x v="3324"/>
    <b v="0"/>
    <n v="4"/>
    <b v="0"/>
    <x v="37"/>
    <n v="4.8960000000000002E-3"/>
    <n v="306"/>
    <x v="7"/>
    <x v="37"/>
  </r>
  <r>
    <n v="1148"/>
    <s v="Warren's / Adilyn's Rollin' Bistro"/>
    <s v="New local (Louisville, KY.) food truck with a refreshing spin on rolling kitchens."/>
    <n v="15000"/>
    <n v="73"/>
    <x v="3"/>
    <x v="0"/>
    <s v="USD"/>
    <n v="1480568781"/>
    <d v="2016-12-01T05:06:21"/>
    <n v="1477973181"/>
    <x v="3325"/>
    <b v="0"/>
    <n v="3"/>
    <b v="0"/>
    <x v="37"/>
    <n v="4.8666666666666667E-3"/>
    <n v="24.333333333333332"/>
    <x v="7"/>
    <x v="37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d v="2017-03-02T22:57:58"/>
    <n v="1485903478"/>
    <x v="3326"/>
    <b v="0"/>
    <n v="2"/>
    <b v="0"/>
    <x v="12"/>
    <n v="4.7727272727272731E-3"/>
    <n v="52.5"/>
    <x v="3"/>
    <x v="12"/>
  </r>
  <r>
    <n v="2695"/>
    <s v="Fat daddy mac food truck"/>
    <s v="I am creating food magic on the go! Amazing food isn't just for sitdown restaraunts anymore!"/>
    <n v="15000"/>
    <n v="71"/>
    <x v="3"/>
    <x v="0"/>
    <s v="USD"/>
    <n v="1428981718"/>
    <d v="2015-04-14T03:21:58"/>
    <n v="1423801318"/>
    <x v="3327"/>
    <b v="0"/>
    <n v="3"/>
    <b v="0"/>
    <x v="37"/>
    <n v="4.7333333333333333E-3"/>
    <n v="23.666666666666668"/>
    <x v="7"/>
    <x v="3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n v="1430409651"/>
    <d v="2015-04-30T16:00:51"/>
    <n v="1427817651"/>
    <x v="3328"/>
    <b v="0"/>
    <n v="7"/>
    <b v="0"/>
    <x v="25"/>
    <n v="4.7222222222222223E-3"/>
    <n v="60.714285714285715"/>
    <x v="1"/>
    <x v="25"/>
  </r>
  <r>
    <n v="992"/>
    <s v="WairConditioning"/>
    <s v="The HOTTEST and COOLEST thing yet! WairConditioning... an entirely new level of comfortability!"/>
    <n v="100000"/>
    <n v="467"/>
    <x v="3"/>
    <x v="0"/>
    <s v="USD"/>
    <n v="1462655519"/>
    <d v="2016-05-07T21:11:59"/>
    <n v="1457475119"/>
    <x v="3329"/>
    <b v="0"/>
    <n v="4"/>
    <b v="0"/>
    <x v="3"/>
    <n v="4.6699999999999997E-3"/>
    <n v="116.75"/>
    <x v="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n v="1418091128"/>
    <d v="2014-12-09T02:12:08"/>
    <n v="1415499128"/>
    <x v="3330"/>
    <b v="0"/>
    <n v="3"/>
    <b v="0"/>
    <x v="37"/>
    <n v="4.6666666666666671E-3"/>
    <n v="11.666666666666666"/>
    <x v="7"/>
    <x v="3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n v="1479495790"/>
    <d v="2016-11-18T19:03:10"/>
    <n v="1476900190"/>
    <x v="3331"/>
    <b v="0"/>
    <n v="3"/>
    <b v="0"/>
    <x v="29"/>
    <n v="4.4999999999999997E-3"/>
    <n v="15"/>
    <x v="1"/>
    <x v="29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d v="2015-07-08T16:45:00"/>
    <n v="1433861210"/>
    <x v="3332"/>
    <b v="0"/>
    <n v="2"/>
    <b v="0"/>
    <x v="25"/>
    <n v="4.4999999999999997E-3"/>
    <n v="18"/>
    <x v="1"/>
    <x v="25"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n v="1416662034"/>
    <d v="2014-11-22T13:13:54"/>
    <n v="1414066434"/>
    <x v="3333"/>
    <b v="0"/>
    <n v="1"/>
    <b v="0"/>
    <x v="34"/>
    <n v="4.4444444444444444E-3"/>
    <n v="10"/>
    <x v="6"/>
    <x v="3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n v="1394772031"/>
    <d v="2014-03-14T04:40:31"/>
    <n v="1392183631"/>
    <x v="3334"/>
    <b v="0"/>
    <n v="3"/>
    <b v="0"/>
    <x v="28"/>
    <n v="4.3939393939393936E-3"/>
    <n v="4.833333333333333"/>
    <x v="4"/>
    <x v="28"/>
  </r>
  <r>
    <n v="2741"/>
    <s v="Mrs. Brown and Her Lost Puppy."/>
    <s v="Help me publish my 1st children's book as an aspiring author!"/>
    <n v="8000"/>
    <n v="35"/>
    <x v="3"/>
    <x v="0"/>
    <s v="USD"/>
    <n v="1413770820"/>
    <d v="2014-10-20T02:07:00"/>
    <n v="1412005602"/>
    <x v="3335"/>
    <b v="0"/>
    <n v="4"/>
    <b v="0"/>
    <x v="32"/>
    <n v="4.3750000000000004E-3"/>
    <n v="8.75"/>
    <x v="5"/>
    <x v="32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n v="1451010086"/>
    <d v="2015-12-25T02:21:26"/>
    <n v="1447122086"/>
    <x v="3336"/>
    <b v="0"/>
    <n v="14"/>
    <b v="0"/>
    <x v="28"/>
    <n v="4.3333333333333331E-3"/>
    <n v="3.7142857142857144"/>
    <x v="4"/>
    <x v="28"/>
  </r>
  <r>
    <n v="2402"/>
    <s v="Cupcake Truck Unite"/>
    <s v="Small town, delicious treats, and a mobile truck"/>
    <n v="12000"/>
    <n v="52"/>
    <x v="3"/>
    <x v="0"/>
    <s v="USD"/>
    <n v="1431533931"/>
    <d v="2015-05-13T16:18:51"/>
    <n v="1428941931"/>
    <x v="3337"/>
    <b v="0"/>
    <n v="1"/>
    <b v="0"/>
    <x v="37"/>
    <n v="4.3333333333333331E-3"/>
    <n v="52"/>
    <x v="7"/>
    <x v="37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n v="1403636229"/>
    <d v="2014-06-24T18:57:09"/>
    <n v="1401044229"/>
    <x v="3338"/>
    <b v="0"/>
    <n v="3"/>
    <b v="0"/>
    <x v="4"/>
    <n v="4.3307086614173228E-3"/>
    <n v="18.333333333333332"/>
    <x v="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n v="1434213443"/>
    <d v="2015-06-13T16:37:23"/>
    <n v="1431621443"/>
    <x v="3339"/>
    <b v="0"/>
    <n v="4"/>
    <b v="0"/>
    <x v="38"/>
    <n v="4.3166666666666666E-3"/>
    <n v="64.75"/>
    <x v="0"/>
    <x v="38"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n v="1430703638"/>
    <d v="2015-05-04T01:40:38"/>
    <n v="1426815638"/>
    <x v="3340"/>
    <b v="0"/>
    <n v="8"/>
    <b v="0"/>
    <x v="38"/>
    <n v="4.2599999999999999E-3"/>
    <n v="53.25"/>
    <x v="0"/>
    <x v="38"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n v="1437969540"/>
    <d v="2015-07-27T03:59:00"/>
    <n v="1436297723"/>
    <x v="3341"/>
    <b v="0"/>
    <n v="2"/>
    <b v="0"/>
    <x v="38"/>
    <n v="4.2399999999999998E-3"/>
    <n v="53"/>
    <x v="0"/>
    <x v="38"/>
  </r>
  <r>
    <n v="900"/>
    <s v="Project Revive: Protecting the Creative Impulse"/>
    <s v="With Project Revive, I aim to protect and nurture the creative impulse through music."/>
    <n v="5000"/>
    <n v="21"/>
    <x v="3"/>
    <x v="0"/>
    <s v="USD"/>
    <n v="1459365802"/>
    <d v="2016-03-30T19:23:22"/>
    <n v="1456777402"/>
    <x v="3342"/>
    <b v="0"/>
    <n v="2"/>
    <b v="0"/>
    <x v="27"/>
    <n v="4.1999999999999997E-3"/>
    <n v="10.5"/>
    <x v="2"/>
    <x v="27"/>
  </r>
  <r>
    <n v="1405"/>
    <s v="The Bible translated into Emoticons"/>
    <s v="Will more people read the Bible if it were translated into Emoticons?"/>
    <n v="25000"/>
    <n v="105"/>
    <x v="3"/>
    <x v="0"/>
    <s v="USD"/>
    <n v="1417195201"/>
    <d v="2014-11-28T17:20:01"/>
    <n v="1414599601"/>
    <x v="3343"/>
    <b v="1"/>
    <n v="17"/>
    <b v="0"/>
    <x v="39"/>
    <n v="4.1999999999999997E-3"/>
    <n v="6.1764705882352944"/>
    <x v="5"/>
    <x v="39"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n v="1399584210"/>
    <d v="2014-05-08T21:23:30"/>
    <n v="1397683410"/>
    <x v="3344"/>
    <b v="0"/>
    <n v="2"/>
    <b v="0"/>
    <x v="4"/>
    <n v="4.1999999999999997E-3"/>
    <n v="10.5"/>
    <x v="3"/>
    <x v="4"/>
  </r>
  <r>
    <n v="4041"/>
    <s v="In the Land of Gold"/>
    <s v="A bold, colouful, vibrant play centred around the last remaining monarchy of Africa."/>
    <n v="5000"/>
    <n v="21"/>
    <x v="3"/>
    <x v="1"/>
    <s v="GBP"/>
    <n v="1473160954"/>
    <d v="2016-09-06T11:22:34"/>
    <n v="1467976954"/>
    <x v="3345"/>
    <b v="0"/>
    <n v="2"/>
    <b v="0"/>
    <x v="4"/>
    <n v="4.1999999999999997E-3"/>
    <n v="10.5"/>
    <x v="3"/>
    <x v="4"/>
  </r>
  <r>
    <n v="190"/>
    <s v="REGIONRAT, the movie"/>
    <s v="Because hope can be a 4 letter word"/>
    <n v="12000"/>
    <n v="50"/>
    <x v="3"/>
    <x v="0"/>
    <s v="USD"/>
    <n v="1466091446"/>
    <d v="2016-06-16T15:37:26"/>
    <n v="1465227446"/>
    <x v="3346"/>
    <b v="0"/>
    <n v="1"/>
    <b v="0"/>
    <x v="30"/>
    <n v="4.1666666666666666E-3"/>
    <n v="50"/>
    <x v="4"/>
    <x v="30"/>
  </r>
  <r>
    <n v="1988"/>
    <s v="Phillip Michael Photography"/>
    <s v="Expressing art in an image!"/>
    <n v="6000"/>
    <n v="25"/>
    <x v="3"/>
    <x v="0"/>
    <s v="USD"/>
    <n v="1440094742"/>
    <d v="2015-08-20T18:19:02"/>
    <n v="1437502742"/>
    <x v="3347"/>
    <b v="0"/>
    <n v="1"/>
    <b v="0"/>
    <x v="35"/>
    <n v="4.1666666666666666E-3"/>
    <n v="25"/>
    <x v="6"/>
    <x v="35"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n v="1450327126"/>
    <d v="2015-12-17T04:38:46"/>
    <n v="1447735126"/>
    <x v="3348"/>
    <b v="0"/>
    <n v="8"/>
    <b v="0"/>
    <x v="25"/>
    <n v="4.1333333333333335E-3"/>
    <n v="23.25"/>
    <x v="1"/>
    <x v="25"/>
  </r>
  <r>
    <n v="2884"/>
    <s v="The Lizard King, a play by Jay Jeff Jones"/>
    <s v="Come explore the dream world of Jim Morrison, rock singer, mystic, poet, shaman."/>
    <n v="45000"/>
    <n v="185"/>
    <x v="3"/>
    <x v="0"/>
    <s v="USD"/>
    <n v="1417800435"/>
    <d v="2014-12-05T17:27:15"/>
    <n v="1415208435"/>
    <x v="3349"/>
    <b v="0"/>
    <n v="4"/>
    <b v="0"/>
    <x v="4"/>
    <n v="4.1111111111111114E-3"/>
    <n v="46.25"/>
    <x v="3"/>
    <x v="4"/>
  </r>
  <r>
    <n v="709"/>
    <s v="lumiglove"/>
    <s v="A &quot;handheld&quot; light, which eases the way you illuminate objects and/or paths."/>
    <n v="15000"/>
    <n v="61"/>
    <x v="3"/>
    <x v="0"/>
    <s v="USD"/>
    <n v="1417741159"/>
    <d v="2014-12-05T00:59:19"/>
    <n v="1415149159"/>
    <x v="3350"/>
    <b v="0"/>
    <n v="2"/>
    <b v="0"/>
    <x v="3"/>
    <n v="4.0666666666666663E-3"/>
    <n v="30.5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n v="1433443151"/>
    <d v="2015-06-04T18:39:11"/>
    <n v="1430851151"/>
    <x v="3351"/>
    <b v="0"/>
    <n v="2"/>
    <b v="0"/>
    <x v="30"/>
    <n v="4.0000000000000001E-3"/>
    <n v="30"/>
    <x v="4"/>
    <x v="30"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n v="1421404247"/>
    <d v="2015-01-16T10:30:47"/>
    <n v="1418812247"/>
    <x v="3352"/>
    <b v="0"/>
    <n v="4"/>
    <b v="0"/>
    <x v="3"/>
    <n v="4.0000000000000001E-3"/>
    <n v="39"/>
    <x v="0"/>
    <x v="3"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n v="1398876680"/>
    <d v="2014-04-30T16:51:20"/>
    <n v="1396284680"/>
    <x v="3353"/>
    <b v="0"/>
    <n v="1"/>
    <b v="0"/>
    <x v="26"/>
    <n v="4.0000000000000001E-3"/>
    <n v="2"/>
    <x v="5"/>
    <x v="26"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n v="1433021171"/>
    <d v="2015-05-30T21:26:11"/>
    <n v="1430429171"/>
    <x v="3354"/>
    <b v="0"/>
    <n v="2"/>
    <b v="0"/>
    <x v="37"/>
    <n v="4.0000000000000001E-3"/>
    <n v="50"/>
    <x v="7"/>
    <x v="37"/>
  </r>
  <r>
    <n v="1738"/>
    <s v="The Flashing Lights"/>
    <s v="Music that inspires and gives hope for overcoming and change. And it is good music."/>
    <n v="5000"/>
    <n v="20"/>
    <x v="3"/>
    <x v="0"/>
    <s v="USD"/>
    <n v="1412283542"/>
    <d v="2014-10-02T20:59:02"/>
    <n v="1409691542"/>
    <x v="3355"/>
    <b v="0"/>
    <n v="1"/>
    <b v="0"/>
    <x v="21"/>
    <n v="4.0000000000000001E-3"/>
    <n v="20"/>
    <x v="2"/>
    <x v="21"/>
  </r>
  <r>
    <n v="1863"/>
    <s v="Project: 20M813"/>
    <s v="This is an Android game where you take control of the zombies and try to eat your way to world domination!"/>
    <n v="2500"/>
    <n v="10"/>
    <x v="3"/>
    <x v="0"/>
    <s v="USD"/>
    <n v="1402600085"/>
    <d v="2014-06-12T19:08:05"/>
    <n v="1400008085"/>
    <x v="3356"/>
    <b v="0"/>
    <n v="2"/>
    <b v="0"/>
    <x v="25"/>
    <n v="4.0000000000000001E-3"/>
    <n v="5"/>
    <x v="1"/>
    <x v="25"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n v="1412222340"/>
    <d v="2014-10-02T03:59:00"/>
    <n v="1407781013"/>
    <x v="3357"/>
    <b v="0"/>
    <n v="3"/>
    <b v="0"/>
    <x v="12"/>
    <n v="4.0000000000000001E-3"/>
    <n v="13.333333333333334"/>
    <x v="3"/>
    <x v="1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n v="1408646111"/>
    <d v="2014-08-21T18:35:11"/>
    <n v="1403462111"/>
    <x v="3358"/>
    <b v="0"/>
    <n v="2"/>
    <b v="0"/>
    <x v="4"/>
    <n v="4.0000000000000001E-3"/>
    <n v="2"/>
    <x v="3"/>
    <x v="4"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n v="1485964559"/>
    <d v="2017-02-01T15:55:59"/>
    <n v="1483372559"/>
    <x v="3359"/>
    <b v="0"/>
    <n v="7"/>
    <b v="0"/>
    <x v="3"/>
    <n v="3.933333333333333E-3"/>
    <n v="84.285714285714292"/>
    <x v="0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n v="1421543520"/>
    <d v="2015-01-18T01:12:00"/>
    <n v="1416445931"/>
    <x v="3360"/>
    <b v="0"/>
    <n v="9"/>
    <b v="0"/>
    <x v="38"/>
    <n v="3.892538925389254E-3"/>
    <n v="38.444444444444443"/>
    <x v="0"/>
    <x v="38"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n v="1483773169"/>
    <d v="2017-01-07T07:12:49"/>
    <n v="1481181169"/>
    <x v="3361"/>
    <b v="0"/>
    <n v="3"/>
    <b v="0"/>
    <x v="29"/>
    <n v="3.875E-3"/>
    <n v="103.33333333333333"/>
    <x v="1"/>
    <x v="2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3362"/>
    <b v="0"/>
    <n v="5"/>
    <b v="0"/>
    <x v="38"/>
    <n v="3.8571428571428572E-3"/>
    <n v="54"/>
    <x v="0"/>
    <x v="3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3363"/>
    <b v="0"/>
    <n v="1"/>
    <b v="0"/>
    <x v="3"/>
    <n v="3.7499999999999999E-3"/>
    <n v="75"/>
    <x v="0"/>
    <x v="3"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n v="1445874513"/>
    <d v="2015-10-26T15:48:33"/>
    <n v="1442850513"/>
    <x v="3364"/>
    <b v="0"/>
    <n v="2"/>
    <b v="0"/>
    <x v="38"/>
    <n v="3.6666666666666666E-3"/>
    <n v="27.5"/>
    <x v="0"/>
    <x v="38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3365"/>
    <b v="0"/>
    <n v="3"/>
    <b v="0"/>
    <x v="38"/>
    <n v="3.6666666666666666E-3"/>
    <n v="18.333333333333332"/>
    <x v="0"/>
    <x v="38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n v="1424081477"/>
    <d v="2015-02-16T10:11:17"/>
    <n v="1420798277"/>
    <x v="3366"/>
    <b v="0"/>
    <n v="3"/>
    <b v="0"/>
    <x v="20"/>
    <n v="3.6666666666666666E-3"/>
    <n v="36.666666666666664"/>
    <x v="3"/>
    <x v="2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d v="2017-04-27T19:15:19"/>
    <n v="1488140119"/>
    <x v="3367"/>
    <b v="0"/>
    <n v="1"/>
    <b v="0"/>
    <x v="21"/>
    <n v="3.5999999999999999E-3"/>
    <n v="18"/>
    <x v="2"/>
    <x v="21"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n v="1346585448"/>
    <d v="2012-09-02T11:30:48"/>
    <n v="1343993448"/>
    <x v="3368"/>
    <b v="0"/>
    <n v="1"/>
    <b v="0"/>
    <x v="27"/>
    <n v="3.5714285714285713E-3"/>
    <n v="25"/>
    <x v="2"/>
    <x v="2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n v="1485035131"/>
    <d v="2017-01-21T21:45:31"/>
    <n v="1483307131"/>
    <x v="3369"/>
    <b v="0"/>
    <n v="4"/>
    <b v="0"/>
    <x v="25"/>
    <n v="3.5714285714285713E-3"/>
    <n v="31.25"/>
    <x v="1"/>
    <x v="25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n v="1437250456"/>
    <d v="2015-07-18T20:14:16"/>
    <n v="1434658456"/>
    <x v="3370"/>
    <b v="0"/>
    <n v="7"/>
    <b v="0"/>
    <x v="3"/>
    <n v="3.5000000000000001E-3"/>
    <n v="100"/>
    <x v="0"/>
    <x v="3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n v="1384179548"/>
    <d v="2013-11-11T14:19:08"/>
    <n v="1381583948"/>
    <x v="3371"/>
    <b v="0"/>
    <n v="4"/>
    <b v="0"/>
    <x v="27"/>
    <n v="3.3999999999999998E-3"/>
    <n v="42.5"/>
    <x v="2"/>
    <x v="27"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n v="1470011780"/>
    <d v="2016-08-01T00:36:20"/>
    <n v="1464827780"/>
    <x v="3372"/>
    <b v="0"/>
    <n v="1"/>
    <b v="0"/>
    <x v="12"/>
    <n v="3.351206434316354E-3"/>
    <n v="50"/>
    <x v="3"/>
    <x v="1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3373"/>
    <b v="0"/>
    <n v="1"/>
    <b v="0"/>
    <x v="22"/>
    <n v="3.3333333333333335E-3"/>
    <n v="10"/>
    <x v="4"/>
    <x v="22"/>
  </r>
  <r>
    <n v="237"/>
    <s v="Making The Choice"/>
    <s v="Making The Choice is a christian short film series."/>
    <n v="15000"/>
    <n v="50"/>
    <x v="3"/>
    <x v="0"/>
    <s v="USD"/>
    <n v="1457445069"/>
    <d v="2016-03-08T13:51:09"/>
    <n v="1452261069"/>
    <x v="3374"/>
    <b v="0"/>
    <n v="1"/>
    <b v="0"/>
    <x v="30"/>
    <n v="3.3333333333333335E-3"/>
    <n v="50"/>
    <x v="4"/>
    <x v="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n v="1451637531"/>
    <d v="2016-01-01T08:38:51"/>
    <n v="1449045531"/>
    <x v="3375"/>
    <b v="0"/>
    <n v="1"/>
    <b v="0"/>
    <x v="39"/>
    <n v="3.3333333333333335E-3"/>
    <n v="100"/>
    <x v="5"/>
    <x v="39"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n v="1430270199"/>
    <d v="2015-04-29T01:16:39"/>
    <n v="1428974199"/>
    <x v="3376"/>
    <b v="0"/>
    <n v="1"/>
    <b v="0"/>
    <x v="34"/>
    <n v="3.3333333333333335E-3"/>
    <n v="50"/>
    <x v="6"/>
    <x v="34"/>
  </r>
  <r>
    <n v="2438"/>
    <s v="FOOD|Art"/>
    <s v="I'm starting a catering and food truck business of southern comfort food. My FOOD is my Art!  _x000a_Thanks for you help!"/>
    <n v="15000"/>
    <n v="50"/>
    <x v="3"/>
    <x v="0"/>
    <s v="USD"/>
    <n v="1449529062"/>
    <d v="2015-12-07T22:57:42"/>
    <n v="1444341462"/>
    <x v="3377"/>
    <b v="0"/>
    <n v="1"/>
    <b v="0"/>
    <x v="37"/>
    <n v="3.3333333333333335E-3"/>
    <n v="50"/>
    <x v="7"/>
    <x v="3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n v="1437149004"/>
    <d v="2015-07-17T16:03:24"/>
    <n v="1434557004"/>
    <x v="3378"/>
    <b v="0"/>
    <n v="1"/>
    <b v="0"/>
    <x v="32"/>
    <n v="3.3333333333333335E-3"/>
    <n v="10"/>
    <x v="5"/>
    <x v="32"/>
  </r>
  <r>
    <n v="3915"/>
    <s v="Hardcross"/>
    <s v="Following the enormous success of Hardcross, we are looking for new ways to bring this wonderful play to a wider audience."/>
    <n v="1500"/>
    <n v="5"/>
    <x v="3"/>
    <x v="1"/>
    <s v="GBP"/>
    <n v="1464824309"/>
    <d v="2016-06-01T23:38:29"/>
    <n v="1462232309"/>
    <x v="3379"/>
    <b v="0"/>
    <n v="1"/>
    <b v="0"/>
    <x v="4"/>
    <n v="3.3333333333333335E-3"/>
    <n v="5"/>
    <x v="3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n v="1476008906"/>
    <d v="2016-10-09T10:28:26"/>
    <n v="1473416906"/>
    <x v="3380"/>
    <b v="0"/>
    <n v="1"/>
    <b v="0"/>
    <x v="4"/>
    <n v="3.3333333333333335E-3"/>
    <n v="10"/>
    <x v="3"/>
    <x v="4"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n v="1425081694"/>
    <d v="2015-02-28T00:01:34"/>
    <n v="1422489694"/>
    <x v="3381"/>
    <b v="0"/>
    <n v="3"/>
    <b v="0"/>
    <x v="19"/>
    <n v="3.3E-3"/>
    <n v="44"/>
    <x v="0"/>
    <x v="1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3382"/>
    <b v="0"/>
    <n v="4"/>
    <b v="0"/>
    <x v="38"/>
    <n v="3.2799999999999999E-3"/>
    <n v="20.5"/>
    <x v="0"/>
    <x v="3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n v="1403904808"/>
    <d v="2014-06-27T21:33:28"/>
    <n v="1401312808"/>
    <x v="3383"/>
    <b v="0"/>
    <n v="2"/>
    <b v="0"/>
    <x v="37"/>
    <n v="3.2512500000000002E-3"/>
    <n v="13.005000000000001"/>
    <x v="7"/>
    <x v="3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n v="1414807962"/>
    <d v="2014-11-01T02:12:42"/>
    <n v="1412215962"/>
    <x v="3384"/>
    <b v="0"/>
    <n v="2"/>
    <b v="0"/>
    <x v="38"/>
    <n v="3.1818181818181819E-3"/>
    <n v="35"/>
    <x v="0"/>
    <x v="3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n v="1377995523"/>
    <d v="2013-09-01T00:32:03"/>
    <n v="1375403523"/>
    <x v="3385"/>
    <b v="0"/>
    <n v="5"/>
    <b v="0"/>
    <x v="27"/>
    <n v="3.0999999999999999E-3"/>
    <n v="12.4"/>
    <x v="2"/>
    <x v="27"/>
  </r>
  <r>
    <n v="3118"/>
    <s v="Garden Eden, theatre, meeting, culture, music, art"/>
    <s v="a magical place for all kind of people, like a fairytaile in all colours"/>
    <n v="500000"/>
    <n v="1550"/>
    <x v="3"/>
    <x v="10"/>
    <s v="SEK"/>
    <n v="1467473723"/>
    <d v="2016-07-02T15:35:23"/>
    <n v="1465832123"/>
    <x v="3386"/>
    <b v="0"/>
    <n v="2"/>
    <b v="0"/>
    <x v="12"/>
    <n v="3.0999999999999999E-3"/>
    <n v="775"/>
    <x v="3"/>
    <x v="12"/>
  </r>
  <r>
    <n v="717"/>
    <s v="cool air belt"/>
    <s v="Cool air flowing under clothing keeps you cool."/>
    <n v="100000"/>
    <n v="305"/>
    <x v="3"/>
    <x v="0"/>
    <s v="USD"/>
    <n v="1409949002"/>
    <d v="2014-09-05T20:30:02"/>
    <n v="1407357002"/>
    <x v="3387"/>
    <b v="0"/>
    <n v="4"/>
    <b v="0"/>
    <x v="3"/>
    <n v="3.0500000000000002E-3"/>
    <n v="76.25"/>
    <x v="0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3388"/>
    <b v="0"/>
    <n v="4"/>
    <b v="0"/>
    <x v="3"/>
    <n v="3.0285714285714286E-3"/>
    <n v="26.5"/>
    <x v="0"/>
    <x v="3"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n v="1451786137"/>
    <d v="2016-01-03T01:55:37"/>
    <n v="1449194137"/>
    <x v="3389"/>
    <b v="0"/>
    <n v="3"/>
    <b v="0"/>
    <x v="27"/>
    <n v="3.0200000000000001E-3"/>
    <n v="50.333333333333336"/>
    <x v="2"/>
    <x v="27"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n v="1409412600"/>
    <d v="2014-08-30T15:30:00"/>
    <n v="1404947422"/>
    <x v="3390"/>
    <b v="0"/>
    <n v="3"/>
    <b v="0"/>
    <x v="27"/>
    <n v="3.0000000000000001E-3"/>
    <n v="30"/>
    <x v="2"/>
    <x v="27"/>
  </r>
  <r>
    <n v="3926"/>
    <s v="Caryl Churchill's 'Top Girls' - NSW HSC Text"/>
    <s v="Producing syllabus-relevant theatre targeted to HSC students on the NSW Central Coast"/>
    <n v="5000"/>
    <n v="15"/>
    <x v="3"/>
    <x v="6"/>
    <s v="AUD"/>
    <n v="1419645748"/>
    <d v="2014-12-27T02:02:28"/>
    <n v="1417053748"/>
    <x v="3391"/>
    <b v="0"/>
    <n v="1"/>
    <b v="0"/>
    <x v="4"/>
    <n v="3.0000000000000001E-3"/>
    <n v="15"/>
    <x v="3"/>
    <x v="4"/>
  </r>
  <r>
    <n v="460"/>
    <s v="Darwin's Kiss"/>
    <s v="An animated web series about biological evolution gone haywire."/>
    <n v="8500"/>
    <n v="25"/>
    <x v="3"/>
    <x v="0"/>
    <s v="USD"/>
    <n v="1401595200"/>
    <d v="2014-06-01T04:00:00"/>
    <n v="1398862875"/>
    <x v="3392"/>
    <b v="0"/>
    <n v="2"/>
    <b v="0"/>
    <x v="28"/>
    <n v="2.9411764705882353E-3"/>
    <n v="12.5"/>
    <x v="4"/>
    <x v="2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3393"/>
    <b v="0"/>
    <n v="1"/>
    <b v="0"/>
    <x v="23"/>
    <n v="2.9411764705882353E-3"/>
    <n v="250"/>
    <x v="8"/>
    <x v="23"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n v="1325763180"/>
    <d v="2012-01-05T11:33:00"/>
    <n v="1323084816"/>
    <x v="3394"/>
    <b v="0"/>
    <n v="3"/>
    <b v="0"/>
    <x v="28"/>
    <n v="2.8667813379201833E-3"/>
    <n v="71.666666666666671"/>
    <x v="4"/>
    <x v="28"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n v="1410439161"/>
    <d v="2014-09-11T12:39:21"/>
    <n v="1407847161"/>
    <x v="3395"/>
    <b v="0"/>
    <n v="1"/>
    <b v="0"/>
    <x v="4"/>
    <n v="2.8571428571428571E-3"/>
    <n v="10"/>
    <x v="3"/>
    <x v="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n v="1427169540"/>
    <d v="2015-03-24T03:59:00"/>
    <n v="1424701775"/>
    <x v="3396"/>
    <b v="0"/>
    <n v="1"/>
    <b v="0"/>
    <x v="4"/>
    <n v="2.8571428571428571E-3"/>
    <n v="10"/>
    <x v="3"/>
    <x v="4"/>
  </r>
  <r>
    <n v="1907"/>
    <s v="Litter-Buddy"/>
    <s v="Litter-Buddy is great economical alternative to leading pet waste disposal systems with cartridge bag elements."/>
    <n v="30000"/>
    <n v="85"/>
    <x v="3"/>
    <x v="0"/>
    <s v="USD"/>
    <n v="1400853925"/>
    <d v="2014-05-23T14:05:25"/>
    <n v="1399557925"/>
    <x v="3397"/>
    <b v="0"/>
    <n v="4"/>
    <b v="0"/>
    <x v="31"/>
    <n v="2.8333333333333335E-3"/>
    <n v="21.25"/>
    <x v="0"/>
    <x v="31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n v="1403122380"/>
    <d v="2014-06-18T20:13:00"/>
    <n v="1400634728"/>
    <x v="3398"/>
    <b v="0"/>
    <n v="7"/>
    <b v="0"/>
    <x v="24"/>
    <n v="2.8E-3"/>
    <n v="40"/>
    <x v="6"/>
    <x v="2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n v="1409547600"/>
    <d v="2014-09-01T05:00:00"/>
    <n v="1406986278"/>
    <x v="3399"/>
    <b v="0"/>
    <n v="3"/>
    <b v="0"/>
    <x v="12"/>
    <n v="2.8E-3"/>
    <n v="18.666666666666668"/>
    <x v="3"/>
    <x v="12"/>
  </r>
  <r>
    <n v="3792"/>
    <s v="BorikÃ©n: The Show"/>
    <s v="A cultural and historic journey through Puerto Rico's music and dance!"/>
    <n v="12500"/>
    <n v="35"/>
    <x v="3"/>
    <x v="0"/>
    <s v="USD"/>
    <n v="1436957022"/>
    <d v="2015-07-15T10:43:42"/>
    <n v="1434365022"/>
    <x v="3400"/>
    <b v="0"/>
    <n v="2"/>
    <b v="0"/>
    <x v="20"/>
    <n v="2.8E-3"/>
    <n v="17.5"/>
    <x v="3"/>
    <x v="2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3401"/>
    <b v="0"/>
    <n v="6"/>
    <b v="0"/>
    <x v="22"/>
    <n v="2.7454545454545453E-3"/>
    <n v="25.166666666666668"/>
    <x v="4"/>
    <x v="22"/>
  </r>
  <r>
    <n v="3103"/>
    <s v="Professional Venue for local artists!!"/>
    <s v="Creating a place for local artists to perform, at substantially less cost for them"/>
    <n v="4100"/>
    <n v="11"/>
    <x v="3"/>
    <x v="0"/>
    <s v="USD"/>
    <n v="1434080706"/>
    <d v="2015-06-12T03:45:06"/>
    <n v="1428896706"/>
    <x v="3402"/>
    <b v="0"/>
    <n v="2"/>
    <b v="0"/>
    <x v="12"/>
    <n v="2.6829268292682929E-3"/>
    <n v="5.5"/>
    <x v="3"/>
    <x v="1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n v="1482953115"/>
    <d v="2016-12-28T19:25:15"/>
    <n v="1480361115"/>
    <x v="3403"/>
    <b v="0"/>
    <n v="1"/>
    <b v="0"/>
    <x v="3"/>
    <n v="2.6737967914438501E-3"/>
    <n v="250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3404"/>
    <b v="0"/>
    <n v="2"/>
    <b v="0"/>
    <x v="22"/>
    <n v="2.671118530884808E-3"/>
    <n v="4"/>
    <x v="4"/>
    <x v="22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n v="1469980800"/>
    <d v="2016-07-31T16:00:00"/>
    <n v="1466787335"/>
    <x v="3405"/>
    <b v="0"/>
    <n v="2"/>
    <b v="0"/>
    <x v="38"/>
    <n v="2.6666666666666666E-3"/>
    <n v="10"/>
    <x v="0"/>
    <x v="3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3406"/>
    <b v="0"/>
    <n v="2"/>
    <b v="0"/>
    <x v="37"/>
    <n v="2.6666666666666666E-3"/>
    <n v="60"/>
    <x v="7"/>
    <x v="37"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n v="1467231614"/>
    <d v="2016-06-29T20:20:14"/>
    <n v="1464639614"/>
    <x v="3407"/>
    <b v="0"/>
    <n v="6"/>
    <b v="0"/>
    <x v="29"/>
    <n v="2.6222222222222224E-3"/>
    <n v="19.666666666666668"/>
    <x v="1"/>
    <x v="29"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n v="1453310661"/>
    <d v="2016-01-20T17:24:21"/>
    <n v="1450718661"/>
    <x v="3408"/>
    <b v="0"/>
    <n v="1"/>
    <b v="0"/>
    <x v="4"/>
    <n v="2.5892857142857141E-3"/>
    <n v="29"/>
    <x v="3"/>
    <x v="4"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n v="1470355833"/>
    <d v="2016-08-05T00:10:33"/>
    <n v="1465171833"/>
    <x v="3409"/>
    <b v="0"/>
    <n v="1"/>
    <b v="0"/>
    <x v="26"/>
    <n v="2.5000000000000001E-3"/>
    <n v="5"/>
    <x v="5"/>
    <x v="2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3410"/>
    <b v="0"/>
    <n v="2"/>
    <b v="0"/>
    <x v="38"/>
    <n v="2.5000000000000001E-3"/>
    <n v="50"/>
    <x v="0"/>
    <x v="38"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n v="1463645521"/>
    <d v="2016-05-19T08:12:01"/>
    <n v="1458461521"/>
    <x v="3411"/>
    <b v="0"/>
    <n v="4"/>
    <b v="0"/>
    <x v="37"/>
    <n v="2.5000000000000001E-3"/>
    <n v="62.5"/>
    <x v="7"/>
    <x v="37"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n v="1401997790"/>
    <d v="2014-06-05T19:49:50"/>
    <n v="1397677790"/>
    <x v="3412"/>
    <b v="0"/>
    <n v="2"/>
    <b v="0"/>
    <x v="32"/>
    <n v="2.5000000000000001E-3"/>
    <n v="1"/>
    <x v="5"/>
    <x v="3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n v="1439827559"/>
    <d v="2015-08-17T16:05:59"/>
    <n v="1434643559"/>
    <x v="3413"/>
    <b v="0"/>
    <n v="3"/>
    <b v="0"/>
    <x v="12"/>
    <n v="2.5000000000000001E-3"/>
    <n v="16.666666666666668"/>
    <x v="3"/>
    <x v="1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n v="1431717268"/>
    <d v="2015-05-15T19:14:28"/>
    <n v="1429125268"/>
    <x v="3414"/>
    <b v="0"/>
    <n v="1"/>
    <b v="0"/>
    <x v="4"/>
    <n v="2.5000000000000001E-3"/>
    <n v="5"/>
    <x v="3"/>
    <x v="4"/>
  </r>
  <r>
    <n v="3994"/>
    <s v="Poles Apart - A Play in 2 Acts"/>
    <s v="Is Henson willing to dare risk a theatrical speaking tour of his North Pole adventures...and more?"/>
    <n v="2000"/>
    <n v="5"/>
    <x v="3"/>
    <x v="0"/>
    <s v="USD"/>
    <n v="1405761690"/>
    <d v="2014-07-19T09:21:30"/>
    <n v="1403169690"/>
    <x v="3415"/>
    <b v="0"/>
    <n v="1"/>
    <b v="0"/>
    <x v="4"/>
    <n v="2.5000000000000001E-3"/>
    <n v="5"/>
    <x v="3"/>
    <x v="4"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n v="1409070480"/>
    <d v="2014-08-26T16:28:00"/>
    <n v="1406572381"/>
    <x v="3416"/>
    <b v="0"/>
    <n v="1"/>
    <b v="0"/>
    <x v="4"/>
    <n v="2.5000000000000001E-3"/>
    <n v="5"/>
    <x v="3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n v="1425009761"/>
    <d v="2015-02-27T04:02:41"/>
    <n v="1422417761"/>
    <x v="3417"/>
    <b v="0"/>
    <n v="3"/>
    <b v="0"/>
    <x v="26"/>
    <n v="2.3999999999999998E-3"/>
    <n v="16"/>
    <x v="5"/>
    <x v="26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n v="1425233240"/>
    <d v="2015-03-01T18:07:20"/>
    <n v="1422641240"/>
    <x v="3418"/>
    <b v="0"/>
    <n v="3"/>
    <b v="0"/>
    <x v="37"/>
    <n v="2.3999999999999998E-3"/>
    <n v="12"/>
    <x v="7"/>
    <x v="3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n v="1396810864"/>
    <d v="2014-04-06T19:01:04"/>
    <n v="1395687664"/>
    <x v="3419"/>
    <b v="0"/>
    <n v="1"/>
    <b v="0"/>
    <x v="29"/>
    <n v="2.3809523809523812E-3"/>
    <n v="5"/>
    <x v="1"/>
    <x v="2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n v="1423185900"/>
    <d v="2015-02-06T01:25:00"/>
    <n v="1420766700"/>
    <x v="3420"/>
    <b v="0"/>
    <n v="3"/>
    <b v="0"/>
    <x v="39"/>
    <n v="2.3333333333333335E-3"/>
    <n v="2.3333333333333335"/>
    <x v="5"/>
    <x v="39"/>
  </r>
  <r>
    <n v="2763"/>
    <s v="My Christmas Star"/>
    <s v="How Santa finds childrens homes without getting lost by following certain stars."/>
    <n v="39400"/>
    <n v="90"/>
    <x v="3"/>
    <x v="0"/>
    <s v="USD"/>
    <n v="1369403684"/>
    <d v="2013-05-24T13:54:44"/>
    <n v="1365515684"/>
    <x v="3421"/>
    <b v="0"/>
    <n v="3"/>
    <b v="0"/>
    <x v="32"/>
    <n v="2.2842639593908631E-3"/>
    <n v="30"/>
    <x v="5"/>
    <x v="32"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n v="1455753540"/>
    <d v="2016-02-17T23:59:00"/>
    <n v="1452058282"/>
    <x v="3422"/>
    <b v="0"/>
    <n v="1"/>
    <b v="0"/>
    <x v="30"/>
    <n v="2.2727272727272726E-3"/>
    <n v="10"/>
    <x v="4"/>
    <x v="3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n v="1433178060"/>
    <d v="2015-06-01T17:01:00"/>
    <n v="1429290060"/>
    <x v="3423"/>
    <b v="0"/>
    <n v="5"/>
    <b v="0"/>
    <x v="3"/>
    <n v="2.2599999999999999E-3"/>
    <n v="45.2"/>
    <x v="0"/>
    <x v="3"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n v="1410424642"/>
    <d v="2014-09-11T08:37:22"/>
    <n v="1407832642"/>
    <x v="3424"/>
    <b v="0"/>
    <n v="4"/>
    <b v="0"/>
    <x v="4"/>
    <n v="2.2499999999999998E-3"/>
    <n v="33.75"/>
    <x v="3"/>
    <x v="4"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n v="1397910848"/>
    <d v="2014-04-19T12:34:08"/>
    <n v="1395318848"/>
    <x v="3425"/>
    <b v="0"/>
    <n v="3"/>
    <b v="0"/>
    <x v="29"/>
    <n v="2.2000000000000001E-3"/>
    <n v="3.6666666666666665"/>
    <x v="1"/>
    <x v="29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n v="1416963300"/>
    <d v="2014-11-26T00:55:00"/>
    <n v="1411775700"/>
    <x v="3426"/>
    <b v="0"/>
    <n v="3"/>
    <b v="0"/>
    <x v="25"/>
    <n v="2.2000000000000001E-3"/>
    <n v="3.6666666666666665"/>
    <x v="1"/>
    <x v="25"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n v="1427772120"/>
    <d v="2015-03-31T03:22:00"/>
    <n v="1425186785"/>
    <x v="3427"/>
    <b v="0"/>
    <n v="2"/>
    <b v="0"/>
    <x v="21"/>
    <n v="2.2000000000000001E-3"/>
    <n v="5.5"/>
    <x v="2"/>
    <x v="21"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n v="1420199351"/>
    <d v="2015-01-02T11:49:11"/>
    <n v="1416311351"/>
    <x v="3428"/>
    <b v="0"/>
    <n v="2"/>
    <b v="0"/>
    <x v="4"/>
    <n v="2.2000000000000001E-3"/>
    <n v="5.5"/>
    <x v="3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n v="1455466832"/>
    <d v="2016-02-14T16:20:32"/>
    <n v="1452874832"/>
    <x v="3429"/>
    <b v="0"/>
    <n v="4"/>
    <b v="0"/>
    <x v="3"/>
    <n v="2.1649484536082476E-3"/>
    <n v="26.25"/>
    <x v="0"/>
    <x v="3"/>
  </r>
  <r>
    <n v="1718"/>
    <s v="The Prodigal Son"/>
    <s v="A melody for the galaxy."/>
    <n v="35000"/>
    <n v="75"/>
    <x v="3"/>
    <x v="0"/>
    <s v="USD"/>
    <n v="1463201940"/>
    <d v="2016-05-14T04:59:00"/>
    <n v="1459435149"/>
    <x v="3430"/>
    <b v="0"/>
    <n v="2"/>
    <b v="0"/>
    <x v="21"/>
    <n v="2.142857142857143E-3"/>
    <n v="37.5"/>
    <x v="2"/>
    <x v="2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n v="1442722891"/>
    <d v="2015-09-20T04:21:31"/>
    <n v="1440130891"/>
    <x v="3431"/>
    <b v="0"/>
    <n v="5"/>
    <b v="0"/>
    <x v="12"/>
    <n v="2.1029999999999998E-3"/>
    <n v="420.6"/>
    <x v="3"/>
    <x v="12"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n v="1421781360"/>
    <d v="2015-01-20T19:16:00"/>
    <n v="1419213664"/>
    <x v="3432"/>
    <b v="0"/>
    <n v="3"/>
    <b v="0"/>
    <x v="4"/>
    <n v="2.0999999999999999E-3"/>
    <n v="7"/>
    <x v="3"/>
    <x v="4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n v="1409602217"/>
    <d v="2014-09-01T20:10:17"/>
    <n v="1405714217"/>
    <x v="3433"/>
    <b v="0"/>
    <n v="3"/>
    <b v="0"/>
    <x v="3"/>
    <n v="2.0500000000000002E-3"/>
    <n v="68.333333333333329"/>
    <x v="0"/>
    <x v="3"/>
  </r>
  <r>
    <n v="2130"/>
    <s v="Wondrous Adventures: A Kid's Game"/>
    <s v="You are the hero tasked to save your home from the villainous Sanword."/>
    <n v="42000"/>
    <n v="85"/>
    <x v="3"/>
    <x v="0"/>
    <s v="USD"/>
    <n v="1408154663"/>
    <d v="2014-08-16T02:04:23"/>
    <n v="1405130663"/>
    <x v="3434"/>
    <b v="0"/>
    <n v="4"/>
    <b v="0"/>
    <x v="29"/>
    <n v="2.0238095238095236E-3"/>
    <n v="21.25"/>
    <x v="1"/>
    <x v="29"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n v="1435504170"/>
    <d v="2015-06-28T15:09:30"/>
    <n v="1432912170"/>
    <x v="3435"/>
    <b v="0"/>
    <n v="1"/>
    <b v="0"/>
    <x v="28"/>
    <n v="2E-3"/>
    <n v="10"/>
    <x v="4"/>
    <x v="28"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n v="1463753302"/>
    <d v="2016-05-20T14:08:22"/>
    <n v="1458569302"/>
    <x v="3436"/>
    <b v="0"/>
    <n v="1"/>
    <b v="0"/>
    <x v="38"/>
    <n v="2E-3"/>
    <n v="10"/>
    <x v="0"/>
    <x v="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n v="1432479600"/>
    <d v="2015-05-24T15:00:00"/>
    <n v="1428507409"/>
    <x v="3437"/>
    <b v="0"/>
    <n v="1"/>
    <b v="0"/>
    <x v="38"/>
    <n v="2E-3"/>
    <n v="10"/>
    <x v="0"/>
    <x v="38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3438"/>
    <b v="0"/>
    <n v="1"/>
    <b v="0"/>
    <x v="38"/>
    <n v="2E-3"/>
    <n v="4"/>
    <x v="0"/>
    <x v="3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3439"/>
    <b v="0"/>
    <n v="1"/>
    <b v="0"/>
    <x v="3"/>
    <n v="2E-3"/>
    <n v="100"/>
    <x v="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n v="1483423467"/>
    <d v="2017-01-03T06:04:27"/>
    <n v="1480831467"/>
    <x v="3440"/>
    <b v="0"/>
    <n v="1"/>
    <b v="0"/>
    <x v="39"/>
    <n v="2E-3"/>
    <n v="1"/>
    <x v="5"/>
    <x v="39"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n v="1456397834"/>
    <d v="2016-02-25T10:57:14"/>
    <n v="1453805834"/>
    <x v="3441"/>
    <b v="0"/>
    <n v="1"/>
    <b v="0"/>
    <x v="39"/>
    <n v="2E-3"/>
    <n v="6"/>
    <x v="5"/>
    <x v="39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n v="1444940558"/>
    <d v="2015-10-15T20:22:38"/>
    <n v="1442348558"/>
    <x v="3442"/>
    <b v="0"/>
    <n v="1"/>
    <b v="0"/>
    <x v="38"/>
    <n v="2E-3"/>
    <n v="10"/>
    <x v="0"/>
    <x v="38"/>
  </r>
  <r>
    <n v="2408"/>
    <s v="Sabroso On Wheels"/>
    <s v="A US Army Vet trying to get a Peruvian food truck going! Really good Peruvian food now mobile!"/>
    <n v="15000"/>
    <n v="30"/>
    <x v="3"/>
    <x v="0"/>
    <s v="USD"/>
    <n v="1415247757"/>
    <d v="2014-11-06T04:22:37"/>
    <n v="1412652157"/>
    <x v="3443"/>
    <b v="0"/>
    <n v="2"/>
    <b v="0"/>
    <x v="37"/>
    <n v="2E-3"/>
    <n v="15"/>
    <x v="7"/>
    <x v="37"/>
  </r>
  <r>
    <n v="2422"/>
    <s v="Help starting a family owned food truck"/>
    <s v="Family owned business serving BBQ and seafood to the public"/>
    <n v="500"/>
    <n v="1"/>
    <x v="3"/>
    <x v="0"/>
    <s v="USD"/>
    <n v="1426091036"/>
    <d v="2015-03-11T16:23:56"/>
    <n v="1423502636"/>
    <x v="3444"/>
    <b v="0"/>
    <n v="1"/>
    <b v="0"/>
    <x v="37"/>
    <n v="2E-3"/>
    <n v="1"/>
    <x v="7"/>
    <x v="37"/>
  </r>
  <r>
    <n v="2440"/>
    <s v="The first green Food Truck in Phnom Penh"/>
    <s v="Starting a entire clean energy food truck and set a new standard for Cambodia"/>
    <n v="5000"/>
    <n v="10"/>
    <x v="3"/>
    <x v="16"/>
    <s v="EUR"/>
    <n v="1455399313"/>
    <d v="2016-02-13T21:35:13"/>
    <n v="1452807313"/>
    <x v="3445"/>
    <b v="0"/>
    <n v="2"/>
    <b v="0"/>
    <x v="37"/>
    <n v="2E-3"/>
    <n v="5"/>
    <x v="7"/>
    <x v="3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n v="1432913659"/>
    <d v="2015-05-29T15:34:19"/>
    <n v="1430321659"/>
    <x v="3446"/>
    <b v="0"/>
    <n v="3"/>
    <b v="0"/>
    <x v="4"/>
    <n v="2E-3"/>
    <n v="23.333333333333332"/>
    <x v="3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n v="1427427276"/>
    <d v="2015-03-27T03:34:36"/>
    <n v="1425270876"/>
    <x v="3447"/>
    <b v="0"/>
    <n v="2"/>
    <b v="0"/>
    <x v="4"/>
    <n v="2E-3"/>
    <n v="10"/>
    <x v="3"/>
    <x v="4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448"/>
    <b v="0"/>
    <n v="1"/>
    <b v="0"/>
    <x v="20"/>
    <n v="2E-3"/>
    <n v="10"/>
    <x v="3"/>
    <x v="20"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n v="1407168000"/>
    <d v="2014-08-04T16:00:00"/>
    <n v="1406131023"/>
    <x v="3449"/>
    <b v="0"/>
    <n v="3"/>
    <b v="0"/>
    <x v="4"/>
    <n v="2E-3"/>
    <n v="40"/>
    <x v="3"/>
    <x v="4"/>
  </r>
  <r>
    <n v="4004"/>
    <s v="South Florida Tours"/>
    <s v="Help Launch The Queen Into South Florida!"/>
    <n v="500"/>
    <n v="1"/>
    <x v="3"/>
    <x v="0"/>
    <s v="USD"/>
    <n v="1412740457"/>
    <d v="2014-10-08T03:54:17"/>
    <n v="1410148457"/>
    <x v="3450"/>
    <b v="0"/>
    <n v="1"/>
    <b v="0"/>
    <x v="4"/>
    <n v="2E-3"/>
    <n v="1"/>
    <x v="3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n v="1452234840"/>
    <d v="2016-01-08T06:34:00"/>
    <n v="1450619123"/>
    <x v="3451"/>
    <b v="0"/>
    <n v="3"/>
    <b v="0"/>
    <x v="4"/>
    <n v="2E-3"/>
    <n v="1"/>
    <x v="3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n v="1421337405"/>
    <d v="2015-01-15T15:56:45"/>
    <n v="1418745405"/>
    <x v="3452"/>
    <b v="0"/>
    <n v="2"/>
    <b v="0"/>
    <x v="21"/>
    <n v="1.9801980198019802E-3"/>
    <n v="5"/>
    <x v="2"/>
    <x v="21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n v="1420724460"/>
    <d v="2015-01-08T13:41:00"/>
    <n v="1418046247"/>
    <x v="3453"/>
    <b v="0"/>
    <n v="3"/>
    <b v="0"/>
    <x v="12"/>
    <n v="1.9384615384615384E-3"/>
    <n v="42"/>
    <x v="3"/>
    <x v="1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3454"/>
    <b v="0"/>
    <n v="4"/>
    <b v="0"/>
    <x v="3"/>
    <n v="1.9088937093275488E-3"/>
    <n v="55"/>
    <x v="0"/>
    <x v="3"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d v="2016-04-24T20:45:21"/>
    <n v="1460666721"/>
    <x v="3455"/>
    <b v="0"/>
    <n v="1"/>
    <b v="0"/>
    <x v="32"/>
    <n v="1.8867924528301887E-3"/>
    <n v="1"/>
    <x v="5"/>
    <x v="3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n v="1437861540"/>
    <d v="2015-07-25T21:59:00"/>
    <n v="1435160452"/>
    <x v="3456"/>
    <b v="0"/>
    <n v="1"/>
    <b v="0"/>
    <x v="38"/>
    <n v="1.8749999999999999E-3"/>
    <n v="30"/>
    <x v="0"/>
    <x v="3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n v="1446766372"/>
    <d v="2015-11-05T23:32:52"/>
    <n v="1443220372"/>
    <x v="3457"/>
    <b v="0"/>
    <n v="11"/>
    <b v="0"/>
    <x v="28"/>
    <n v="1.8625E-3"/>
    <n v="13.545454545454545"/>
    <x v="4"/>
    <x v="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n v="1463239108"/>
    <d v="2016-05-14T15:18:28"/>
    <n v="1460647108"/>
    <x v="3458"/>
    <b v="0"/>
    <n v="3"/>
    <b v="0"/>
    <x v="38"/>
    <n v="1.75E-3"/>
    <n v="116.66666666666667"/>
    <x v="0"/>
    <x v="3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n v="1424593763"/>
    <d v="2015-02-22T08:29:23"/>
    <n v="1422001763"/>
    <x v="3459"/>
    <b v="0"/>
    <n v="3"/>
    <b v="0"/>
    <x v="37"/>
    <n v="1.6999999999999999E-3"/>
    <n v="5.666666666666667"/>
    <x v="7"/>
    <x v="3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n v="1410127994"/>
    <d v="2014-09-07T22:13:14"/>
    <n v="1407535994"/>
    <x v="3460"/>
    <b v="0"/>
    <n v="4"/>
    <b v="0"/>
    <x v="31"/>
    <n v="1.6800000000000001E-3"/>
    <n v="10.5"/>
    <x v="0"/>
    <x v="31"/>
  </r>
  <r>
    <n v="570"/>
    <s v="Relaunching in May"/>
    <s v="Humans have AM/FM/Satellite radio, kids have radio Disney, pets have DogCatRadio."/>
    <n v="85000"/>
    <n v="142"/>
    <x v="3"/>
    <x v="0"/>
    <s v="USD"/>
    <n v="1455822569"/>
    <d v="2016-02-18T19:09:29"/>
    <n v="1453230569"/>
    <x v="3461"/>
    <b v="0"/>
    <n v="1"/>
    <b v="0"/>
    <x v="38"/>
    <n v="1.6705882352941177E-3"/>
    <n v="142"/>
    <x v="0"/>
    <x v="38"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n v="1381306687"/>
    <d v="2013-10-09T08:18:07"/>
    <n v="1378714687"/>
    <x v="3462"/>
    <b v="0"/>
    <n v="3"/>
    <b v="0"/>
    <x v="29"/>
    <n v="1.6666666666666668E-3"/>
    <n v="3.3333333333333335"/>
    <x v="1"/>
    <x v="29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d v="2014-09-21T18:32:49"/>
    <n v="1406140369"/>
    <x v="3463"/>
    <b v="0"/>
    <n v="1"/>
    <b v="0"/>
    <x v="29"/>
    <n v="1.6666666666666668E-3"/>
    <n v="25"/>
    <x v="1"/>
    <x v="29"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n v="1394909909"/>
    <d v="2014-03-15T18:58:29"/>
    <n v="1392321509"/>
    <x v="3464"/>
    <b v="0"/>
    <n v="4"/>
    <b v="0"/>
    <x v="29"/>
    <n v="1.6666666666666668E-3"/>
    <n v="12.5"/>
    <x v="1"/>
    <x v="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n v="1404601632"/>
    <d v="2014-07-05T23:07:12"/>
    <n v="1402009632"/>
    <x v="3465"/>
    <b v="0"/>
    <n v="1"/>
    <b v="0"/>
    <x v="37"/>
    <n v="1.6666666666666668E-3"/>
    <n v="50"/>
    <x v="7"/>
    <x v="37"/>
  </r>
  <r>
    <n v="2586"/>
    <s v="Inspire Healthy Eating"/>
    <s v="I would like to bring fresh salad and food to the streets of London at a reasonable price."/>
    <n v="3000"/>
    <n v="5"/>
    <x v="3"/>
    <x v="1"/>
    <s v="GBP"/>
    <n v="1451030136"/>
    <d v="2015-12-25T07:55:36"/>
    <n v="1448438136"/>
    <x v="3466"/>
    <b v="0"/>
    <n v="1"/>
    <b v="0"/>
    <x v="37"/>
    <n v="1.6666666666666668E-3"/>
    <n v="5"/>
    <x v="7"/>
    <x v="37"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n v="1412536421"/>
    <d v="2014-10-05T19:13:41"/>
    <n v="1409944421"/>
    <x v="3467"/>
    <b v="0"/>
    <n v="1"/>
    <b v="0"/>
    <x v="37"/>
    <n v="1.6666666666666668E-3"/>
    <n v="50"/>
    <x v="7"/>
    <x v="3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n v="1420971324"/>
    <d v="2015-01-11T10:15:24"/>
    <n v="1418379324"/>
    <x v="3468"/>
    <b v="0"/>
    <n v="1"/>
    <b v="0"/>
    <x v="4"/>
    <n v="1.6666666666666668E-3"/>
    <n v="5"/>
    <x v="3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n v="1463619388"/>
    <d v="2016-05-19T00:56:28"/>
    <n v="1461027388"/>
    <x v="3469"/>
    <b v="0"/>
    <n v="1"/>
    <b v="0"/>
    <x v="4"/>
    <n v="1.6666666666666668E-3"/>
    <n v="25"/>
    <x v="3"/>
    <x v="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n v="1466375521"/>
    <d v="2016-06-19T22:32:01"/>
    <n v="1463783521"/>
    <x v="3470"/>
    <b v="0"/>
    <n v="1"/>
    <b v="0"/>
    <x v="4"/>
    <n v="1.6666666666666668E-3"/>
    <n v="5"/>
    <x v="3"/>
    <x v="4"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n v="1395627327"/>
    <d v="2014-03-24T02:15:27"/>
    <n v="1393038927"/>
    <x v="3471"/>
    <b v="0"/>
    <n v="20"/>
    <b v="0"/>
    <x v="29"/>
    <n v="1.5900000000000001E-3"/>
    <n v="71.55"/>
    <x v="1"/>
    <x v="29"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n v="1404356400"/>
    <d v="2014-07-03T03:00:00"/>
    <n v="1402343765"/>
    <x v="3472"/>
    <b v="0"/>
    <n v="3"/>
    <b v="0"/>
    <x v="28"/>
    <n v="1.5499999999999999E-3"/>
    <n v="10.333333333333334"/>
    <x v="4"/>
    <x v="28"/>
  </r>
  <r>
    <n v="3060"/>
    <s v="Save the Roxy Theatre in Bremerton WA"/>
    <s v="Save the historic Roxy theatre in Bremerton WA from being repurposed as office space."/>
    <n v="220000"/>
    <n v="335"/>
    <x v="3"/>
    <x v="0"/>
    <s v="USD"/>
    <n v="1443422134"/>
    <d v="2015-09-28T06:35:34"/>
    <n v="1440830134"/>
    <x v="3473"/>
    <b v="0"/>
    <n v="6"/>
    <b v="0"/>
    <x v="12"/>
    <n v="1.5227272727272728E-3"/>
    <n v="55.833333333333336"/>
    <x v="3"/>
    <x v="1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3474"/>
    <b v="0"/>
    <n v="3"/>
    <b v="0"/>
    <x v="12"/>
    <n v="1.5125E-3"/>
    <n v="201.66666666666666"/>
    <x v="3"/>
    <x v="12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n v="1460274864"/>
    <d v="2016-04-10T07:54:24"/>
    <n v="1457686464"/>
    <x v="3475"/>
    <b v="0"/>
    <n v="4"/>
    <b v="0"/>
    <x v="29"/>
    <n v="1.5E-3"/>
    <n v="11.25"/>
    <x v="1"/>
    <x v="29"/>
  </r>
  <r>
    <n v="1149"/>
    <s v="The Floridian Food Truck"/>
    <s v="Bringing culturally diverse Floridian cuisine to the people!"/>
    <n v="50000"/>
    <n v="75"/>
    <x v="3"/>
    <x v="0"/>
    <s v="USD"/>
    <n v="1466096566"/>
    <d v="2016-06-16T17:02:46"/>
    <n v="1463504566"/>
    <x v="3476"/>
    <b v="0"/>
    <n v="2"/>
    <b v="0"/>
    <x v="37"/>
    <n v="1.5E-3"/>
    <n v="37.5"/>
    <x v="7"/>
    <x v="3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n v="1431647772"/>
    <d v="2015-05-14T23:56:12"/>
    <n v="1426463772"/>
    <x v="3477"/>
    <b v="0"/>
    <n v="2"/>
    <b v="0"/>
    <x v="40"/>
    <n v="1.5E-3"/>
    <n v="37.5"/>
    <x v="7"/>
    <x v="40"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n v="1432828740"/>
    <d v="2015-05-28T15:59:00"/>
    <n v="1430237094"/>
    <x v="3478"/>
    <b v="0"/>
    <n v="2"/>
    <b v="0"/>
    <x v="12"/>
    <n v="1.5E-3"/>
    <n v="37.5"/>
    <x v="3"/>
    <x v="12"/>
  </r>
  <r>
    <n v="2688"/>
    <s v="Mac N Cheez Food Truck"/>
    <s v="The amazing gourmet Mac N Cheez Food Truck Campaigne!"/>
    <n v="50000"/>
    <n v="74"/>
    <x v="3"/>
    <x v="0"/>
    <s v="USD"/>
    <n v="1424746800"/>
    <d v="2015-02-24T03:00:00"/>
    <n v="1422067870"/>
    <x v="3479"/>
    <b v="0"/>
    <n v="14"/>
    <b v="0"/>
    <x v="37"/>
    <n v="1.48E-3"/>
    <n v="5.2857142857142856"/>
    <x v="7"/>
    <x v="3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3480"/>
    <b v="0"/>
    <n v="12"/>
    <b v="0"/>
    <x v="37"/>
    <n v="1.3849999999999999E-3"/>
    <n v="23.083333333333332"/>
    <x v="7"/>
    <x v="37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n v="1479667727"/>
    <d v="2016-11-20T18:48:47"/>
    <n v="1475776127"/>
    <x v="3481"/>
    <b v="0"/>
    <n v="2"/>
    <b v="0"/>
    <x v="28"/>
    <n v="1.3749999999999999E-3"/>
    <n v="5.5"/>
    <x v="4"/>
    <x v="28"/>
  </r>
  <r>
    <n v="1992"/>
    <s v="The Wonderful World of Princes &amp; Princesses"/>
    <s v="A complete revamp of all the Disney Princes &amp; Princesses!"/>
    <n v="1500"/>
    <n v="2"/>
    <x v="3"/>
    <x v="0"/>
    <s v="USD"/>
    <n v="1424229991"/>
    <d v="2015-02-18T03:26:31"/>
    <n v="1421637991"/>
    <x v="3482"/>
    <b v="0"/>
    <n v="2"/>
    <b v="0"/>
    <x v="35"/>
    <n v="1.3333333333333333E-3"/>
    <n v="1"/>
    <x v="6"/>
    <x v="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n v="1459352495"/>
    <d v="2016-03-30T15:41:35"/>
    <n v="1456764095"/>
    <x v="3483"/>
    <b v="0"/>
    <n v="4"/>
    <b v="0"/>
    <x v="29"/>
    <n v="1.325E-3"/>
    <n v="13.25"/>
    <x v="1"/>
    <x v="29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n v="1438662474"/>
    <d v="2015-08-04T04:27:54"/>
    <n v="1435206474"/>
    <x v="3484"/>
    <b v="0"/>
    <n v="2"/>
    <b v="0"/>
    <x v="37"/>
    <n v="1.2999999999999999E-3"/>
    <n v="13"/>
    <x v="7"/>
    <x v="37"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n v="1376140520"/>
    <d v="2013-08-10T13:15:20"/>
    <n v="1373548520"/>
    <x v="3485"/>
    <b v="0"/>
    <n v="1"/>
    <b v="0"/>
    <x v="28"/>
    <n v="1.25E-3"/>
    <n v="250"/>
    <x v="4"/>
    <x v="28"/>
  </r>
  <r>
    <n v="1145"/>
    <s v="A FORK IN THE ROAD food truck"/>
    <s v="Emphasizing locally and responsibly raised ingredients, serving delicious food! I need your help."/>
    <n v="80000"/>
    <n v="100"/>
    <x v="3"/>
    <x v="0"/>
    <s v="USD"/>
    <n v="1412272592"/>
    <d v="2014-10-02T17:56:32"/>
    <n v="1407088592"/>
    <x v="3486"/>
    <b v="0"/>
    <n v="1"/>
    <b v="0"/>
    <x v="37"/>
    <n v="1.25E-3"/>
    <n v="100"/>
    <x v="7"/>
    <x v="37"/>
  </r>
  <r>
    <n v="1406"/>
    <s v="Man Down! Translation project"/>
    <s v="The White coat and the battle dress uniform"/>
    <n v="12000"/>
    <n v="15"/>
    <x v="3"/>
    <x v="4"/>
    <s v="EUR"/>
    <n v="1449914400"/>
    <d v="2015-12-12T10:00:00"/>
    <n v="1445336607"/>
    <x v="3487"/>
    <b v="0"/>
    <n v="3"/>
    <b v="0"/>
    <x v="39"/>
    <n v="1.25E-3"/>
    <n v="5"/>
    <x v="5"/>
    <x v="39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n v="1437926458"/>
    <d v="2015-07-26T16:00:58"/>
    <n v="1432742458"/>
    <x v="3488"/>
    <b v="0"/>
    <n v="1"/>
    <b v="0"/>
    <x v="24"/>
    <n v="1.25E-3"/>
    <n v="1"/>
    <x v="6"/>
    <x v="2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3489"/>
    <b v="0"/>
    <n v="1"/>
    <b v="0"/>
    <x v="38"/>
    <n v="1.25E-3"/>
    <n v="25"/>
    <x v="0"/>
    <x v="38"/>
  </r>
  <r>
    <n v="4000"/>
    <s v="The Escorts"/>
    <s v="An Enticing Trip into the World of Assisted Dying"/>
    <n v="8000"/>
    <n v="10"/>
    <x v="3"/>
    <x v="0"/>
    <s v="USD"/>
    <n v="1462631358"/>
    <d v="2016-05-07T14:29:18"/>
    <n v="1457450958"/>
    <x v="3490"/>
    <b v="0"/>
    <n v="1"/>
    <b v="0"/>
    <x v="4"/>
    <n v="1.25E-3"/>
    <n v="10"/>
    <x v="3"/>
    <x v="4"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n v="1457308531"/>
    <d v="2016-03-06T23:55:31"/>
    <n v="1452124531"/>
    <x v="3491"/>
    <b v="0"/>
    <n v="3"/>
    <b v="0"/>
    <x v="30"/>
    <n v="1.1999999999999999E-3"/>
    <n v="1"/>
    <x v="4"/>
    <x v="30"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n v="1457966129"/>
    <d v="2016-03-14T14:35:29"/>
    <n v="1455377729"/>
    <x v="3492"/>
    <b v="0"/>
    <n v="2"/>
    <b v="0"/>
    <x v="25"/>
    <n v="1.1999999999999999E-3"/>
    <n v="3"/>
    <x v="1"/>
    <x v="2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n v="1424920795"/>
    <d v="2015-02-26T03:19:55"/>
    <n v="1422328795"/>
    <x v="3493"/>
    <b v="0"/>
    <n v="3"/>
    <b v="0"/>
    <x v="12"/>
    <n v="1.1833333333333333E-3"/>
    <n v="23.666666666666668"/>
    <x v="3"/>
    <x v="12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n v="1376563408"/>
    <d v="2013-08-15T10:43:28"/>
    <n v="1373971408"/>
    <x v="3494"/>
    <b v="0"/>
    <n v="1"/>
    <b v="0"/>
    <x v="26"/>
    <n v="1.1655011655011655E-3"/>
    <n v="5"/>
    <x v="5"/>
    <x v="2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n v="1357934424"/>
    <d v="2013-01-11T20:00:24"/>
    <n v="1355342424"/>
    <x v="3495"/>
    <b v="0"/>
    <n v="11"/>
    <b v="0"/>
    <x v="29"/>
    <n v="1.1199999999999999E-3"/>
    <n v="50.909090909090907"/>
    <x v="1"/>
    <x v="2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n v="1389055198"/>
    <d v="2014-01-07T00:39:58"/>
    <n v="1386463198"/>
    <x v="3496"/>
    <b v="0"/>
    <n v="1"/>
    <b v="0"/>
    <x v="27"/>
    <n v="1.1111111111111111E-3"/>
    <n v="50"/>
    <x v="2"/>
    <x v="27"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n v="1489512122"/>
    <d v="2017-03-14T17:22:02"/>
    <n v="1486923722"/>
    <x v="3497"/>
    <b v="0"/>
    <n v="4"/>
    <b v="0"/>
    <x v="3"/>
    <n v="1.06E-3"/>
    <n v="13.25"/>
    <x v="0"/>
    <x v="3"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n v="1465107693"/>
    <d v="2016-06-05T06:21:33"/>
    <n v="1462515693"/>
    <x v="3498"/>
    <b v="0"/>
    <n v="2"/>
    <b v="0"/>
    <x v="25"/>
    <n v="1.0499999999999999E-3"/>
    <n v="10.5"/>
    <x v="1"/>
    <x v="25"/>
  </r>
  <r>
    <n v="594"/>
    <s v="Unleashed Fitness"/>
    <s v="Creating a fitness site that will change the fitness game forever!"/>
    <n v="25000"/>
    <n v="26"/>
    <x v="3"/>
    <x v="0"/>
    <s v="USD"/>
    <n v="1460832206"/>
    <d v="2016-04-16T18:43:26"/>
    <n v="1458240206"/>
    <x v="3499"/>
    <b v="0"/>
    <n v="2"/>
    <b v="0"/>
    <x v="38"/>
    <n v="1.0399999999999999E-3"/>
    <n v="13"/>
    <x v="0"/>
    <x v="3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n v="1409770164"/>
    <d v="2014-09-03T18:49:24"/>
    <n v="1407178164"/>
    <x v="3500"/>
    <b v="0"/>
    <n v="2"/>
    <b v="0"/>
    <x v="3"/>
    <n v="1.0399999999999999E-3"/>
    <n v="13"/>
    <x v="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n v="1474436704"/>
    <d v="2016-09-21T05:45:04"/>
    <n v="1471844704"/>
    <x v="3501"/>
    <b v="0"/>
    <n v="2"/>
    <b v="0"/>
    <x v="39"/>
    <n v="1.0399999999999999E-3"/>
    <n v="13"/>
    <x v="5"/>
    <x v="39"/>
  </r>
  <r>
    <n v="440"/>
    <s v="Consumed"/>
    <s v="A stop-motion animation made by a one girl team, with a camera, creativity, and a lot of determination."/>
    <n v="5000"/>
    <n v="5"/>
    <x v="3"/>
    <x v="0"/>
    <s v="USD"/>
    <n v="1458859153"/>
    <d v="2016-03-24T22:39:13"/>
    <n v="1456270753"/>
    <x v="3502"/>
    <b v="0"/>
    <n v="1"/>
    <b v="0"/>
    <x v="28"/>
    <n v="1E-3"/>
    <n v="5"/>
    <x v="4"/>
    <x v="28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d v="2014-02-10T00:21:41"/>
    <n v="1389399701"/>
    <x v="3503"/>
    <b v="0"/>
    <n v="2"/>
    <b v="0"/>
    <x v="28"/>
    <n v="1E-3"/>
    <n v="5"/>
    <x v="4"/>
    <x v="28"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n v="1460644440"/>
    <d v="2016-04-14T14:34:00"/>
    <n v="1458336690"/>
    <x v="3504"/>
    <b v="0"/>
    <n v="1"/>
    <b v="0"/>
    <x v="28"/>
    <n v="1E-3"/>
    <n v="10"/>
    <x v="4"/>
    <x v="28"/>
  </r>
  <r>
    <n v="1128"/>
    <s v="Flying Turds"/>
    <s v="#havingfunFTW"/>
    <n v="1000"/>
    <n v="1"/>
    <x v="3"/>
    <x v="1"/>
    <s v="GBP"/>
    <n v="1407425717"/>
    <d v="2014-08-07T15:35:17"/>
    <n v="1404833717"/>
    <x v="3505"/>
    <b v="0"/>
    <n v="1"/>
    <b v="0"/>
    <x v="25"/>
    <n v="1E-3"/>
    <n v="1"/>
    <x v="1"/>
    <x v="25"/>
  </r>
  <r>
    <n v="1171"/>
    <s v="The Mean Green Purple Machine"/>
    <s v="Tulsa's first true biodiesel, alternative energy powered food truck! Oh yeah, and delicious food!"/>
    <n v="25000"/>
    <n v="25"/>
    <x v="3"/>
    <x v="0"/>
    <s v="USD"/>
    <n v="1415909927"/>
    <d v="2014-11-13T20:18:47"/>
    <n v="1414351127"/>
    <x v="3506"/>
    <b v="0"/>
    <n v="1"/>
    <b v="0"/>
    <x v="37"/>
    <n v="1E-3"/>
    <n v="25"/>
    <x v="7"/>
    <x v="3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n v="1423432709"/>
    <d v="2015-02-08T21:58:29"/>
    <n v="1420840709"/>
    <x v="3507"/>
    <b v="0"/>
    <n v="2"/>
    <b v="0"/>
    <x v="39"/>
    <n v="1E-3"/>
    <n v="100"/>
    <x v="5"/>
    <x v="39"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n v="1444589020"/>
    <d v="2015-10-11T18:43:40"/>
    <n v="1441997020"/>
    <x v="3508"/>
    <b v="0"/>
    <n v="2"/>
    <b v="0"/>
    <x v="39"/>
    <n v="1E-3"/>
    <n v="7.5"/>
    <x v="5"/>
    <x v="3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n v="1347004260"/>
    <d v="2012-09-07T07:51:00"/>
    <n v="1345062936"/>
    <x v="3509"/>
    <b v="0"/>
    <n v="1"/>
    <b v="0"/>
    <x v="26"/>
    <n v="1E-3"/>
    <n v="5"/>
    <x v="5"/>
    <x v="26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3510"/>
    <b v="0"/>
    <n v="1"/>
    <b v="0"/>
    <x v="36"/>
    <n v="1E-3"/>
    <n v="10"/>
    <x v="5"/>
    <x v="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n v="1462391932"/>
    <d v="2016-05-04T19:58:52"/>
    <n v="1457297932"/>
    <x v="3511"/>
    <b v="0"/>
    <n v="1"/>
    <b v="0"/>
    <x v="21"/>
    <n v="1E-3"/>
    <n v="1"/>
    <x v="2"/>
    <x v="21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n v="1451752021"/>
    <d v="2016-01-02T16:27:01"/>
    <n v="1447864021"/>
    <x v="3512"/>
    <b v="0"/>
    <n v="2"/>
    <b v="0"/>
    <x v="31"/>
    <n v="1E-3"/>
    <n v="25"/>
    <x v="0"/>
    <x v="3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n v="1466789269"/>
    <d v="2016-06-24T17:27:49"/>
    <n v="1464197269"/>
    <x v="3513"/>
    <b v="0"/>
    <n v="1"/>
    <b v="0"/>
    <x v="38"/>
    <n v="1E-3"/>
    <n v="1"/>
    <x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n v="1471265092"/>
    <d v="2016-08-15T12:44:52"/>
    <n v="1468673092"/>
    <x v="3514"/>
    <b v="0"/>
    <n v="2"/>
    <b v="0"/>
    <x v="12"/>
    <n v="1E-3"/>
    <n v="1"/>
    <x v="3"/>
    <x v="12"/>
  </r>
  <r>
    <n v="3117"/>
    <s v="Cowes and The Sea"/>
    <s v="Performing Arts workshops, for young people aged 5 -16, exploring how the sea has shaped Cowes as a settlement."/>
    <n v="1000"/>
    <n v="1"/>
    <x v="3"/>
    <x v="1"/>
    <s v="GBP"/>
    <n v="1464354720"/>
    <d v="2016-05-27T13:12:00"/>
    <n v="1463648360"/>
    <x v="3515"/>
    <b v="0"/>
    <n v="1"/>
    <b v="0"/>
    <x v="12"/>
    <n v="1E-3"/>
    <n v="1"/>
    <x v="3"/>
    <x v="12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d v="2016-11-22T00:17:18"/>
    <n v="1477178238"/>
    <x v="3516"/>
    <b v="0"/>
    <n v="1"/>
    <b v="0"/>
    <x v="20"/>
    <n v="1E-3"/>
    <n v="1"/>
    <x v="3"/>
    <x v="20"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n v="1412656200"/>
    <d v="2014-10-07T04:30:00"/>
    <n v="1412328979"/>
    <x v="3517"/>
    <b v="0"/>
    <n v="1"/>
    <b v="0"/>
    <x v="4"/>
    <n v="1E-3"/>
    <n v="5"/>
    <x v="3"/>
    <x v="4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3518"/>
    <b v="0"/>
    <n v="3"/>
    <b v="0"/>
    <x v="5"/>
    <n v="9.9200000000000004E-4"/>
    <n v="41.333333333333336"/>
    <x v="0"/>
    <x v="5"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n v="1463602935"/>
    <d v="2016-05-18T20:22:15"/>
    <n v="1461874935"/>
    <x v="3519"/>
    <b v="0"/>
    <n v="1"/>
    <b v="0"/>
    <x v="28"/>
    <n v="9.9009900990099011E-4"/>
    <n v="1"/>
    <x v="4"/>
    <x v="2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n v="1445885890"/>
    <d v="2015-10-26T18:58:10"/>
    <n v="1440701890"/>
    <x v="3520"/>
    <b v="0"/>
    <n v="1"/>
    <b v="0"/>
    <x v="4"/>
    <n v="9.6153846153846159E-4"/>
    <n v="25"/>
    <x v="3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3521"/>
    <b v="0"/>
    <n v="5"/>
    <b v="0"/>
    <x v="5"/>
    <n v="9.5E-4"/>
    <n v="3.8"/>
    <x v="0"/>
    <x v="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3522"/>
    <b v="0"/>
    <n v="4"/>
    <b v="0"/>
    <x v="5"/>
    <n v="9.2857142857142856E-4"/>
    <n v="22.75"/>
    <x v="0"/>
    <x v="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n v="1424137247"/>
    <d v="2015-02-17T01:40:47"/>
    <n v="1421545247"/>
    <x v="3523"/>
    <b v="0"/>
    <n v="2"/>
    <b v="0"/>
    <x v="38"/>
    <n v="9.0666666666666662E-4"/>
    <n v="34"/>
    <x v="0"/>
    <x v="3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n v="1446154848"/>
    <d v="2015-10-29T21:40:48"/>
    <n v="1443562848"/>
    <x v="3524"/>
    <b v="0"/>
    <n v="1"/>
    <b v="0"/>
    <x v="38"/>
    <n v="8.9999999999999998E-4"/>
    <n v="9"/>
    <x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d v="2016-03-10T13:42:39"/>
    <n v="1455025359"/>
    <x v="3525"/>
    <b v="0"/>
    <n v="3"/>
    <b v="0"/>
    <x v="12"/>
    <n v="8.8000000000000003E-4"/>
    <n v="7.333333333333333"/>
    <x v="3"/>
    <x v="1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n v="1445097715"/>
    <d v="2015-10-17T16:01:55"/>
    <n v="1441209715"/>
    <x v="3526"/>
    <b v="0"/>
    <n v="2"/>
    <b v="0"/>
    <x v="38"/>
    <n v="8.6666666666666663E-4"/>
    <n v="26"/>
    <x v="0"/>
    <x v="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3527"/>
    <b v="0"/>
    <n v="2"/>
    <b v="0"/>
    <x v="23"/>
    <n v="8.571428571428571E-4"/>
    <n v="3"/>
    <x v="8"/>
    <x v="23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3528"/>
    <b v="0"/>
    <n v="1"/>
    <b v="0"/>
    <x v="38"/>
    <n v="8.3340278356529708E-4"/>
    <n v="10"/>
    <x v="0"/>
    <x v="38"/>
  </r>
  <r>
    <n v="1086"/>
    <s v="Cyber Universe Online"/>
    <s v="Humanity's future in the Galaxy"/>
    <n v="18000"/>
    <n v="15"/>
    <x v="3"/>
    <x v="0"/>
    <s v="USD"/>
    <n v="1408913291"/>
    <d v="2014-08-24T20:48:11"/>
    <n v="1406321291"/>
    <x v="3529"/>
    <b v="0"/>
    <n v="2"/>
    <b v="0"/>
    <x v="29"/>
    <n v="8.3333333333333339E-4"/>
    <n v="7.5"/>
    <x v="1"/>
    <x v="29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3530"/>
    <b v="0"/>
    <n v="2"/>
    <b v="0"/>
    <x v="22"/>
    <n v="8.0000000000000004E-4"/>
    <n v="20"/>
    <x v="4"/>
    <x v="22"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n v="1463259837"/>
    <d v="2016-05-14T21:03:57"/>
    <n v="1458075837"/>
    <x v="3531"/>
    <b v="0"/>
    <n v="2"/>
    <b v="0"/>
    <x v="4"/>
    <n v="8.0000000000000004E-4"/>
    <n v="1"/>
    <x v="3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n v="1436914815"/>
    <d v="2015-07-14T23:00:15"/>
    <n v="1434322815"/>
    <x v="3532"/>
    <b v="0"/>
    <n v="1"/>
    <b v="0"/>
    <x v="4"/>
    <n v="8.0000000000000004E-4"/>
    <n v="16"/>
    <x v="3"/>
    <x v="4"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n v="1411328918"/>
    <d v="2014-09-21T19:48:38"/>
    <n v="1407440918"/>
    <x v="3533"/>
    <b v="0"/>
    <n v="5"/>
    <b v="0"/>
    <x v="40"/>
    <n v="7.8181818181818181E-4"/>
    <n v="17.2"/>
    <x v="7"/>
    <x v="4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n v="1411681391"/>
    <d v="2014-09-25T21:43:11"/>
    <n v="1409089391"/>
    <x v="3534"/>
    <b v="0"/>
    <n v="1"/>
    <b v="0"/>
    <x v="24"/>
    <n v="7.5000000000000002E-4"/>
    <n v="15"/>
    <x v="6"/>
    <x v="24"/>
  </r>
  <r>
    <n v="1811"/>
    <s v="The Year of Sunsets"/>
    <s v="A collection of 365 color photographs of sunsets in 2014, beautifully presented in a hardcover book."/>
    <n v="54000"/>
    <n v="40"/>
    <x v="3"/>
    <x v="0"/>
    <s v="USD"/>
    <n v="1414123200"/>
    <d v="2014-10-24T04:00:00"/>
    <n v="1408962270"/>
    <x v="3535"/>
    <b v="0"/>
    <n v="26"/>
    <b v="0"/>
    <x v="9"/>
    <n v="7.407407407407407E-4"/>
    <n v="1.5384615384615385"/>
    <x v="6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d v="2016-04-17T20:43:31"/>
    <n v="1458333811"/>
    <x v="3536"/>
    <b v="0"/>
    <n v="2"/>
    <b v="0"/>
    <x v="4"/>
    <n v="7.3333333333333334E-4"/>
    <n v="5.5"/>
    <x v="3"/>
    <x v="4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3537"/>
    <b v="0"/>
    <n v="1"/>
    <b v="0"/>
    <x v="38"/>
    <n v="7.1428571428571429E-4"/>
    <n v="25"/>
    <x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n v="1445013352"/>
    <d v="2015-10-16T16:35:52"/>
    <n v="1442421352"/>
    <x v="3538"/>
    <b v="0"/>
    <n v="2"/>
    <b v="0"/>
    <x v="12"/>
    <n v="6.9999999999999999E-4"/>
    <n v="87.5"/>
    <x v="3"/>
    <x v="12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n v="1334622660"/>
    <d v="2012-04-17T00:31:00"/>
    <n v="1330733022"/>
    <x v="3539"/>
    <b v="0"/>
    <n v="2"/>
    <b v="0"/>
    <x v="28"/>
    <n v="6.9230769230769226E-4"/>
    <n v="22.5"/>
    <x v="4"/>
    <x v="28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n v="1472920477"/>
    <d v="2016-09-03T16:34:37"/>
    <n v="1467736477"/>
    <x v="3540"/>
    <b v="0"/>
    <n v="5"/>
    <b v="0"/>
    <x v="30"/>
    <n v="6.8999999999999997E-4"/>
    <n v="69"/>
    <x v="4"/>
    <x v="3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n v="1391630297"/>
    <d v="2014-02-05T19:58:17"/>
    <n v="1389038297"/>
    <x v="3541"/>
    <b v="0"/>
    <n v="4"/>
    <b v="0"/>
    <x v="29"/>
    <n v="6.8000000000000005E-4"/>
    <n v="12.75"/>
    <x v="1"/>
    <x v="2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n v="1404022381"/>
    <d v="2014-06-29T06:13:01"/>
    <n v="1402294381"/>
    <x v="3542"/>
    <b v="0"/>
    <n v="1"/>
    <b v="0"/>
    <x v="20"/>
    <n v="6.6666666666666664E-4"/>
    <n v="5"/>
    <x v="3"/>
    <x v="20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n v="1414077391"/>
    <d v="2014-10-23T15:16:31"/>
    <n v="1411485391"/>
    <x v="3543"/>
    <b v="0"/>
    <n v="1"/>
    <b v="0"/>
    <x v="4"/>
    <n v="6.6666666666666664E-4"/>
    <n v="1"/>
    <x v="3"/>
    <x v="4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3544"/>
    <b v="0"/>
    <n v="3"/>
    <b v="0"/>
    <x v="38"/>
    <n v="6.4999999999999997E-4"/>
    <n v="13"/>
    <x v="0"/>
    <x v="3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n v="1321201327"/>
    <d v="2011-11-13T16:22:07"/>
    <n v="1316013727"/>
    <x v="3545"/>
    <b v="0"/>
    <n v="1"/>
    <b v="0"/>
    <x v="28"/>
    <n v="6.4102564102564103E-4"/>
    <n v="25"/>
    <x v="4"/>
    <x v="28"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n v="1420100426"/>
    <d v="2015-01-01T08:20:26"/>
    <n v="1417508426"/>
    <x v="3546"/>
    <b v="0"/>
    <n v="1"/>
    <b v="0"/>
    <x v="25"/>
    <n v="6.2500000000000001E-4"/>
    <n v="5"/>
    <x v="1"/>
    <x v="25"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n v="1425827760"/>
    <d v="2015-03-08T15:16:00"/>
    <n v="1423769402"/>
    <x v="3547"/>
    <b v="0"/>
    <n v="2"/>
    <b v="0"/>
    <x v="38"/>
    <n v="6.2E-4"/>
    <n v="15.5"/>
    <x v="0"/>
    <x v="3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n v="1437570130"/>
    <d v="2015-07-22T13:02:10"/>
    <n v="1434978130"/>
    <x v="3548"/>
    <b v="0"/>
    <n v="2"/>
    <b v="0"/>
    <x v="38"/>
    <n v="6.0999999999999997E-4"/>
    <n v="30.5"/>
    <x v="0"/>
    <x v="3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n v="1424940093"/>
    <d v="2015-02-26T08:41:33"/>
    <n v="1422348093"/>
    <x v="3549"/>
    <b v="0"/>
    <n v="2"/>
    <b v="0"/>
    <x v="38"/>
    <n v="5.9999999999999995E-4"/>
    <n v="1.5"/>
    <x v="0"/>
    <x v="38"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n v="1438437600"/>
    <d v="2015-08-01T14:00:00"/>
    <n v="1433254875"/>
    <x v="3550"/>
    <b v="0"/>
    <n v="6"/>
    <b v="0"/>
    <x v="20"/>
    <n v="5.9999999999999995E-4"/>
    <n v="300"/>
    <x v="3"/>
    <x v="20"/>
  </r>
  <r>
    <n v="2136"/>
    <s v="Dark Paradise"/>
    <s v="A dark and twisted game with physiological madness and corruption as a man becomes the ultimate bio weapon."/>
    <n v="80000"/>
    <n v="47.69"/>
    <x v="3"/>
    <x v="0"/>
    <s v="USD"/>
    <n v="1382184786"/>
    <d v="2013-10-19T12:13:06"/>
    <n v="1379592786"/>
    <x v="3551"/>
    <b v="0"/>
    <n v="4"/>
    <b v="0"/>
    <x v="29"/>
    <n v="5.9612499999999998E-4"/>
    <n v="11.922499999999999"/>
    <x v="1"/>
    <x v="29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n v="1411662264"/>
    <d v="2014-09-25T16:24:24"/>
    <n v="1408983864"/>
    <x v="3552"/>
    <b v="0"/>
    <n v="2"/>
    <b v="0"/>
    <x v="37"/>
    <n v="5.8333333333333338E-4"/>
    <n v="17.5"/>
    <x v="7"/>
    <x v="3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n v="1434633191"/>
    <d v="2015-06-18T13:13:11"/>
    <n v="1429449191"/>
    <x v="3553"/>
    <b v="0"/>
    <n v="5"/>
    <b v="0"/>
    <x v="22"/>
    <n v="5.5999999999999995E-4"/>
    <n v="28"/>
    <x v="4"/>
    <x v="2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554"/>
    <b v="0"/>
    <n v="1"/>
    <b v="0"/>
    <x v="20"/>
    <n v="5.5555555555555556E-4"/>
    <n v="10"/>
    <x v="3"/>
    <x v="20"/>
  </r>
  <r>
    <n v="2691"/>
    <s v="Cook"/>
    <s v="A Great New local Food Truck serving up ethnic fusion inspired eats in Ottawa."/>
    <n v="65000"/>
    <n v="35"/>
    <x v="3"/>
    <x v="7"/>
    <s v="CAD"/>
    <n v="1431278557"/>
    <d v="2015-05-10T17:22:37"/>
    <n v="1427390557"/>
    <x v="3555"/>
    <b v="0"/>
    <n v="2"/>
    <b v="0"/>
    <x v="37"/>
    <n v="5.3846153846153844E-4"/>
    <n v="17.5"/>
    <x v="7"/>
    <x v="37"/>
  </r>
  <r>
    <n v="3108"/>
    <s v="Funding a home for our Children's Theater"/>
    <s v="We need a permanent home for the theater!"/>
    <n v="50000"/>
    <n v="26"/>
    <x v="3"/>
    <x v="0"/>
    <s v="USD"/>
    <n v="1430234394"/>
    <d v="2015-04-28T15:19:54"/>
    <n v="1425053994"/>
    <x v="3556"/>
    <b v="0"/>
    <n v="2"/>
    <b v="0"/>
    <x v="12"/>
    <n v="5.1999999999999995E-4"/>
    <n v="13"/>
    <x v="3"/>
    <x v="1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3557"/>
    <b v="0"/>
    <n v="6"/>
    <b v="0"/>
    <x v="5"/>
    <n v="5.1000000000000004E-4"/>
    <n v="8.5"/>
    <x v="0"/>
    <x v="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3558"/>
    <b v="0"/>
    <n v="1"/>
    <b v="0"/>
    <x v="23"/>
    <n v="5.0000000000000001E-4"/>
    <n v="1"/>
    <x v="8"/>
    <x v="23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d v="2017-03-27T04:36:00"/>
    <n v="1488038674"/>
    <x v="3559"/>
    <b v="0"/>
    <n v="1"/>
    <b v="0"/>
    <x v="21"/>
    <n v="5.0000000000000001E-4"/>
    <n v="5"/>
    <x v="2"/>
    <x v="21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n v="1478383912"/>
    <d v="2016-11-05T22:11:52"/>
    <n v="1475791912"/>
    <x v="3560"/>
    <b v="0"/>
    <n v="1"/>
    <b v="0"/>
    <x v="25"/>
    <n v="5.0000000000000001E-4"/>
    <n v="10"/>
    <x v="1"/>
    <x v="2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n v="1457947483"/>
    <d v="2016-03-14T09:24:43"/>
    <n v="1455359083"/>
    <x v="3561"/>
    <b v="0"/>
    <n v="1"/>
    <b v="0"/>
    <x v="35"/>
    <n v="5.0000000000000001E-4"/>
    <n v="1"/>
    <x v="6"/>
    <x v="35"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n v="1418080887"/>
    <d v="2014-12-08T23:21:27"/>
    <n v="1415488887"/>
    <x v="3562"/>
    <b v="0"/>
    <n v="2"/>
    <b v="0"/>
    <x v="29"/>
    <n v="5.0000000000000001E-4"/>
    <n v="5"/>
    <x v="1"/>
    <x v="29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3563"/>
    <b v="0"/>
    <n v="1"/>
    <b v="0"/>
    <x v="38"/>
    <n v="5.0000000000000001E-4"/>
    <n v="50"/>
    <x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n v="1427414732"/>
    <d v="2015-03-27T00:05:32"/>
    <n v="1424826332"/>
    <x v="3564"/>
    <b v="0"/>
    <n v="1"/>
    <b v="0"/>
    <x v="12"/>
    <n v="5.0000000000000001E-4"/>
    <n v="5"/>
    <x v="3"/>
    <x v="12"/>
  </r>
  <r>
    <n v="1097"/>
    <s v="Rabbly"/>
    <s v="Rabbly is action-adventure game. Is about a scientist going on an adventure, to find rare materials in another galaxy."/>
    <n v="100000"/>
    <n v="47"/>
    <x v="3"/>
    <x v="0"/>
    <s v="USD"/>
    <n v="1393786877"/>
    <d v="2014-03-02T19:01:17"/>
    <n v="1390330877"/>
    <x v="3565"/>
    <b v="0"/>
    <n v="7"/>
    <b v="0"/>
    <x v="29"/>
    <n v="4.6999999999999999E-4"/>
    <n v="6.7142857142857144"/>
    <x v="1"/>
    <x v="29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3566"/>
    <b v="0"/>
    <n v="1"/>
    <b v="0"/>
    <x v="38"/>
    <n v="4.5454545454545455E-4"/>
    <n v="10"/>
    <x v="0"/>
    <x v="38"/>
  </r>
  <r>
    <n v="2519"/>
    <s v="Kelli's Kitchen"/>
    <s v="Better than your mom's, better than Cracker Barrel, only at Kelli's Kitchen (all from scratch)."/>
    <n v="150000"/>
    <n v="65"/>
    <x v="3"/>
    <x v="0"/>
    <s v="USD"/>
    <n v="1405741404"/>
    <d v="2014-07-19T03:43:24"/>
    <n v="1403149404"/>
    <x v="3567"/>
    <b v="0"/>
    <n v="4"/>
    <b v="0"/>
    <x v="40"/>
    <n v="4.3333333333333331E-4"/>
    <n v="16.25"/>
    <x v="7"/>
    <x v="40"/>
  </r>
  <r>
    <n v="1101"/>
    <s v="Strain Wars"/>
    <s v="Different strains of marijuana leafs battling to the death to see which one is the top strain."/>
    <n v="100000"/>
    <n v="41"/>
    <x v="3"/>
    <x v="0"/>
    <s v="USD"/>
    <n v="1468519920"/>
    <d v="2016-07-14T18:12:00"/>
    <n v="1466188338"/>
    <x v="3568"/>
    <b v="0"/>
    <n v="6"/>
    <b v="0"/>
    <x v="29"/>
    <n v="4.0999999999999999E-4"/>
    <n v="6.833333333333333"/>
    <x v="1"/>
    <x v="29"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n v="1439734001"/>
    <d v="2015-08-16T14:06:41"/>
    <n v="1437142547"/>
    <x v="3569"/>
    <b v="0"/>
    <n v="1"/>
    <b v="0"/>
    <x v="30"/>
    <n v="4.0000000000000002E-4"/>
    <n v="20"/>
    <x v="4"/>
    <x v="3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n v="1477509604"/>
    <d v="2016-10-26T19:20:04"/>
    <n v="1474917604"/>
    <x v="3570"/>
    <b v="0"/>
    <n v="1"/>
    <b v="0"/>
    <x v="3"/>
    <n v="4.0000000000000002E-4"/>
    <n v="1"/>
    <x v="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n v="1452228790"/>
    <d v="2016-01-08T04:53:10"/>
    <n v="1449636790"/>
    <x v="3571"/>
    <b v="0"/>
    <n v="1"/>
    <b v="0"/>
    <x v="29"/>
    <n v="4.0000000000000002E-4"/>
    <n v="1"/>
    <x v="1"/>
    <x v="29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n v="1454864280"/>
    <d v="2016-02-07T16:58:00"/>
    <n v="1452272280"/>
    <x v="3572"/>
    <b v="0"/>
    <n v="1"/>
    <b v="0"/>
    <x v="38"/>
    <n v="4.0000000000000002E-4"/>
    <n v="2"/>
    <x v="0"/>
    <x v="38"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n v="1410279123"/>
    <d v="2014-09-09T16:12:03"/>
    <n v="1405095123"/>
    <x v="3573"/>
    <b v="0"/>
    <n v="1"/>
    <b v="0"/>
    <x v="4"/>
    <n v="4.0000000000000002E-4"/>
    <n v="20"/>
    <x v="3"/>
    <x v="4"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n v="1406683172"/>
    <d v="2014-07-30T01:19:32"/>
    <n v="1404523172"/>
    <x v="3574"/>
    <b v="0"/>
    <n v="2"/>
    <b v="0"/>
    <x v="12"/>
    <n v="4.0000000000000002E-4"/>
    <n v="5"/>
    <x v="3"/>
    <x v="12"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n v="1487465119"/>
    <d v="2017-02-19T00:45:19"/>
    <n v="1484009119"/>
    <x v="3575"/>
    <b v="0"/>
    <n v="1"/>
    <b v="0"/>
    <x v="12"/>
    <n v="4.0000000000000002E-4"/>
    <n v="10"/>
    <x v="3"/>
    <x v="12"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n v="1403730000"/>
    <d v="2014-06-25T21:00:00"/>
    <n v="1401485207"/>
    <x v="3576"/>
    <b v="0"/>
    <n v="1"/>
    <b v="0"/>
    <x v="4"/>
    <n v="4.0000000000000002E-4"/>
    <n v="1"/>
    <x v="3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n v="1456617600"/>
    <d v="2016-02-28T00:00:00"/>
    <n v="1454280186"/>
    <x v="3577"/>
    <b v="0"/>
    <n v="1"/>
    <b v="0"/>
    <x v="4"/>
    <n v="4.0000000000000002E-4"/>
    <n v="1"/>
    <x v="3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n v="1432873653"/>
    <d v="2015-05-29T04:27:33"/>
    <n v="1430281653"/>
    <x v="3578"/>
    <b v="0"/>
    <n v="1"/>
    <b v="0"/>
    <x v="29"/>
    <n v="3.8464497269020693E-4"/>
    <n v="5"/>
    <x v="1"/>
    <x v="2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d v="2016-01-29T14:46:10"/>
    <n v="1448894770"/>
    <x v="3579"/>
    <b v="0"/>
    <n v="2"/>
    <b v="0"/>
    <x v="37"/>
    <n v="3.8461538461538462E-4"/>
    <n v="22.5"/>
    <x v="7"/>
    <x v="37"/>
  </r>
  <r>
    <n v="1116"/>
    <s v="Quest Remnants of Chaos"/>
    <s v="A medieval, post apocolyptic, Online, MMORPG. Class morphing, character customization game."/>
    <n v="500000"/>
    <n v="178.52"/>
    <x v="3"/>
    <x v="0"/>
    <s v="USD"/>
    <n v="1339273208"/>
    <d v="2012-06-09T20:20:08"/>
    <n v="1334089208"/>
    <x v="3580"/>
    <b v="0"/>
    <n v="10"/>
    <b v="0"/>
    <x v="29"/>
    <n v="3.5704000000000004E-4"/>
    <n v="17.852"/>
    <x v="1"/>
    <x v="29"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n v="1462417493"/>
    <d v="2016-05-05T03:04:53"/>
    <n v="1459825493"/>
    <x v="3581"/>
    <b v="0"/>
    <n v="3"/>
    <b v="0"/>
    <x v="4"/>
    <n v="3.5E-4"/>
    <n v="2.3333333333333335"/>
    <x v="3"/>
    <x v="4"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n v="1459642200"/>
    <d v="2016-04-03T00:10:00"/>
    <n v="1456441429"/>
    <x v="3582"/>
    <b v="0"/>
    <n v="1"/>
    <b v="0"/>
    <x v="21"/>
    <n v="3.4722222222222224E-4"/>
    <n v="1"/>
    <x v="2"/>
    <x v="21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3583"/>
    <b v="0"/>
    <n v="1"/>
    <b v="0"/>
    <x v="22"/>
    <n v="3.3333333333333332E-4"/>
    <n v="1"/>
    <x v="4"/>
    <x v="22"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n v="1474580867"/>
    <d v="2016-09-22T21:47:47"/>
    <n v="1471988867"/>
    <x v="3584"/>
    <b v="0"/>
    <n v="1"/>
    <b v="0"/>
    <x v="38"/>
    <n v="3.3333333333333332E-4"/>
    <n v="1"/>
    <x v="0"/>
    <x v="38"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n v="1420045538"/>
    <d v="2014-12-31T17:05:38"/>
    <n v="1417453538"/>
    <x v="3585"/>
    <b v="0"/>
    <n v="2"/>
    <b v="0"/>
    <x v="34"/>
    <n v="3.3333333333333332E-4"/>
    <n v="3"/>
    <x v="6"/>
    <x v="34"/>
  </r>
  <r>
    <n v="1545"/>
    <s v="Nevada County Hearts"/>
    <s v="&quot;He will not be a wise man who does not study human hearts!&quot;_x000a_Hope in natural art, creation!"/>
    <n v="3000"/>
    <n v="1"/>
    <x v="3"/>
    <x v="0"/>
    <s v="USD"/>
    <n v="1425330960"/>
    <d v="2015-03-02T21:16:00"/>
    <n v="1422393234"/>
    <x v="3586"/>
    <b v="0"/>
    <n v="1"/>
    <b v="0"/>
    <x v="34"/>
    <n v="3.3333333333333332E-4"/>
    <n v="1"/>
    <x v="6"/>
    <x v="3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n v="1428231600"/>
    <d v="2015-04-05T11:00:00"/>
    <n v="1423520177"/>
    <x v="3587"/>
    <b v="0"/>
    <n v="1"/>
    <b v="0"/>
    <x v="21"/>
    <n v="3.3333333333333332E-4"/>
    <n v="1"/>
    <x v="2"/>
    <x v="21"/>
  </r>
  <r>
    <n v="3132"/>
    <s v="A Bite of a Snake Play"/>
    <s v="Smells Like Money, Drips Like Honey, Taste Like Mocha, Better Run AWAY"/>
    <n v="30000"/>
    <n v="10"/>
    <x v="2"/>
    <x v="0"/>
    <s v="USD"/>
    <n v="1492759460"/>
    <d v="2017-04-21T07:24:20"/>
    <n v="1487579060"/>
    <x v="3588"/>
    <b v="0"/>
    <n v="1"/>
    <b v="0"/>
    <x v="4"/>
    <n v="3.3333333333333332E-4"/>
    <n v="10"/>
    <x v="3"/>
    <x v="4"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n v="1417295990"/>
    <d v="2014-11-29T21:19:50"/>
    <n v="1414700390"/>
    <x v="3589"/>
    <b v="0"/>
    <n v="1"/>
    <b v="0"/>
    <x v="20"/>
    <n v="3.3333333333333332E-4"/>
    <n v="1"/>
    <x v="3"/>
    <x v="20"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n v="1487318029"/>
    <d v="2017-02-17T07:53:49"/>
    <n v="1484726029"/>
    <x v="3590"/>
    <b v="0"/>
    <n v="1"/>
    <b v="0"/>
    <x v="28"/>
    <n v="3.0303030303030303E-4"/>
    <n v="1"/>
    <x v="4"/>
    <x v="28"/>
  </r>
  <r>
    <n v="596"/>
    <s v="DigitaliBook free library"/>
    <s v="We present digitaibook,com site which can become a free electronic library with your help,"/>
    <n v="20000"/>
    <n v="6"/>
    <x v="3"/>
    <x v="0"/>
    <s v="USD"/>
    <n v="1478122292"/>
    <d v="2016-11-02T21:31:32"/>
    <n v="1475530292"/>
    <x v="3591"/>
    <b v="0"/>
    <n v="2"/>
    <b v="0"/>
    <x v="38"/>
    <n v="2.9999999999999997E-4"/>
    <n v="3"/>
    <x v="0"/>
    <x v="38"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n v="1407811627"/>
    <d v="2014-08-12T02:47:07"/>
    <n v="1402627627"/>
    <x v="3592"/>
    <b v="0"/>
    <n v="2"/>
    <b v="0"/>
    <x v="3"/>
    <n v="2.9999999999999997E-4"/>
    <n v="7.5"/>
    <x v="0"/>
    <x v="3"/>
  </r>
  <r>
    <n v="3904"/>
    <s v="Black America from Prophets to Pimps"/>
    <s v="A play that will cover 4000 years of black history."/>
    <n v="10000"/>
    <n v="3"/>
    <x v="3"/>
    <x v="0"/>
    <s v="USD"/>
    <n v="1429074240"/>
    <d v="2015-04-15T05:04:00"/>
    <n v="1427866200"/>
    <x v="3593"/>
    <b v="0"/>
    <n v="2"/>
    <b v="0"/>
    <x v="4"/>
    <n v="2.9999999999999997E-4"/>
    <n v="1.5"/>
    <x v="3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n v="1464386640"/>
    <d v="2016-05-27T22:04:00"/>
    <n v="1463090149"/>
    <x v="3594"/>
    <b v="0"/>
    <n v="1"/>
    <b v="0"/>
    <x v="37"/>
    <n v="2.8571428571428574E-4"/>
    <n v="1"/>
    <x v="7"/>
    <x v="37"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n v="1424375279"/>
    <d v="2015-02-19T19:47:59"/>
    <n v="1422992879"/>
    <x v="3595"/>
    <b v="0"/>
    <n v="2"/>
    <b v="0"/>
    <x v="28"/>
    <n v="2.740447957839262E-4"/>
    <n v="13"/>
    <x v="4"/>
    <x v="28"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n v="1454183202"/>
    <d v="2016-01-30T19:46:42"/>
    <n v="1449863202"/>
    <x v="3596"/>
    <b v="0"/>
    <n v="1"/>
    <b v="0"/>
    <x v="26"/>
    <n v="2.631578947368421E-4"/>
    <n v="10"/>
    <x v="5"/>
    <x v="26"/>
  </r>
  <r>
    <n v="3853"/>
    <s v="The Original Laughter Therapist"/>
    <s v="A dose of One-woman &quot;Dramedy&quot; to cure those daily blues is just what the doctor ordered!"/>
    <n v="100000"/>
    <n v="26"/>
    <x v="3"/>
    <x v="0"/>
    <s v="USD"/>
    <n v="1409602178"/>
    <d v="2014-09-01T20:09:38"/>
    <n v="1406578178"/>
    <x v="3597"/>
    <b v="0"/>
    <n v="2"/>
    <b v="0"/>
    <x v="4"/>
    <n v="2.5999999999999998E-4"/>
    <n v="13"/>
    <x v="3"/>
    <x v="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n v="1426345200"/>
    <d v="2015-03-14T15:00:00"/>
    <n v="1421343743"/>
    <x v="3598"/>
    <b v="0"/>
    <n v="1"/>
    <b v="0"/>
    <x v="37"/>
    <n v="2.5000000000000001E-4"/>
    <n v="5"/>
    <x v="7"/>
    <x v="37"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n v="1442775956"/>
    <d v="2015-09-20T19:05:56"/>
    <n v="1437591956"/>
    <x v="3599"/>
    <b v="0"/>
    <n v="1"/>
    <b v="0"/>
    <x v="12"/>
    <n v="2.5000000000000001E-4"/>
    <n v="25"/>
    <x v="3"/>
    <x v="12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n v="1468020354"/>
    <d v="2016-07-08T23:25:54"/>
    <n v="1464045954"/>
    <x v="3600"/>
    <b v="0"/>
    <n v="1"/>
    <b v="0"/>
    <x v="4"/>
    <n v="2.5000000000000001E-4"/>
    <n v="7"/>
    <x v="3"/>
    <x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n v="1438576057"/>
    <d v="2015-08-03T04:27:37"/>
    <n v="1435552057"/>
    <x v="3601"/>
    <b v="0"/>
    <n v="1"/>
    <b v="0"/>
    <x v="37"/>
    <n v="2.4000000000000001E-4"/>
    <n v="30"/>
    <x v="7"/>
    <x v="37"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n v="1407545334"/>
    <d v="2014-08-09T00:48:54"/>
    <n v="1404953334"/>
    <x v="3602"/>
    <b v="0"/>
    <n v="1"/>
    <b v="0"/>
    <x v="31"/>
    <n v="2.3529411764705883E-4"/>
    <n v="10"/>
    <x v="0"/>
    <x v="31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n v="1434309540"/>
    <d v="2015-06-14T19:19:00"/>
    <n v="1429287900"/>
    <x v="3603"/>
    <b v="0"/>
    <n v="7"/>
    <b v="0"/>
    <x v="12"/>
    <n v="2.3035714285714285E-4"/>
    <n v="92.142857142857139"/>
    <x v="3"/>
    <x v="12"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n v="1431046356"/>
    <d v="2015-05-08T00:52:36"/>
    <n v="1428454356"/>
    <x v="3604"/>
    <b v="0"/>
    <n v="1"/>
    <b v="0"/>
    <x v="21"/>
    <n v="2.2222222222222223E-4"/>
    <n v="1"/>
    <x v="2"/>
    <x v="2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d v="2015-12-13T06:47:40"/>
    <n v="1447397260"/>
    <x v="3605"/>
    <b v="0"/>
    <n v="1"/>
    <b v="0"/>
    <x v="38"/>
    <n v="2.0833333333333335E-4"/>
    <n v="50"/>
    <x v="0"/>
    <x v="38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n v="1468513533"/>
    <d v="2016-07-14T16:25:33"/>
    <n v="1465921533"/>
    <x v="3606"/>
    <b v="0"/>
    <n v="1"/>
    <b v="0"/>
    <x v="38"/>
    <n v="2.0000000000000001E-4"/>
    <n v="1"/>
    <x v="0"/>
    <x v="38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d v="2016-03-14T23:00:00"/>
    <n v="1452842511"/>
    <x v="3607"/>
    <b v="0"/>
    <n v="1"/>
    <b v="0"/>
    <x v="38"/>
    <n v="2.0000000000000001E-4"/>
    <n v="90"/>
    <x v="0"/>
    <x v="3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3608"/>
    <b v="0"/>
    <n v="1"/>
    <b v="0"/>
    <x v="38"/>
    <n v="2.0000000000000001E-4"/>
    <n v="1"/>
    <x v="0"/>
    <x v="38"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n v="1455207510"/>
    <d v="2016-02-11T16:18:30"/>
    <n v="1453997910"/>
    <x v="3609"/>
    <b v="0"/>
    <n v="1"/>
    <b v="0"/>
    <x v="29"/>
    <n v="2.0000000000000001E-4"/>
    <n v="1"/>
    <x v="1"/>
    <x v="29"/>
  </r>
  <r>
    <n v="2418"/>
    <s v="Mexican food truck"/>
    <s v="I want to start my food truck business."/>
    <n v="25000"/>
    <n v="5"/>
    <x v="3"/>
    <x v="0"/>
    <s v="USD"/>
    <n v="1427225644"/>
    <d v="2015-03-24T19:34:04"/>
    <n v="1422045244"/>
    <x v="3610"/>
    <b v="0"/>
    <n v="5"/>
    <b v="0"/>
    <x v="37"/>
    <n v="2.0000000000000001E-4"/>
    <n v="1"/>
    <x v="7"/>
    <x v="37"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n v="1430149330"/>
    <d v="2015-04-27T15:42:10"/>
    <n v="1424968930"/>
    <x v="3611"/>
    <b v="0"/>
    <n v="1"/>
    <b v="0"/>
    <x v="37"/>
    <n v="2.0000000000000001E-4"/>
    <n v="10"/>
    <x v="7"/>
    <x v="37"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n v="1410041339"/>
    <d v="2014-09-06T22:08:59"/>
    <n v="1404857339"/>
    <x v="3612"/>
    <b v="0"/>
    <n v="2"/>
    <b v="0"/>
    <x v="4"/>
    <n v="2.0000000000000001E-4"/>
    <n v="1"/>
    <x v="3"/>
    <x v="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n v="1425833403"/>
    <d v="2015-03-08T16:50:03"/>
    <n v="1423245003"/>
    <x v="3613"/>
    <b v="0"/>
    <n v="1"/>
    <b v="0"/>
    <x v="4"/>
    <n v="2.0000000000000001E-4"/>
    <n v="1"/>
    <x v="3"/>
    <x v="4"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n v="1408596589"/>
    <d v="2014-08-21T04:49:49"/>
    <n v="1406004589"/>
    <x v="3614"/>
    <b v="0"/>
    <n v="1"/>
    <b v="0"/>
    <x v="4"/>
    <n v="2.0000000000000001E-4"/>
    <n v="1"/>
    <x v="3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n v="1419644444"/>
    <d v="2014-12-27T01:40:44"/>
    <n v="1414456844"/>
    <x v="3615"/>
    <b v="0"/>
    <n v="7"/>
    <b v="0"/>
    <x v="12"/>
    <n v="1.8799999999999999E-4"/>
    <n v="53.714285714285715"/>
    <x v="3"/>
    <x v="12"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n v="1428205247"/>
    <d v="2015-04-05T03:40:47"/>
    <n v="1423024847"/>
    <x v="3616"/>
    <b v="0"/>
    <n v="1"/>
    <b v="0"/>
    <x v="4"/>
    <n v="1.8181818181818181E-4"/>
    <n v="20"/>
    <x v="3"/>
    <x v="4"/>
  </r>
  <r>
    <n v="1081"/>
    <s v="The Creature"/>
    <s v="Finishing your last job before you retire until a disaster strikes the cargo ship can you survive The Creature?"/>
    <n v="68000"/>
    <n v="12"/>
    <x v="3"/>
    <x v="0"/>
    <s v="USD"/>
    <n v="1422483292"/>
    <d v="2015-01-28T22:14:52"/>
    <n v="1419891292"/>
    <x v="3617"/>
    <b v="0"/>
    <n v="4"/>
    <b v="0"/>
    <x v="29"/>
    <n v="1.7647058823529413E-4"/>
    <n v="3"/>
    <x v="1"/>
    <x v="29"/>
  </r>
  <r>
    <n v="982"/>
    <s v="Smart 2-in-1 I-PHONE HANDLE/WALLETtm"/>
    <s v="revolutonary ultra-slim 2-in-1 Smart  2-in-1 I-PHONE handle/WALLETtm with 360 rotatiion"/>
    <n v="17500"/>
    <n v="3"/>
    <x v="3"/>
    <x v="0"/>
    <s v="USD"/>
    <n v="1475431486"/>
    <d v="2016-10-02T18:04:46"/>
    <n v="1472839486"/>
    <x v="3618"/>
    <b v="0"/>
    <n v="3"/>
    <b v="0"/>
    <x v="3"/>
    <n v="1.7142857142857143E-4"/>
    <n v="1"/>
    <x v="0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n v="1364041163"/>
    <d v="2013-03-23T12:19:23"/>
    <n v="1361884763"/>
    <x v="3619"/>
    <b v="0"/>
    <n v="1"/>
    <b v="0"/>
    <x v="28"/>
    <n v="1.6666666666666666E-4"/>
    <n v="5"/>
    <x v="4"/>
    <x v="28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n v="1464939520"/>
    <d v="2016-06-03T07:38:40"/>
    <n v="1461051520"/>
    <x v="3620"/>
    <b v="0"/>
    <n v="1"/>
    <b v="0"/>
    <x v="39"/>
    <n v="1.6666666666666666E-4"/>
    <n v="1"/>
    <x v="5"/>
    <x v="39"/>
  </r>
  <r>
    <n v="2421"/>
    <s v="hot dog cart"/>
    <s v="help me start Merrill's first hot dog cart in this empty lot"/>
    <n v="6000"/>
    <n v="1"/>
    <x v="3"/>
    <x v="0"/>
    <s v="USD"/>
    <n v="1424536196"/>
    <d v="2015-02-21T16:29:56"/>
    <n v="1421944196"/>
    <x v="3621"/>
    <b v="0"/>
    <n v="1"/>
    <b v="0"/>
    <x v="37"/>
    <n v="1.6666666666666666E-4"/>
    <n v="1"/>
    <x v="7"/>
    <x v="37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n v="1440412396"/>
    <d v="2015-08-24T10:33:16"/>
    <n v="1437820396"/>
    <x v="3622"/>
    <b v="0"/>
    <n v="1"/>
    <b v="0"/>
    <x v="4"/>
    <n v="1.6666666666666666E-4"/>
    <n v="25"/>
    <x v="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n v="1463734740"/>
    <d v="2016-05-20T08:59:00"/>
    <n v="1459414740"/>
    <x v="3623"/>
    <b v="0"/>
    <n v="3"/>
    <b v="0"/>
    <x v="12"/>
    <n v="1.6666666666666666E-4"/>
    <n v="1"/>
    <x v="3"/>
    <x v="12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n v="1477791960"/>
    <d v="2016-10-30T01:46:00"/>
    <n v="1476549262"/>
    <x v="3624"/>
    <b v="0"/>
    <n v="2"/>
    <b v="0"/>
    <x v="12"/>
    <n v="1.6666666666666666E-4"/>
    <n v="1"/>
    <x v="3"/>
    <x v="12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n v="1467155733"/>
    <d v="2016-06-28T23:15:33"/>
    <n v="1465427733"/>
    <x v="3625"/>
    <b v="0"/>
    <n v="2"/>
    <b v="0"/>
    <x v="25"/>
    <n v="1.6249999999999999E-4"/>
    <n v="13"/>
    <x v="1"/>
    <x v="25"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n v="1460837320"/>
    <d v="2016-04-16T20:08:40"/>
    <n v="1455656920"/>
    <x v="3626"/>
    <b v="0"/>
    <n v="1"/>
    <b v="0"/>
    <x v="30"/>
    <n v="1.5873015873015873E-4"/>
    <n v="1"/>
    <x v="4"/>
    <x v="30"/>
  </r>
  <r>
    <n v="1447"/>
    <s v="Indian Language Dictionary"/>
    <s v="I'm creating a dictionary of multiple Indian languages."/>
    <n v="500000"/>
    <n v="75"/>
    <x v="3"/>
    <x v="0"/>
    <s v="USD"/>
    <n v="1467999134"/>
    <d v="2016-07-08T17:32:14"/>
    <n v="1465407134"/>
    <x v="3627"/>
    <b v="0"/>
    <n v="3"/>
    <b v="0"/>
    <x v="39"/>
    <n v="1.4999999999999999E-4"/>
    <n v="25"/>
    <x v="5"/>
    <x v="3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n v="1475457107"/>
    <d v="2016-10-03T01:11:47"/>
    <n v="1472865107"/>
    <x v="3628"/>
    <b v="0"/>
    <n v="1"/>
    <b v="0"/>
    <x v="22"/>
    <n v="1.4285714285714287E-4"/>
    <n v="10"/>
    <x v="4"/>
    <x v="22"/>
  </r>
  <r>
    <n v="2432"/>
    <s v="funding for bbq trailer"/>
    <s v="Looking to start competition cooking and need start-up help.  Offering brisket tasting to all contributors."/>
    <n v="14000"/>
    <n v="2"/>
    <x v="3"/>
    <x v="0"/>
    <s v="USD"/>
    <n v="1425791697"/>
    <d v="2015-03-08T05:14:57"/>
    <n v="1423199697"/>
    <x v="3629"/>
    <b v="0"/>
    <n v="2"/>
    <b v="0"/>
    <x v="37"/>
    <n v="1.4285714285714287E-4"/>
    <n v="1"/>
    <x v="7"/>
    <x v="37"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n v="1437331463"/>
    <d v="2015-07-19T18:44:23"/>
    <n v="1434739463"/>
    <x v="3630"/>
    <b v="0"/>
    <n v="1"/>
    <b v="0"/>
    <x v="4"/>
    <n v="1.4285714285714287E-4"/>
    <n v="1"/>
    <x v="3"/>
    <x v="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n v="1443121765"/>
    <d v="2015-09-24T19:09:25"/>
    <n v="1440529765"/>
    <x v="3631"/>
    <b v="0"/>
    <n v="2"/>
    <b v="0"/>
    <x v="19"/>
    <n v="1.3750000000000001E-4"/>
    <n v="550"/>
    <x v="0"/>
    <x v="19"/>
  </r>
  <r>
    <n v="1593"/>
    <s v="Picturing Italy"/>
    <s v="A trip to fulfill a dream of capturing the wonders and history of ancient Italy in person."/>
    <n v="22000"/>
    <n v="3"/>
    <x v="3"/>
    <x v="0"/>
    <s v="USD"/>
    <n v="1425154655"/>
    <d v="2015-02-28T20:17:35"/>
    <n v="1422562655"/>
    <x v="3632"/>
    <b v="0"/>
    <n v="3"/>
    <b v="0"/>
    <x v="24"/>
    <n v="1.3636363636363637E-4"/>
    <n v="1"/>
    <x v="6"/>
    <x v="24"/>
  </r>
  <r>
    <n v="589"/>
    <s v="Get Neighborly"/>
    <s v="Services closer than you think..."/>
    <n v="7500"/>
    <n v="1"/>
    <x v="3"/>
    <x v="0"/>
    <s v="USD"/>
    <n v="1436366699"/>
    <d v="2015-07-08T14:44:59"/>
    <n v="1435070699"/>
    <x v="3633"/>
    <b v="0"/>
    <n v="1"/>
    <b v="0"/>
    <x v="38"/>
    <n v="1.3333333333333334E-4"/>
    <n v="1"/>
    <x v="0"/>
    <x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n v="1418510965"/>
    <d v="2014-12-13T22:49:25"/>
    <n v="1415918965"/>
    <x v="3634"/>
    <b v="0"/>
    <n v="1"/>
    <b v="0"/>
    <x v="24"/>
    <n v="1.3333333333333334E-4"/>
    <n v="1"/>
    <x v="6"/>
    <x v="24"/>
  </r>
  <r>
    <n v="2423"/>
    <s v="FBTR BBQ"/>
    <s v="FBTR is a Texas-style, North Carolina based, homemade BBQ company looking to bring good meat to the masses."/>
    <n v="60000"/>
    <n v="8"/>
    <x v="3"/>
    <x v="0"/>
    <s v="USD"/>
    <n v="1420044890"/>
    <d v="2014-12-31T16:54:50"/>
    <n v="1417452890"/>
    <x v="3635"/>
    <b v="0"/>
    <n v="1"/>
    <b v="0"/>
    <x v="37"/>
    <n v="1.3333333333333334E-4"/>
    <n v="8"/>
    <x v="7"/>
    <x v="37"/>
  </r>
  <r>
    <n v="3862"/>
    <s v="The Container Play"/>
    <s v="The hit immersive theatre experience of England comes to Corpus Christi!"/>
    <n v="7500"/>
    <n v="1"/>
    <x v="3"/>
    <x v="0"/>
    <s v="USD"/>
    <n v="1473699540"/>
    <d v="2016-09-12T16:59:00"/>
    <n v="1472451356"/>
    <x v="3636"/>
    <b v="0"/>
    <n v="1"/>
    <b v="0"/>
    <x v="4"/>
    <n v="1.3333333333333334E-4"/>
    <n v="1"/>
    <x v="3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n v="1407624222"/>
    <d v="2014-08-09T22:43:42"/>
    <n v="1405032222"/>
    <x v="3637"/>
    <b v="0"/>
    <n v="4"/>
    <b v="0"/>
    <x v="3"/>
    <n v="1.2375123751237513E-4"/>
    <n v="2.75"/>
    <x v="0"/>
    <x v="3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n v="1448660404"/>
    <d v="2015-11-27T21:40:04"/>
    <n v="1443472804"/>
    <x v="3638"/>
    <b v="0"/>
    <n v="2"/>
    <b v="0"/>
    <x v="28"/>
    <n v="1.2E-4"/>
    <n v="3"/>
    <x v="4"/>
    <x v="28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d v="2014-12-17T18:30:45"/>
    <n v="1416249045"/>
    <x v="3639"/>
    <b v="0"/>
    <n v="3"/>
    <b v="0"/>
    <x v="38"/>
    <n v="1.2E-4"/>
    <n v="4"/>
    <x v="0"/>
    <x v="38"/>
  </r>
  <r>
    <n v="1121"/>
    <s v="Pwincess"/>
    <s v="An action packed, side scrolling, platform jumping, laser shooting ADVENTURE that will be fun for everyone."/>
    <n v="250000"/>
    <n v="29"/>
    <x v="3"/>
    <x v="0"/>
    <s v="USD"/>
    <n v="1457904316"/>
    <d v="2016-03-13T21:25:16"/>
    <n v="1455315916"/>
    <x v="3640"/>
    <b v="0"/>
    <n v="5"/>
    <b v="0"/>
    <x v="29"/>
    <n v="1.16E-4"/>
    <n v="5.8"/>
    <x v="1"/>
    <x v="29"/>
  </r>
  <r>
    <n v="578"/>
    <s v="weBuy Crowdsourced Shopping"/>
    <s v="weBuy trade built on technology and Crowd Sourced Power"/>
    <n v="125000"/>
    <n v="14"/>
    <x v="3"/>
    <x v="1"/>
    <s v="GBP"/>
    <n v="1441633993"/>
    <d v="2015-09-07T13:53:13"/>
    <n v="1439560393"/>
    <x v="3641"/>
    <b v="0"/>
    <n v="7"/>
    <b v="0"/>
    <x v="38"/>
    <n v="1.12E-4"/>
    <n v="2"/>
    <x v="0"/>
    <x v="38"/>
  </r>
  <r>
    <n v="583"/>
    <s v="HackersArchive.com"/>
    <s v="HackersArchive.com will help rid the web of viruses and scams found everywhere else you look!"/>
    <n v="9000"/>
    <n v="1"/>
    <x v="3"/>
    <x v="0"/>
    <s v="USD"/>
    <n v="1426800687"/>
    <d v="2015-03-19T21:31:27"/>
    <n v="1424212287"/>
    <x v="3642"/>
    <b v="0"/>
    <n v="1"/>
    <b v="0"/>
    <x v="38"/>
    <n v="1.1111111111111112E-4"/>
    <n v="1"/>
    <x v="0"/>
    <x v="38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n v="1416944760"/>
    <d v="2014-11-25T19:46:00"/>
    <n v="1413527001"/>
    <x v="3643"/>
    <b v="0"/>
    <n v="1"/>
    <b v="0"/>
    <x v="4"/>
    <n v="1.1111111111111112E-4"/>
    <n v="20"/>
    <x v="3"/>
    <x v="4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3644"/>
    <b v="0"/>
    <n v="2"/>
    <b v="0"/>
    <x v="39"/>
    <n v="1.0554089709762533E-4"/>
    <n v="1"/>
    <x v="5"/>
    <x v="39"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n v="1404318595"/>
    <d v="2014-07-02T16:29:55"/>
    <n v="1401726595"/>
    <x v="3645"/>
    <b v="0"/>
    <n v="1"/>
    <b v="0"/>
    <x v="30"/>
    <n v="1E-4"/>
    <n v="5"/>
    <x v="4"/>
    <x v="30"/>
  </r>
  <r>
    <n v="167"/>
    <s v="Past"/>
    <s v="A young man experiences a tragedy and has the opportunity to go back and learn from his mistakes and find out his true self."/>
    <n v="110000"/>
    <n v="11"/>
    <x v="3"/>
    <x v="0"/>
    <s v="USD"/>
    <n v="1438726535"/>
    <d v="2015-08-04T22:15:35"/>
    <n v="1433542535"/>
    <x v="3646"/>
    <b v="0"/>
    <n v="2"/>
    <b v="0"/>
    <x v="30"/>
    <n v="1E-4"/>
    <n v="5.5"/>
    <x v="4"/>
    <x v="30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n v="1458733927"/>
    <d v="2016-03-23T11:52:07"/>
    <n v="1456145527"/>
    <x v="3647"/>
    <b v="0"/>
    <n v="1"/>
    <b v="0"/>
    <x v="37"/>
    <n v="1E-4"/>
    <n v="5"/>
    <x v="7"/>
    <x v="37"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n v="1462484196"/>
    <d v="2016-05-05T21:36:36"/>
    <n v="1457303796"/>
    <x v="3648"/>
    <b v="0"/>
    <n v="10"/>
    <b v="0"/>
    <x v="12"/>
    <n v="9.8461538461538464E-5"/>
    <n v="12.8"/>
    <x v="3"/>
    <x v="12"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n v="1420876740"/>
    <d v="2015-01-10T07:59:00"/>
    <n v="1417470718"/>
    <x v="3649"/>
    <b v="0"/>
    <n v="4"/>
    <b v="0"/>
    <x v="29"/>
    <n v="9.1244548809124457E-5"/>
    <n v="8.5"/>
    <x v="1"/>
    <x v="2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n v="1401662239"/>
    <d v="2014-06-01T22:37:19"/>
    <n v="1399070239"/>
    <x v="3650"/>
    <b v="0"/>
    <n v="1"/>
    <b v="0"/>
    <x v="28"/>
    <n v="9.0909090909090904E-5"/>
    <n v="50"/>
    <x v="4"/>
    <x v="28"/>
  </r>
  <r>
    <n v="638"/>
    <s v="W (Canceled)"/>
    <s v="O0"/>
    <n v="200000"/>
    <n v="18"/>
    <x v="1"/>
    <x v="2"/>
    <s v="EUR"/>
    <n v="1490447662"/>
    <d v="2017-03-25T13:14:22"/>
    <n v="1485267262"/>
    <x v="3651"/>
    <b v="0"/>
    <n v="6"/>
    <b v="0"/>
    <x v="38"/>
    <n v="9.0000000000000006E-5"/>
    <n v="3"/>
    <x v="0"/>
    <x v="3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n v="1458097364"/>
    <d v="2016-03-16T03:02:44"/>
    <n v="1455508964"/>
    <x v="3652"/>
    <b v="0"/>
    <n v="1"/>
    <b v="0"/>
    <x v="4"/>
    <n v="8.3333333333333331E-5"/>
    <n v="1"/>
    <x v="3"/>
    <x v="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n v="1425655349"/>
    <d v="2015-03-06T15:22:29"/>
    <n v="1420471349"/>
    <x v="3653"/>
    <b v="0"/>
    <n v="1"/>
    <b v="0"/>
    <x v="30"/>
    <n v="8.0000000000000007E-5"/>
    <n v="1"/>
    <x v="4"/>
    <x v="3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3654"/>
    <b v="0"/>
    <n v="1"/>
    <b v="0"/>
    <x v="38"/>
    <n v="8.0000000000000007E-5"/>
    <n v="2"/>
    <x v="0"/>
    <x v="38"/>
  </r>
  <r>
    <n v="1181"/>
    <s v="Gringo Loco Tacos Food Truck"/>
    <s v="Bringing the best tacos to the streets of Chicago!"/>
    <n v="50000"/>
    <n v="4"/>
    <x v="3"/>
    <x v="0"/>
    <s v="USD"/>
    <n v="1425197321"/>
    <d v="2015-03-01T08:08:41"/>
    <n v="1422605321"/>
    <x v="3655"/>
    <b v="0"/>
    <n v="3"/>
    <b v="0"/>
    <x v="37"/>
    <n v="8.0000000000000007E-5"/>
    <n v="1.3333333333333333"/>
    <x v="7"/>
    <x v="37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3656"/>
    <b v="0"/>
    <n v="2"/>
    <b v="0"/>
    <x v="22"/>
    <n v="7.8947368421052633E-5"/>
    <n v="15"/>
    <x v="4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n v="1464285463"/>
    <d v="2016-05-26T17:57:43"/>
    <n v="1461693463"/>
    <x v="3657"/>
    <b v="0"/>
    <n v="1"/>
    <b v="0"/>
    <x v="39"/>
    <n v="7.6923076923076926E-5"/>
    <n v="1"/>
    <x v="5"/>
    <x v="39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n v="1423078606"/>
    <d v="2015-02-04T19:36:46"/>
    <n v="1420486606"/>
    <x v="3658"/>
    <b v="0"/>
    <n v="1"/>
    <b v="0"/>
    <x v="38"/>
    <n v="6.666666666666667E-5"/>
    <n v="1"/>
    <x v="0"/>
    <x v="38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n v="1408225452"/>
    <d v="2014-08-16T21:44:12"/>
    <n v="1405633452"/>
    <x v="3659"/>
    <b v="0"/>
    <n v="1"/>
    <b v="0"/>
    <x v="37"/>
    <n v="6.666666666666667E-5"/>
    <n v="5"/>
    <x v="7"/>
    <x v="37"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n v="1375299780"/>
    <d v="2013-07-31T19:43:00"/>
    <n v="1371655522"/>
    <x v="3660"/>
    <b v="0"/>
    <n v="1"/>
    <b v="0"/>
    <x v="26"/>
    <n v="6.666666666666667E-5"/>
    <n v="1"/>
    <x v="5"/>
    <x v="26"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n v="1429936500"/>
    <d v="2015-04-25T04:35:00"/>
    <n v="1424759330"/>
    <x v="3661"/>
    <b v="0"/>
    <n v="1"/>
    <b v="0"/>
    <x v="4"/>
    <n v="6.666666666666667E-5"/>
    <n v="1"/>
    <x v="3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n v="1455647587"/>
    <d v="2016-02-16T18:33:07"/>
    <n v="1453487587"/>
    <x v="3662"/>
    <b v="0"/>
    <n v="1"/>
    <b v="0"/>
    <x v="4"/>
    <n v="6.666666666666667E-5"/>
    <n v="2"/>
    <x v="3"/>
    <x v="4"/>
  </r>
  <r>
    <n v="1702"/>
    <s v="lyndale lewis and new vision prosper cd release"/>
    <s v="I can do all things through christ jesus"/>
    <n v="16500"/>
    <n v="1"/>
    <x v="3"/>
    <x v="0"/>
    <s v="USD"/>
    <n v="1427745150"/>
    <d v="2015-03-30T19:52:30"/>
    <n v="1425156750"/>
    <x v="3663"/>
    <b v="0"/>
    <n v="1"/>
    <b v="0"/>
    <x v="21"/>
    <n v="6.0606060606060605E-5"/>
    <n v="1"/>
    <x v="2"/>
    <x v="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3664"/>
    <b v="0"/>
    <n v="4"/>
    <b v="0"/>
    <x v="22"/>
    <n v="6.0000000000000002E-5"/>
    <n v="20.25"/>
    <x v="4"/>
    <x v="22"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n v="1431549912"/>
    <d v="2015-05-13T20:45:12"/>
    <n v="1428957912"/>
    <x v="3665"/>
    <b v="0"/>
    <n v="1"/>
    <b v="0"/>
    <x v="4"/>
    <n v="6.0000000000000002E-5"/>
    <n v="3"/>
    <x v="3"/>
    <x v="4"/>
  </r>
  <r>
    <n v="2373"/>
    <s v="Cykelauktion.com (Canceled)"/>
    <s v="We want to create a safe marketplace for buying and selling bicycles."/>
    <n v="850000"/>
    <n v="50"/>
    <x v="1"/>
    <x v="10"/>
    <s v="SEK"/>
    <n v="1440863624"/>
    <d v="2015-08-29T15:53:44"/>
    <n v="1438271624"/>
    <x v="3666"/>
    <b v="0"/>
    <n v="1"/>
    <b v="0"/>
    <x v="38"/>
    <n v="5.8823529411764708E-5"/>
    <n v="50"/>
    <x v="0"/>
    <x v="38"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n v="1488805200"/>
    <d v="2017-03-06T13:00:00"/>
    <n v="1484094498"/>
    <x v="3667"/>
    <b v="0"/>
    <n v="1"/>
    <b v="0"/>
    <x v="37"/>
    <n v="5.7142857142857142E-5"/>
    <n v="10"/>
    <x v="7"/>
    <x v="37"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n v="1457822275"/>
    <d v="2016-03-12T22:37:55"/>
    <n v="1455230275"/>
    <x v="3668"/>
    <b v="0"/>
    <n v="1"/>
    <b v="0"/>
    <x v="38"/>
    <n v="5.5555555555555558E-5"/>
    <n v="1"/>
    <x v="0"/>
    <x v="38"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n v="1420844390"/>
    <d v="2015-01-09T22:59:50"/>
    <n v="1415660390"/>
    <x v="3669"/>
    <b v="0"/>
    <n v="1"/>
    <b v="0"/>
    <x v="12"/>
    <n v="5.0000000000000002E-5"/>
    <n v="1"/>
    <x v="3"/>
    <x v="12"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n v="1433259293"/>
    <d v="2015-06-02T15:34:53"/>
    <n v="1428075293"/>
    <x v="3670"/>
    <b v="0"/>
    <n v="9"/>
    <b v="0"/>
    <x v="12"/>
    <n v="4.8000000000000001E-5"/>
    <n v="2.6666666666666665"/>
    <x v="3"/>
    <x v="12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n v="1484354556"/>
    <d v="2017-01-14T00:42:36"/>
    <n v="1479170556"/>
    <x v="3671"/>
    <b v="0"/>
    <n v="1"/>
    <b v="0"/>
    <x v="20"/>
    <n v="4.4444444444444447E-5"/>
    <n v="1"/>
    <x v="3"/>
    <x v="20"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n v="1408305498"/>
    <d v="2014-08-17T19:58:18"/>
    <n v="1405713498"/>
    <x v="3672"/>
    <b v="0"/>
    <n v="4"/>
    <b v="0"/>
    <x v="3"/>
    <n v="4.0000000000000003E-5"/>
    <n v="2"/>
    <x v="0"/>
    <x v="3"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n v="1417235580"/>
    <d v="2014-11-29T04:33:00"/>
    <n v="1416034228"/>
    <x v="3673"/>
    <b v="0"/>
    <n v="1"/>
    <b v="0"/>
    <x v="25"/>
    <n v="4.0000000000000003E-5"/>
    <n v="1"/>
    <x v="1"/>
    <x v="25"/>
  </r>
  <r>
    <n v="2914"/>
    <s v="Hercules the Panto"/>
    <s v="Hercules must complete four challenges in order to meet the father he never knew"/>
    <n v="25000"/>
    <n v="1"/>
    <x v="3"/>
    <x v="1"/>
    <s v="GBP"/>
    <n v="1426365994"/>
    <d v="2015-03-14T20:46:34"/>
    <n v="1421185594"/>
    <x v="3674"/>
    <b v="0"/>
    <n v="1"/>
    <b v="0"/>
    <x v="4"/>
    <n v="4.0000000000000003E-5"/>
    <n v="1"/>
    <x v="3"/>
    <x v="4"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n v="1425250955"/>
    <d v="2015-03-01T23:02:35"/>
    <n v="1422658955"/>
    <x v="3675"/>
    <b v="0"/>
    <n v="1"/>
    <b v="0"/>
    <x v="12"/>
    <n v="4.0000000000000003E-5"/>
    <n v="1"/>
    <x v="3"/>
    <x v="12"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n v="1475853060"/>
    <d v="2016-10-07T15:11:00"/>
    <n v="1470672906"/>
    <x v="3676"/>
    <b v="0"/>
    <n v="1"/>
    <b v="0"/>
    <x v="20"/>
    <n v="4.0000000000000003E-5"/>
    <n v="1"/>
    <x v="3"/>
    <x v="20"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n v="1478425747"/>
    <d v="2016-11-06T09:49:07"/>
    <n v="1475398147"/>
    <x v="3677"/>
    <b v="0"/>
    <n v="2"/>
    <b v="0"/>
    <x v="25"/>
    <n v="3.6363636363636364E-5"/>
    <n v="2"/>
    <x v="1"/>
    <x v="2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n v="1432195375"/>
    <d v="2015-05-21T08:02:55"/>
    <n v="1430899375"/>
    <x v="3678"/>
    <b v="0"/>
    <n v="2"/>
    <b v="0"/>
    <x v="28"/>
    <n v="3.3333333333333335E-5"/>
    <n v="1"/>
    <x v="4"/>
    <x v="2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n v="1411701739"/>
    <d v="2014-09-26T03:22:19"/>
    <n v="1409109739"/>
    <x v="3679"/>
    <b v="0"/>
    <n v="1"/>
    <b v="0"/>
    <x v="37"/>
    <n v="3.3333333333333335E-5"/>
    <n v="1"/>
    <x v="7"/>
    <x v="37"/>
  </r>
  <r>
    <n v="2910"/>
    <s v="Strive"/>
    <s v="Free drama, dance and singing workshops for disadvantaged young people to inspire, create and help them follow their dreams."/>
    <n v="30000"/>
    <n v="1"/>
    <x v="3"/>
    <x v="1"/>
    <s v="GBP"/>
    <n v="1434139887"/>
    <d v="2015-06-12T20:11:27"/>
    <n v="1428955887"/>
    <x v="3680"/>
    <b v="0"/>
    <n v="1"/>
    <b v="0"/>
    <x v="4"/>
    <n v="3.3333333333333335E-5"/>
    <n v="1"/>
    <x v="3"/>
    <x v="4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681"/>
    <b v="0"/>
    <n v="4"/>
    <b v="0"/>
    <x v="12"/>
    <n v="3.2499999999999997E-5"/>
    <n v="6.5"/>
    <x v="3"/>
    <x v="12"/>
  </r>
  <r>
    <n v="2428"/>
    <s v="Premium Burgers"/>
    <s v="From Moo 2 You! We want to offer premium burgers to a taco flooded environment."/>
    <n v="35000"/>
    <n v="1"/>
    <x v="3"/>
    <x v="0"/>
    <s v="USD"/>
    <n v="1426182551"/>
    <d v="2015-03-12T17:49:11"/>
    <n v="1423594151"/>
    <x v="3682"/>
    <b v="0"/>
    <n v="1"/>
    <b v="0"/>
    <x v="37"/>
    <n v="2.8571428571428571E-5"/>
    <n v="1"/>
    <x v="7"/>
    <x v="37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n v="1469919890"/>
    <d v="2016-07-30T23:04:50"/>
    <n v="1467327890"/>
    <x v="3683"/>
    <b v="0"/>
    <n v="1"/>
    <b v="0"/>
    <x v="37"/>
    <n v="2.8571428571428571E-5"/>
    <n v="1"/>
    <x v="7"/>
    <x v="37"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n v="1379094980"/>
    <d v="2013-09-13T17:56:20"/>
    <n v="1376502980"/>
    <x v="3684"/>
    <b v="0"/>
    <n v="3"/>
    <b v="0"/>
    <x v="28"/>
    <n v="2.7272727272727273E-5"/>
    <n v="1"/>
    <x v="4"/>
    <x v="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3685"/>
    <b v="0"/>
    <n v="1"/>
    <b v="0"/>
    <x v="22"/>
    <n v="2.0000000000000002E-5"/>
    <n v="10"/>
    <x v="4"/>
    <x v="22"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n v="1470975614"/>
    <d v="2016-08-12T04:20:14"/>
    <n v="1465791614"/>
    <x v="3686"/>
    <b v="0"/>
    <n v="1"/>
    <b v="0"/>
    <x v="30"/>
    <n v="2.0000000000000002E-5"/>
    <n v="1"/>
    <x v="4"/>
    <x v="30"/>
  </r>
  <r>
    <n v="2427"/>
    <s v="Wraps in a snap. Fast lunch with a gourmet punch!"/>
    <s v="Fast and simple lunches for those on the go.  All (lunch) deals $10 or less."/>
    <n v="50000"/>
    <n v="1"/>
    <x v="3"/>
    <x v="0"/>
    <s v="USD"/>
    <n v="1458715133"/>
    <d v="2016-03-23T06:38:53"/>
    <n v="1455262733"/>
    <x v="3687"/>
    <b v="0"/>
    <n v="1"/>
    <b v="0"/>
    <x v="37"/>
    <n v="2.0000000000000002E-5"/>
    <n v="1"/>
    <x v="7"/>
    <x v="37"/>
  </r>
  <r>
    <n v="2431"/>
    <s v="Murphy's good eatin'"/>
    <s v="Go to Colorado and run a food truck with homemade food of all kinds."/>
    <n v="100000"/>
    <n v="2"/>
    <x v="3"/>
    <x v="0"/>
    <s v="USD"/>
    <n v="1467080613"/>
    <d v="2016-06-28T02:23:33"/>
    <n v="1461896613"/>
    <x v="3688"/>
    <b v="0"/>
    <n v="2"/>
    <b v="0"/>
    <x v="37"/>
    <n v="2.0000000000000002E-5"/>
    <n v="1"/>
    <x v="7"/>
    <x v="37"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n v="1461994440"/>
    <d v="2016-04-30T05:34:00"/>
    <n v="1459410101"/>
    <x v="3689"/>
    <b v="0"/>
    <n v="1"/>
    <b v="0"/>
    <x v="20"/>
    <n v="2.0000000000000002E-5"/>
    <n v="1"/>
    <x v="3"/>
    <x v="2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n v="1411852640"/>
    <d v="2014-09-27T21:17:20"/>
    <n v="1406668640"/>
    <x v="3690"/>
    <b v="0"/>
    <n v="2"/>
    <b v="0"/>
    <x v="20"/>
    <n v="2.0000000000000002E-5"/>
    <n v="1.5"/>
    <x v="3"/>
    <x v="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n v="1413572432"/>
    <d v="2014-10-17T19:00:32"/>
    <n v="1410980432"/>
    <x v="3691"/>
    <b v="0"/>
    <n v="3"/>
    <b v="0"/>
    <x v="30"/>
    <n v="1.7E-5"/>
    <n v="5.666666666666667"/>
    <x v="4"/>
    <x v="30"/>
  </r>
  <r>
    <n v="496"/>
    <s v="Airships and Anatasia: The Movie"/>
    <s v="The movie is about the adventures of Ethan, Danna, The mysterious inventor and more."/>
    <n v="60000"/>
    <n v="1"/>
    <x v="3"/>
    <x v="0"/>
    <s v="USD"/>
    <n v="1392070874"/>
    <d v="2014-02-10T22:21:14"/>
    <n v="1386886874"/>
    <x v="3692"/>
    <b v="0"/>
    <n v="1"/>
    <b v="0"/>
    <x v="28"/>
    <n v="1.6666666666666667E-5"/>
    <n v="1"/>
    <x v="4"/>
    <x v="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3693"/>
    <b v="0"/>
    <n v="1"/>
    <b v="0"/>
    <x v="3"/>
    <n v="1.3333333333333333E-5"/>
    <n v="1"/>
    <x v="0"/>
    <x v="3"/>
  </r>
  <r>
    <n v="576"/>
    <s v="Uthtopia"/>
    <s v="UthTopia Is a social media organization that believes in positive online usage, youth mentorship, and youth empowerment."/>
    <n v="80000"/>
    <n v="1"/>
    <x v="3"/>
    <x v="0"/>
    <s v="USD"/>
    <n v="1427537952"/>
    <d v="2015-03-28T10:19:12"/>
    <n v="1422357552"/>
    <x v="3694"/>
    <b v="0"/>
    <n v="1"/>
    <b v="0"/>
    <x v="38"/>
    <n v="1.2500000000000001E-5"/>
    <n v="1"/>
    <x v="0"/>
    <x v="38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n v="1407453228"/>
    <d v="2014-08-07T23:13:48"/>
    <n v="1404861228"/>
    <x v="3695"/>
    <b v="0"/>
    <n v="1"/>
    <b v="0"/>
    <x v="37"/>
    <n v="1.2500000000000001E-5"/>
    <n v="1"/>
    <x v="7"/>
    <x v="37"/>
  </r>
  <r>
    <n v="2582"/>
    <s v="Drunken Wings"/>
    <s v="The place where chicken meets liquor for the first time!"/>
    <n v="90000"/>
    <n v="1"/>
    <x v="3"/>
    <x v="0"/>
    <s v="USD"/>
    <n v="1477784634"/>
    <d v="2016-10-29T23:43:54"/>
    <n v="1475192634"/>
    <x v="3696"/>
    <b v="0"/>
    <n v="1"/>
    <b v="0"/>
    <x v="37"/>
    <n v="1.1111111111111112E-5"/>
    <n v="1"/>
    <x v="7"/>
    <x v="37"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n v="1455941197"/>
    <d v="2016-02-20T04:06:37"/>
    <n v="1453349197"/>
    <x v="3697"/>
    <b v="0"/>
    <n v="1"/>
    <b v="0"/>
    <x v="39"/>
    <n v="1.0000000000000001E-5"/>
    <n v="1"/>
    <x v="5"/>
    <x v="39"/>
  </r>
  <r>
    <n v="696"/>
    <s v="trustee"/>
    <s v="Show your fidelity by wearing the Trustee rings! Show where you are (at)!"/>
    <n v="175000"/>
    <n v="1"/>
    <x v="3"/>
    <x v="14"/>
    <s v="EUR"/>
    <n v="1406326502"/>
    <d v="2014-07-25T22:15:02"/>
    <n v="1403734502"/>
    <x v="3698"/>
    <b v="0"/>
    <n v="1"/>
    <b v="0"/>
    <x v="3"/>
    <n v="5.7142857142857145E-6"/>
    <n v="1"/>
    <x v="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n v="1462301342"/>
    <d v="2016-05-03T18:49:02"/>
    <n v="1457120942"/>
    <x v="3699"/>
    <b v="0"/>
    <n v="1"/>
    <b v="0"/>
    <x v="4"/>
    <n v="5.0000000000000004E-6"/>
    <n v="1"/>
    <x v="3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n v="1462293716"/>
    <d v="2016-05-03T16:41:56"/>
    <n v="1457113316"/>
    <x v="3700"/>
    <b v="0"/>
    <n v="1"/>
    <b v="0"/>
    <x v="38"/>
    <n v="3.9999999999999998E-6"/>
    <n v="1"/>
    <x v="0"/>
    <x v="3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n v="1462467600"/>
    <d v="2016-05-05T17:00:00"/>
    <n v="1457403364"/>
    <x v="3701"/>
    <b v="0"/>
    <n v="2"/>
    <b v="0"/>
    <x v="20"/>
    <n v="1.9999999999999999E-6"/>
    <n v="1"/>
    <x v="3"/>
    <x v="2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3702"/>
    <b v="0"/>
    <n v="1"/>
    <b v="0"/>
    <x v="38"/>
    <n v="9.9999999999999995E-7"/>
    <n v="1"/>
    <x v="0"/>
    <x v="38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3703"/>
    <b v="0"/>
    <n v="1"/>
    <b v="0"/>
    <x v="38"/>
    <n v="3.9999999999999998E-7"/>
    <n v="1"/>
    <x v="0"/>
    <x v="38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3704"/>
    <b v="0"/>
    <n v="0"/>
    <b v="0"/>
    <x v="22"/>
    <n v="0"/>
    <e v="#DIV/0!"/>
    <x v="4"/>
    <x v="2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3705"/>
    <b v="0"/>
    <n v="0"/>
    <b v="0"/>
    <x v="22"/>
    <n v="0"/>
    <e v="#DIV/0!"/>
    <x v="4"/>
    <x v="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3706"/>
    <b v="0"/>
    <n v="0"/>
    <b v="0"/>
    <x v="22"/>
    <n v="0"/>
    <e v="#DIV/0!"/>
    <x v="4"/>
    <x v="2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3707"/>
    <b v="0"/>
    <n v="0"/>
    <b v="0"/>
    <x v="22"/>
    <n v="0"/>
    <e v="#DIV/0!"/>
    <x v="4"/>
    <x v="22"/>
  </r>
  <r>
    <n v="131"/>
    <s v="I (Canceled)"/>
    <s v="I"/>
    <n v="1200"/>
    <n v="0"/>
    <x v="1"/>
    <x v="0"/>
    <s v="USD"/>
    <n v="1467763200"/>
    <d v="2016-07-06T00:00:00"/>
    <n v="1466453161"/>
    <x v="3708"/>
    <b v="0"/>
    <n v="0"/>
    <b v="0"/>
    <x v="22"/>
    <n v="0"/>
    <e v="#DIV/0!"/>
    <x v="4"/>
    <x v="2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3709"/>
    <b v="0"/>
    <n v="0"/>
    <b v="0"/>
    <x v="22"/>
    <n v="0"/>
    <e v="#DIV/0!"/>
    <x v="4"/>
    <x v="2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3710"/>
    <b v="0"/>
    <n v="0"/>
    <b v="0"/>
    <x v="22"/>
    <n v="0"/>
    <e v="#DIV/0!"/>
    <x v="4"/>
    <x v="2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3711"/>
    <b v="0"/>
    <n v="0"/>
    <b v="0"/>
    <x v="22"/>
    <n v="0"/>
    <e v="#DIV/0!"/>
    <x v="4"/>
    <x v="2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n v="1444657593"/>
    <d v="2015-10-12T13:46:33"/>
    <n v="1440337593"/>
    <x v="3712"/>
    <b v="0"/>
    <n v="0"/>
    <b v="0"/>
    <x v="22"/>
    <n v="0"/>
    <e v="#DIV/0!"/>
    <x v="4"/>
    <x v="2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3713"/>
    <b v="0"/>
    <n v="0"/>
    <b v="0"/>
    <x v="22"/>
    <n v="0"/>
    <e v="#DIV/0!"/>
    <x v="4"/>
    <x v="2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n v="1472882100"/>
    <d v="2016-09-03T05:55:00"/>
    <n v="1467941542"/>
    <x v="3714"/>
    <b v="0"/>
    <n v="0"/>
    <b v="0"/>
    <x v="22"/>
    <n v="0"/>
    <e v="#DIV/0!"/>
    <x v="4"/>
    <x v="2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3715"/>
    <b v="0"/>
    <n v="0"/>
    <b v="0"/>
    <x v="22"/>
    <n v="0"/>
    <e v="#DIV/0!"/>
    <x v="4"/>
    <x v="2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3716"/>
    <b v="0"/>
    <n v="0"/>
    <b v="0"/>
    <x v="22"/>
    <n v="0"/>
    <e v="#DIV/0!"/>
    <x v="4"/>
    <x v="2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n v="1439675691"/>
    <d v="2015-08-15T21:54:51"/>
    <n v="1434491691"/>
    <x v="3717"/>
    <b v="0"/>
    <n v="0"/>
    <b v="0"/>
    <x v="30"/>
    <n v="0"/>
    <e v="#DIV/0!"/>
    <x v="4"/>
    <x v="30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n v="1443657600"/>
    <d v="2015-10-01T00:00:00"/>
    <n v="1440716654"/>
    <x v="3718"/>
    <b v="0"/>
    <n v="0"/>
    <b v="0"/>
    <x v="30"/>
    <n v="0"/>
    <e v="#DIV/0!"/>
    <x v="4"/>
    <x v="30"/>
  </r>
  <r>
    <n v="165"/>
    <s v="NET"/>
    <s v="A teacher. A boy. The beach and a heatwave that drove them all insane."/>
    <n v="17000"/>
    <n v="0"/>
    <x v="3"/>
    <x v="1"/>
    <s v="GBP"/>
    <n v="1452613724"/>
    <d v="2016-01-12T15:48:44"/>
    <n v="1450021724"/>
    <x v="3719"/>
    <b v="0"/>
    <n v="0"/>
    <b v="0"/>
    <x v="30"/>
    <n v="0"/>
    <e v="#DIV/0!"/>
    <x v="4"/>
    <x v="30"/>
  </r>
  <r>
    <n v="172"/>
    <s v="The Blind Dolphin Story"/>
    <s v="A short film on the rarest mammal and the second most endangered freshwater river dolphin, in Pakistan."/>
    <n v="95000"/>
    <n v="0"/>
    <x v="3"/>
    <x v="0"/>
    <s v="USD"/>
    <n v="1426753723"/>
    <d v="2015-03-19T08:28:43"/>
    <n v="1423733323"/>
    <x v="3720"/>
    <b v="0"/>
    <n v="0"/>
    <b v="0"/>
    <x v="30"/>
    <n v="0"/>
    <e v="#DIV/0!"/>
    <x v="4"/>
    <x v="30"/>
  </r>
  <r>
    <n v="173"/>
    <s v="7 Sins"/>
    <s v="This is a film inspired by Quentin Tarantino, I want to make a film thats entertaining yet gritty. 7 Sins is in pre-production."/>
    <n v="1110"/>
    <n v="0"/>
    <x v="3"/>
    <x v="1"/>
    <s v="GBP"/>
    <n v="1425131108"/>
    <d v="2015-02-28T13:45:08"/>
    <n v="1422539108"/>
    <x v="3721"/>
    <b v="0"/>
    <n v="0"/>
    <b v="0"/>
    <x v="30"/>
    <n v="0"/>
    <e v="#DIV/0!"/>
    <x v="4"/>
    <x v="30"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n v="1431108776"/>
    <d v="2015-05-08T18:12:56"/>
    <n v="1425924776"/>
    <x v="3722"/>
    <b v="0"/>
    <n v="0"/>
    <b v="0"/>
    <x v="30"/>
    <n v="0"/>
    <e v="#DIV/0!"/>
    <x v="4"/>
    <x v="30"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n v="1438803999"/>
    <d v="2015-08-05T19:46:39"/>
    <n v="1436211999"/>
    <x v="3723"/>
    <b v="0"/>
    <n v="0"/>
    <b v="0"/>
    <x v="30"/>
    <n v="0"/>
    <e v="#DIV/0!"/>
    <x v="4"/>
    <x v="30"/>
  </r>
  <r>
    <n v="178"/>
    <s v="El viaje de LucÃ­a"/>
    <s v="El viaje de LucÃ­a es un largometraje de ficciÃ³n con temÃ¡tica sobre el cÃ¡ncer infantil."/>
    <n v="500000"/>
    <n v="0"/>
    <x v="3"/>
    <x v="8"/>
    <s v="EUR"/>
    <n v="1448582145"/>
    <d v="2015-11-26T23:55:45"/>
    <n v="1445986545"/>
    <x v="3724"/>
    <b v="0"/>
    <n v="0"/>
    <b v="0"/>
    <x v="30"/>
    <n v="0"/>
    <e v="#DIV/0!"/>
    <x v="4"/>
    <x v="3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n v="1483748232"/>
    <d v="2017-01-07T00:17:12"/>
    <n v="1481156232"/>
    <x v="3725"/>
    <b v="0"/>
    <n v="0"/>
    <b v="0"/>
    <x v="30"/>
    <n v="0"/>
    <e v="#DIV/0!"/>
    <x v="4"/>
    <x v="30"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n v="1488571200"/>
    <d v="2017-03-03T20:00:00"/>
    <n v="1485977434"/>
    <x v="3726"/>
    <b v="0"/>
    <n v="0"/>
    <b v="0"/>
    <x v="30"/>
    <n v="0"/>
    <e v="#DIV/0!"/>
    <x v="4"/>
    <x v="30"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n v="1409891015"/>
    <d v="2014-09-05T04:23:35"/>
    <n v="1407299015"/>
    <x v="3727"/>
    <b v="0"/>
    <n v="0"/>
    <b v="0"/>
    <x v="30"/>
    <n v="0"/>
    <e v="#DIV/0!"/>
    <x v="4"/>
    <x v="3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n v="1417217166"/>
    <d v="2014-11-28T23:26:06"/>
    <n v="1412029566"/>
    <x v="3728"/>
    <b v="0"/>
    <n v="0"/>
    <b v="0"/>
    <x v="30"/>
    <n v="0"/>
    <e v="#DIV/0!"/>
    <x v="4"/>
    <x v="3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n v="1436544332"/>
    <d v="2015-07-10T16:05:32"/>
    <n v="1431360332"/>
    <x v="3729"/>
    <b v="0"/>
    <n v="0"/>
    <b v="0"/>
    <x v="30"/>
    <n v="0"/>
    <e v="#DIV/0!"/>
    <x v="4"/>
    <x v="3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n v="1472698702"/>
    <d v="2016-09-01T02:58:22"/>
    <n v="1470106702"/>
    <x v="3730"/>
    <b v="0"/>
    <n v="0"/>
    <b v="0"/>
    <x v="30"/>
    <n v="0"/>
    <e v="#DIV/0!"/>
    <x v="4"/>
    <x v="30"/>
  </r>
  <r>
    <n v="202"/>
    <s v="Modern Gangsters"/>
    <s v="new web series created by jonney terry"/>
    <n v="6000"/>
    <n v="0"/>
    <x v="3"/>
    <x v="0"/>
    <s v="USD"/>
    <n v="1444337940"/>
    <d v="2015-10-08T20:59:00"/>
    <n v="1441750564"/>
    <x v="3731"/>
    <b v="0"/>
    <n v="0"/>
    <b v="0"/>
    <x v="30"/>
    <n v="0"/>
    <e v="#DIV/0!"/>
    <x v="4"/>
    <x v="30"/>
  </r>
  <r>
    <n v="206"/>
    <s v="Blood Bond Movie Development"/>
    <s v="A love story featuring adoption,struggle,dysfunction,grace, healing, and restoration."/>
    <n v="12700"/>
    <n v="0"/>
    <x v="3"/>
    <x v="0"/>
    <s v="USD"/>
    <n v="1470441983"/>
    <d v="2016-08-06T00:06:23"/>
    <n v="1468627583"/>
    <x v="3732"/>
    <b v="0"/>
    <n v="0"/>
    <b v="0"/>
    <x v="30"/>
    <n v="0"/>
    <e v="#DIV/0!"/>
    <x v="4"/>
    <x v="30"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n v="1418719967"/>
    <d v="2014-12-16T08:52:47"/>
    <n v="1416127967"/>
    <x v="3733"/>
    <b v="0"/>
    <n v="0"/>
    <b v="0"/>
    <x v="30"/>
    <n v="0"/>
    <e v="#DIV/0!"/>
    <x v="4"/>
    <x v="3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n v="1436566135"/>
    <d v="2015-07-10T22:08:55"/>
    <n v="1433974135"/>
    <x v="3734"/>
    <b v="0"/>
    <n v="0"/>
    <b v="0"/>
    <x v="30"/>
    <n v="0"/>
    <e v="#DIV/0!"/>
    <x v="4"/>
    <x v="30"/>
  </r>
  <r>
    <n v="221"/>
    <s v="Archetypes"/>
    <s v="Film about Schizophrenia with Surreal Twists!"/>
    <n v="50000"/>
    <n v="0"/>
    <x v="3"/>
    <x v="0"/>
    <s v="USD"/>
    <n v="1427569564"/>
    <d v="2015-03-28T19:06:04"/>
    <n v="1422389164"/>
    <x v="3735"/>
    <b v="0"/>
    <n v="0"/>
    <b v="0"/>
    <x v="30"/>
    <n v="0"/>
    <e v="#DIV/0!"/>
    <x v="4"/>
    <x v="30"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n v="1463879100"/>
    <d v="2016-05-22T01:05:00"/>
    <n v="1461287350"/>
    <x v="3736"/>
    <b v="0"/>
    <n v="0"/>
    <b v="0"/>
    <x v="30"/>
    <n v="0"/>
    <e v="#DIV/0!"/>
    <x v="4"/>
    <x v="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n v="1436506726"/>
    <d v="2015-07-10T05:38:46"/>
    <n v="1431322726"/>
    <x v="3737"/>
    <b v="0"/>
    <n v="0"/>
    <b v="0"/>
    <x v="30"/>
    <n v="0"/>
    <e v="#DIV/0!"/>
    <x v="4"/>
    <x v="30"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n v="1460153054"/>
    <d v="2016-04-08T22:04:14"/>
    <n v="1457564654"/>
    <x v="3738"/>
    <b v="0"/>
    <n v="0"/>
    <b v="0"/>
    <x v="30"/>
    <n v="0"/>
    <e v="#DIV/0!"/>
    <x v="4"/>
    <x v="30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n v="1436477241"/>
    <d v="2015-07-09T21:27:21"/>
    <n v="1433885241"/>
    <x v="3739"/>
    <b v="0"/>
    <n v="0"/>
    <b v="0"/>
    <x v="30"/>
    <n v="0"/>
    <e v="#DIV/0!"/>
    <x v="4"/>
    <x v="30"/>
  </r>
  <r>
    <n v="228"/>
    <s v="Facets of a Geek life"/>
    <s v="I am making a film from one one of my books called facets of a Geek life."/>
    <n v="8000"/>
    <n v="0"/>
    <x v="3"/>
    <x v="1"/>
    <s v="GBP"/>
    <n v="1433176105"/>
    <d v="2015-06-01T16:28:25"/>
    <n v="1427992105"/>
    <x v="3740"/>
    <b v="0"/>
    <n v="0"/>
    <b v="0"/>
    <x v="30"/>
    <n v="0"/>
    <e v="#DIV/0!"/>
    <x v="4"/>
    <x v="30"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n v="1455402297"/>
    <d v="2016-02-13T22:24:57"/>
    <n v="1452810297"/>
    <x v="3741"/>
    <b v="0"/>
    <n v="0"/>
    <b v="0"/>
    <x v="30"/>
    <n v="0"/>
    <e v="#DIV/0!"/>
    <x v="4"/>
    <x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n v="1451775651"/>
    <d v="2016-01-02T23:00:51"/>
    <n v="1449183651"/>
    <x v="3742"/>
    <b v="0"/>
    <n v="0"/>
    <b v="0"/>
    <x v="30"/>
    <n v="0"/>
    <e v="#DIV/0!"/>
    <x v="4"/>
    <x v="30"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n v="1475185972"/>
    <d v="2016-09-29T21:52:52"/>
    <n v="1472593972"/>
    <x v="3743"/>
    <b v="0"/>
    <n v="0"/>
    <b v="0"/>
    <x v="30"/>
    <n v="0"/>
    <e v="#DIV/0!"/>
    <x v="4"/>
    <x v="30"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n v="1436478497"/>
    <d v="2015-07-09T21:48:17"/>
    <n v="1433886497"/>
    <x v="3744"/>
    <b v="0"/>
    <n v="0"/>
    <b v="0"/>
    <x v="30"/>
    <n v="0"/>
    <e v="#DIV/0!"/>
    <x v="4"/>
    <x v="3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n v="1451952000"/>
    <d v="2016-01-05T00:00:00"/>
    <n v="1447380099"/>
    <x v="3745"/>
    <b v="0"/>
    <n v="0"/>
    <b v="0"/>
    <x v="30"/>
    <n v="0"/>
    <e v="#DIV/0!"/>
    <x v="4"/>
    <x v="30"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n v="1483088400"/>
    <d v="2016-12-30T09:00:00"/>
    <n v="1481324760"/>
    <x v="3746"/>
    <b v="0"/>
    <n v="0"/>
    <b v="0"/>
    <x v="30"/>
    <n v="0"/>
    <e v="#DIV/0!"/>
    <x v="4"/>
    <x v="3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n v="1445540340"/>
    <d v="2015-10-22T18:59:00"/>
    <n v="1444340940"/>
    <x v="3747"/>
    <b v="0"/>
    <n v="0"/>
    <b v="0"/>
    <x v="28"/>
    <n v="0"/>
    <e v="#DIV/0!"/>
    <x v="4"/>
    <x v="28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n v="1259297940"/>
    <d v="2009-11-27T04:59:00"/>
    <n v="1252964282"/>
    <x v="3748"/>
    <b v="0"/>
    <n v="0"/>
    <b v="0"/>
    <x v="28"/>
    <n v="0"/>
    <e v="#DIV/0!"/>
    <x v="4"/>
    <x v="2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n v="1444576022"/>
    <d v="2015-10-11T15:07:02"/>
    <n v="1439392022"/>
    <x v="3749"/>
    <b v="0"/>
    <n v="0"/>
    <b v="0"/>
    <x v="28"/>
    <n v="0"/>
    <e v="#DIV/0!"/>
    <x v="4"/>
    <x v="28"/>
  </r>
  <r>
    <n v="436"/>
    <s v="Blinky"/>
    <s v="Blinky is the story of a naÃ¯ve simpleton who suddenly finds himself struggling to adapt to changes within his environment."/>
    <n v="1000"/>
    <n v="0"/>
    <x v="3"/>
    <x v="0"/>
    <s v="USD"/>
    <n v="1375260113"/>
    <d v="2013-07-31T08:41:53"/>
    <n v="1372668113"/>
    <x v="3750"/>
    <b v="0"/>
    <n v="0"/>
    <b v="0"/>
    <x v="28"/>
    <n v="0"/>
    <e v="#DIV/0!"/>
    <x v="4"/>
    <x v="28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d v="2016-10-08T07:38:46"/>
    <n v="1470728326"/>
    <x v="3751"/>
    <b v="0"/>
    <n v="0"/>
    <b v="0"/>
    <x v="28"/>
    <n v="0"/>
    <e v="#DIV/0!"/>
    <x v="4"/>
    <x v="28"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n v="1413569818"/>
    <d v="2014-10-17T18:16:58"/>
    <n v="1412705818"/>
    <x v="3752"/>
    <b v="0"/>
    <n v="0"/>
    <b v="0"/>
    <x v="28"/>
    <n v="0"/>
    <e v="#DIV/0!"/>
    <x v="4"/>
    <x v="28"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n v="1383418996"/>
    <d v="2013-11-02T19:03:16"/>
    <n v="1380826996"/>
    <x v="3753"/>
    <b v="0"/>
    <n v="0"/>
    <b v="0"/>
    <x v="28"/>
    <n v="0"/>
    <e v="#DIV/0!"/>
    <x v="4"/>
    <x v="28"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n v="1390669791"/>
    <d v="2014-01-25T17:09:51"/>
    <n v="1388077791"/>
    <x v="3754"/>
    <b v="0"/>
    <n v="0"/>
    <b v="0"/>
    <x v="28"/>
    <n v="0"/>
    <e v="#DIV/0!"/>
    <x v="4"/>
    <x v="28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d v="2014-08-16T18:25:12"/>
    <n v="1405621512"/>
    <x v="3755"/>
    <b v="0"/>
    <n v="0"/>
    <b v="0"/>
    <x v="28"/>
    <n v="0"/>
    <e v="#DIV/0!"/>
    <x v="4"/>
    <x v="28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n v="1370204367"/>
    <d v="2013-06-02T20:19:27"/>
    <n v="1368476367"/>
    <x v="3756"/>
    <b v="0"/>
    <n v="0"/>
    <b v="0"/>
    <x v="28"/>
    <n v="0"/>
    <e v="#DIV/0!"/>
    <x v="4"/>
    <x v="28"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n v="1312945341"/>
    <d v="2011-08-10T03:02:21"/>
    <n v="1307761341"/>
    <x v="3757"/>
    <b v="0"/>
    <n v="0"/>
    <b v="0"/>
    <x v="28"/>
    <n v="0"/>
    <e v="#DIV/0!"/>
    <x v="4"/>
    <x v="28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n v="1341978665"/>
    <d v="2012-07-11T03:51:05"/>
    <n v="1336795283"/>
    <x v="3758"/>
    <b v="0"/>
    <n v="0"/>
    <b v="0"/>
    <x v="28"/>
    <n v="0"/>
    <e v="#DIV/0!"/>
    <x v="4"/>
    <x v="28"/>
  </r>
  <r>
    <n v="469"/>
    <s v="Dreamland PERSONALISED Animated Shorts Film"/>
    <s v="Create a personalised animation film using your child's name and photo."/>
    <n v="6000"/>
    <n v="0"/>
    <x v="3"/>
    <x v="1"/>
    <s v="GBP"/>
    <n v="1409960724"/>
    <d v="2014-09-05T23:45:24"/>
    <n v="1404776724"/>
    <x v="3759"/>
    <b v="0"/>
    <n v="0"/>
    <b v="0"/>
    <x v="28"/>
    <n v="0"/>
    <e v="#DIV/0!"/>
    <x v="4"/>
    <x v="28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n v="1430877843"/>
    <d v="2015-05-06T02:04:03"/>
    <n v="1428285843"/>
    <x v="3760"/>
    <b v="0"/>
    <n v="0"/>
    <b v="0"/>
    <x v="28"/>
    <n v="0"/>
    <e v="#DIV/0!"/>
    <x v="4"/>
    <x v="28"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n v="1337371334"/>
    <d v="2012-05-18T20:02:14"/>
    <n v="1332187334"/>
    <x v="3761"/>
    <b v="0"/>
    <n v="0"/>
    <b v="0"/>
    <x v="28"/>
    <n v="0"/>
    <e v="#DIV/0!"/>
    <x v="4"/>
    <x v="28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n v="1427921509"/>
    <d v="2015-04-01T20:51:49"/>
    <n v="1425333109"/>
    <x v="3762"/>
    <b v="0"/>
    <n v="0"/>
    <b v="0"/>
    <x v="28"/>
    <n v="0"/>
    <e v="#DIV/0!"/>
    <x v="4"/>
    <x v="28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d v="2016-12-25T15:16:34"/>
    <n v="1477491394"/>
    <x v="3763"/>
    <b v="0"/>
    <n v="0"/>
    <b v="0"/>
    <x v="28"/>
    <n v="0"/>
    <e v="#DIV/0!"/>
    <x v="4"/>
    <x v="28"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n v="1483924700"/>
    <d v="2017-01-09T01:18:20"/>
    <n v="1481332700"/>
    <x v="3764"/>
    <b v="0"/>
    <n v="0"/>
    <b v="0"/>
    <x v="28"/>
    <n v="0"/>
    <e v="#DIV/0!"/>
    <x v="4"/>
    <x v="28"/>
  </r>
  <r>
    <n v="490"/>
    <s v="PROJECT IS CANCELLED"/>
    <s v="Cancelled"/>
    <n v="1000"/>
    <n v="0"/>
    <x v="3"/>
    <x v="0"/>
    <s v="USD"/>
    <n v="1345677285"/>
    <d v="2012-08-22T23:14:45"/>
    <n v="1343085285"/>
    <x v="3765"/>
    <b v="0"/>
    <n v="0"/>
    <b v="0"/>
    <x v="28"/>
    <n v="0"/>
    <e v="#DIV/0!"/>
    <x v="4"/>
    <x v="28"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n v="1453937699"/>
    <d v="2016-01-27T23:34:59"/>
    <n v="1451345699"/>
    <x v="3766"/>
    <b v="0"/>
    <n v="0"/>
    <b v="0"/>
    <x v="28"/>
    <n v="0"/>
    <e v="#DIV/0!"/>
    <x v="4"/>
    <x v="28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n v="1476319830"/>
    <d v="2016-10-13T00:50:30"/>
    <n v="1471135830"/>
    <x v="3767"/>
    <b v="0"/>
    <n v="0"/>
    <b v="0"/>
    <x v="28"/>
    <n v="0"/>
    <e v="#DIV/0!"/>
    <x v="4"/>
    <x v="28"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n v="1432142738"/>
    <d v="2015-05-20T17:25:38"/>
    <n v="1429550738"/>
    <x v="3768"/>
    <b v="0"/>
    <n v="0"/>
    <b v="0"/>
    <x v="28"/>
    <n v="0"/>
    <e v="#DIV/0!"/>
    <x v="4"/>
    <x v="28"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n v="1437076305"/>
    <d v="2015-07-16T19:51:45"/>
    <n v="1434484305"/>
    <x v="3769"/>
    <b v="0"/>
    <n v="0"/>
    <b v="0"/>
    <x v="28"/>
    <n v="0"/>
    <e v="#DIV/0!"/>
    <x v="4"/>
    <x v="28"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n v="1310189851"/>
    <d v="2011-07-09T05:37:31"/>
    <n v="1307597851"/>
    <x v="3770"/>
    <b v="0"/>
    <n v="0"/>
    <b v="0"/>
    <x v="28"/>
    <n v="0"/>
    <e v="#DIV/0!"/>
    <x v="4"/>
    <x v="28"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n v="1456805639"/>
    <d v="2016-03-01T04:13:59"/>
    <n v="1454213639"/>
    <x v="3771"/>
    <b v="0"/>
    <n v="0"/>
    <b v="0"/>
    <x v="28"/>
    <n v="0"/>
    <e v="#DIV/0!"/>
    <x v="4"/>
    <x v="28"/>
  </r>
  <r>
    <n v="516"/>
    <s v="Shipmates"/>
    <s v="A big brother style comedy animation series starring famous seafarers"/>
    <n v="5000"/>
    <n v="0"/>
    <x v="3"/>
    <x v="1"/>
    <s v="GBP"/>
    <n v="1432752080"/>
    <d v="2015-05-27T18:41:20"/>
    <n v="1427568080"/>
    <x v="3772"/>
    <b v="0"/>
    <n v="0"/>
    <b v="0"/>
    <x v="28"/>
    <n v="0"/>
    <e v="#DIV/0!"/>
    <x v="4"/>
    <x v="28"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n v="1441550760"/>
    <d v="2015-09-06T14:46:00"/>
    <n v="1438958824"/>
    <x v="3773"/>
    <b v="0"/>
    <n v="0"/>
    <b v="0"/>
    <x v="28"/>
    <n v="0"/>
    <e v="#DIV/0!"/>
    <x v="4"/>
    <x v="28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n v="1455122564"/>
    <d v="2016-02-10T16:42:44"/>
    <n v="1452530564"/>
    <x v="3774"/>
    <b v="0"/>
    <n v="0"/>
    <b v="0"/>
    <x v="38"/>
    <n v="0"/>
    <e v="#DIV/0!"/>
    <x v="0"/>
    <x v="38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d v="2016-01-09T14:48:16"/>
    <n v="1447166896"/>
    <x v="3775"/>
    <b v="0"/>
    <n v="0"/>
    <b v="0"/>
    <x v="38"/>
    <n v="0"/>
    <e v="#DIV/0!"/>
    <x v="0"/>
    <x v="3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n v="1465720143"/>
    <d v="2016-06-12T08:29:03"/>
    <n v="1463128143"/>
    <x v="3776"/>
    <b v="0"/>
    <n v="0"/>
    <b v="0"/>
    <x v="38"/>
    <n v="0"/>
    <e v="#DIV/0!"/>
    <x v="0"/>
    <x v="38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n v="1427227905"/>
    <d v="2015-03-24T20:11:45"/>
    <n v="1424639505"/>
    <x v="3777"/>
    <b v="0"/>
    <n v="0"/>
    <b v="0"/>
    <x v="38"/>
    <n v="0"/>
    <e v="#DIV/0!"/>
    <x v="0"/>
    <x v="3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n v="1482052815"/>
    <d v="2016-12-18T09:20:15"/>
    <n v="1479460815"/>
    <x v="3778"/>
    <b v="0"/>
    <n v="0"/>
    <b v="0"/>
    <x v="38"/>
    <n v="0"/>
    <e v="#DIV/0!"/>
    <x v="0"/>
    <x v="38"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n v="1436554249"/>
    <d v="2015-07-10T18:50:49"/>
    <n v="1433962249"/>
    <x v="3779"/>
    <b v="0"/>
    <n v="0"/>
    <b v="0"/>
    <x v="38"/>
    <n v="0"/>
    <e v="#DIV/0!"/>
    <x v="0"/>
    <x v="38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n v="1420143194"/>
    <d v="2015-01-01T20:13:14"/>
    <n v="1417551194"/>
    <x v="3780"/>
    <b v="0"/>
    <n v="0"/>
    <b v="0"/>
    <x v="38"/>
    <n v="0"/>
    <e v="#DIV/0!"/>
    <x v="0"/>
    <x v="38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n v="1446660688"/>
    <d v="2015-11-04T18:11:28"/>
    <n v="1444065088"/>
    <x v="3781"/>
    <b v="0"/>
    <n v="0"/>
    <b v="0"/>
    <x v="38"/>
    <n v="0"/>
    <e v="#DIV/0!"/>
    <x v="0"/>
    <x v="38"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n v="1438474704"/>
    <d v="2015-08-02T00:18:24"/>
    <n v="1435882704"/>
    <x v="3782"/>
    <b v="0"/>
    <n v="0"/>
    <b v="0"/>
    <x v="38"/>
    <n v="0"/>
    <e v="#DIV/0!"/>
    <x v="0"/>
    <x v="38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n v="1426442400"/>
    <d v="2015-03-15T18:00:00"/>
    <n v="1424454319"/>
    <x v="3783"/>
    <b v="0"/>
    <n v="0"/>
    <b v="0"/>
    <x v="38"/>
    <n v="0"/>
    <e v="#DIV/0!"/>
    <x v="0"/>
    <x v="38"/>
  </r>
  <r>
    <n v="585"/>
    <s v="Link Card"/>
    <s v="SAVE UP TO 40% WHEN YOU SPEND!_x000a__x000a_PRE-ORDER YOUR LINK CARD TODAY"/>
    <n v="9000"/>
    <n v="0"/>
    <x v="3"/>
    <x v="1"/>
    <s v="GBP"/>
    <n v="1448928000"/>
    <d v="2015-12-01T00:00:00"/>
    <n v="1444123377"/>
    <x v="3784"/>
    <b v="0"/>
    <n v="0"/>
    <b v="0"/>
    <x v="38"/>
    <n v="0"/>
    <e v="#DIV/0!"/>
    <x v="0"/>
    <x v="38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3785"/>
    <b v="0"/>
    <n v="0"/>
    <b v="0"/>
    <x v="38"/>
    <n v="0"/>
    <e v="#DIV/0!"/>
    <x v="0"/>
    <x v="3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3786"/>
    <b v="0"/>
    <n v="0"/>
    <b v="0"/>
    <x v="38"/>
    <n v="0"/>
    <e v="#DIV/0!"/>
    <x v="0"/>
    <x v="38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3787"/>
    <b v="0"/>
    <n v="0"/>
    <b v="0"/>
    <x v="38"/>
    <n v="0"/>
    <e v="#DIV/0!"/>
    <x v="0"/>
    <x v="38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3788"/>
    <b v="0"/>
    <n v="0"/>
    <b v="0"/>
    <x v="38"/>
    <n v="0"/>
    <e v="#DIV/0!"/>
    <x v="0"/>
    <x v="3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n v="1453210037"/>
    <d v="2016-01-19T13:27:17"/>
    <n v="1448026037"/>
    <x v="3789"/>
    <b v="0"/>
    <n v="0"/>
    <b v="0"/>
    <x v="38"/>
    <n v="0"/>
    <e v="#DIV/0!"/>
    <x v="0"/>
    <x v="38"/>
  </r>
  <r>
    <n v="612"/>
    <s v="Web Streaming 2.0 (Canceled)"/>
    <s v="A Fast and Reliable new Web platform to stream videos from Internet"/>
    <n v="10000"/>
    <n v="0"/>
    <x v="1"/>
    <x v="4"/>
    <s v="EUR"/>
    <n v="1472777146"/>
    <d v="2016-09-02T00:45:46"/>
    <n v="1470185146"/>
    <x v="3790"/>
    <b v="0"/>
    <n v="0"/>
    <b v="0"/>
    <x v="38"/>
    <n v="0"/>
    <e v="#DIV/0!"/>
    <x v="0"/>
    <x v="3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3791"/>
    <b v="0"/>
    <n v="0"/>
    <b v="0"/>
    <x v="38"/>
    <n v="0"/>
    <e v="#DIV/0!"/>
    <x v="0"/>
    <x v="38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n v="1443149759"/>
    <d v="2015-09-25T02:55:59"/>
    <n v="1440557759"/>
    <x v="3792"/>
    <b v="0"/>
    <n v="0"/>
    <b v="0"/>
    <x v="38"/>
    <n v="0"/>
    <e v="#DIV/0!"/>
    <x v="0"/>
    <x v="38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n v="1488013307"/>
    <d v="2017-02-25T09:01:47"/>
    <n v="1485421307"/>
    <x v="3793"/>
    <b v="0"/>
    <n v="0"/>
    <b v="0"/>
    <x v="38"/>
    <n v="0"/>
    <e v="#DIV/0!"/>
    <x v="0"/>
    <x v="38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3794"/>
    <b v="0"/>
    <n v="0"/>
    <b v="0"/>
    <x v="38"/>
    <n v="0"/>
    <e v="#DIV/0!"/>
    <x v="0"/>
    <x v="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n v="1432771997"/>
    <d v="2015-05-28T00:13:17"/>
    <n v="1430179997"/>
    <x v="3795"/>
    <b v="0"/>
    <n v="0"/>
    <b v="0"/>
    <x v="38"/>
    <n v="0"/>
    <e v="#DIV/0!"/>
    <x v="0"/>
    <x v="38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3796"/>
    <b v="0"/>
    <n v="0"/>
    <b v="0"/>
    <x v="38"/>
    <n v="0"/>
    <e v="#DIV/0!"/>
    <x v="0"/>
    <x v="38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n v="1490560177"/>
    <d v="2017-03-26T20:29:37"/>
    <n v="1487971777"/>
    <x v="3797"/>
    <b v="0"/>
    <n v="0"/>
    <b v="0"/>
    <x v="38"/>
    <n v="0"/>
    <e v="#DIV/0!"/>
    <x v="0"/>
    <x v="38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3798"/>
    <b v="0"/>
    <n v="0"/>
    <b v="0"/>
    <x v="38"/>
    <n v="0"/>
    <e v="#DIV/0!"/>
    <x v="0"/>
    <x v="38"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n v="1448470165"/>
    <d v="2015-11-25T16:49:25"/>
    <n v="1445874565"/>
    <x v="3799"/>
    <b v="0"/>
    <n v="0"/>
    <b v="0"/>
    <x v="38"/>
    <n v="0"/>
    <e v="#DIV/0!"/>
    <x v="0"/>
    <x v="3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3800"/>
    <b v="0"/>
    <n v="0"/>
    <b v="0"/>
    <x v="38"/>
    <n v="0"/>
    <e v="#DIV/0!"/>
    <x v="0"/>
    <x v="38"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n v="1438618170"/>
    <d v="2015-08-03T16:09:30"/>
    <n v="1436026170"/>
    <x v="3801"/>
    <b v="0"/>
    <n v="0"/>
    <b v="0"/>
    <x v="3"/>
    <n v="0"/>
    <e v="#DIV/0!"/>
    <x v="0"/>
    <x v="3"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n v="1481740740"/>
    <d v="2016-12-14T18:39:00"/>
    <n v="1478130783"/>
    <x v="3802"/>
    <b v="0"/>
    <n v="0"/>
    <b v="0"/>
    <x v="3"/>
    <n v="0"/>
    <e v="#DIV/0!"/>
    <x v="0"/>
    <x v="3"/>
  </r>
  <r>
    <n v="710"/>
    <s v="Hate York Shirt 2.0"/>
    <s v="Shirts, so technologically advanced, they connect mentally to their audience upon sight."/>
    <n v="1200"/>
    <n v="0"/>
    <x v="3"/>
    <x v="7"/>
    <s v="CAD"/>
    <n v="1408495440"/>
    <d v="2014-08-20T00:44:00"/>
    <n v="1405640302"/>
    <x v="3803"/>
    <b v="0"/>
    <n v="0"/>
    <b v="0"/>
    <x v="3"/>
    <n v="0"/>
    <e v="#DIV/0!"/>
    <x v="0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n v="1480188013"/>
    <d v="2016-11-26T19:20:13"/>
    <n v="1477592413"/>
    <x v="3804"/>
    <b v="0"/>
    <n v="0"/>
    <b v="0"/>
    <x v="26"/>
    <n v="0"/>
    <e v="#DIV/0!"/>
    <x v="5"/>
    <x v="26"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n v="1480831200"/>
    <d v="2016-12-04T06:00:00"/>
    <n v="1479328570"/>
    <x v="3805"/>
    <b v="0"/>
    <n v="0"/>
    <b v="0"/>
    <x v="26"/>
    <n v="0"/>
    <e v="#DIV/0!"/>
    <x v="5"/>
    <x v="26"/>
  </r>
  <r>
    <n v="764"/>
    <s v="[JOE]KES"/>
    <s v="[JOE]KES is a book full of over 200 original, sometimes funny, pun-ish Joekes. If you hate the book, use it as a coster!"/>
    <n v="5000"/>
    <n v="0"/>
    <x v="3"/>
    <x v="0"/>
    <s v="USD"/>
    <n v="1441858161"/>
    <d v="2015-09-10T04:09:21"/>
    <n v="1439266161"/>
    <x v="3806"/>
    <b v="0"/>
    <n v="0"/>
    <b v="0"/>
    <x v="26"/>
    <n v="0"/>
    <e v="#DIV/0!"/>
    <x v="5"/>
    <x v="26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d v="2015-02-16T18:48:03"/>
    <n v="1421520483"/>
    <x v="3807"/>
    <b v="0"/>
    <n v="0"/>
    <b v="0"/>
    <x v="26"/>
    <n v="0"/>
    <e v="#DIV/0!"/>
    <x v="5"/>
    <x v="26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n v="1387169890"/>
    <d v="2013-12-16T04:58:10"/>
    <n v="1384577890"/>
    <x v="3808"/>
    <b v="0"/>
    <n v="0"/>
    <b v="0"/>
    <x v="26"/>
    <n v="0"/>
    <e v="#DIV/0!"/>
    <x v="5"/>
    <x v="2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n v="1361750369"/>
    <d v="2013-02-24T23:59:29"/>
    <n v="1358294369"/>
    <x v="3809"/>
    <b v="0"/>
    <n v="0"/>
    <b v="0"/>
    <x v="26"/>
    <n v="0"/>
    <e v="#DIV/0!"/>
    <x v="5"/>
    <x v="2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n v="1442856131"/>
    <d v="2015-09-21T17:22:11"/>
    <n v="1441128131"/>
    <x v="3810"/>
    <b v="0"/>
    <n v="0"/>
    <b v="0"/>
    <x v="27"/>
    <n v="0"/>
    <e v="#DIV/0!"/>
    <x v="2"/>
    <x v="27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n v="1338159655"/>
    <d v="2012-05-27T23:00:55"/>
    <n v="1335567655"/>
    <x v="3811"/>
    <b v="0"/>
    <n v="0"/>
    <b v="0"/>
    <x v="13"/>
    <n v="0"/>
    <e v="#DIV/0!"/>
    <x v="2"/>
    <x v="13"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n v="1354123908"/>
    <d v="2012-11-28T17:31:48"/>
    <n v="1351528308"/>
    <x v="3812"/>
    <b v="0"/>
    <n v="0"/>
    <b v="0"/>
    <x v="13"/>
    <n v="0"/>
    <e v="#DIV/0!"/>
    <x v="2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d v="2010-06-08T19:11:00"/>
    <n v="1272050914"/>
    <x v="3813"/>
    <b v="0"/>
    <n v="0"/>
    <b v="0"/>
    <x v="27"/>
    <n v="0"/>
    <e v="#DIV/0!"/>
    <x v="2"/>
    <x v="27"/>
  </r>
  <r>
    <n v="906"/>
    <s v="24th Music Presents Channeling Motown (Live)"/>
    <s v="The DMV's most respected saxophonist pay tribute to Motown."/>
    <n v="15000"/>
    <n v="0"/>
    <x v="3"/>
    <x v="0"/>
    <s v="USD"/>
    <n v="1394681590"/>
    <d v="2014-03-13T03:33:10"/>
    <n v="1392093190"/>
    <x v="3814"/>
    <b v="0"/>
    <n v="0"/>
    <b v="0"/>
    <x v="27"/>
    <n v="0"/>
    <e v="#DIV/0!"/>
    <x v="2"/>
    <x v="27"/>
  </r>
  <r>
    <n v="907"/>
    <s v="Greg Chambers Saxophone CD"/>
    <s v="Greg Chambers' self-titled CD needs support for post production, replication, and promotion."/>
    <n v="2900"/>
    <n v="0"/>
    <x v="3"/>
    <x v="0"/>
    <s v="USD"/>
    <n v="1315715823"/>
    <d v="2011-09-11T04:37:03"/>
    <n v="1313123823"/>
    <x v="3815"/>
    <b v="0"/>
    <n v="0"/>
    <b v="0"/>
    <x v="27"/>
    <n v="0"/>
    <e v="#DIV/0!"/>
    <x v="2"/>
    <x v="27"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n v="1280206740"/>
    <d v="2010-07-27T04:59:00"/>
    <n v="1276283655"/>
    <x v="3816"/>
    <b v="0"/>
    <n v="0"/>
    <b v="0"/>
    <x v="27"/>
    <n v="0"/>
    <e v="#DIV/0!"/>
    <x v="2"/>
    <x v="2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n v="1390522045"/>
    <d v="2014-01-24T00:07:25"/>
    <n v="1388707645"/>
    <x v="3817"/>
    <b v="0"/>
    <n v="0"/>
    <b v="0"/>
    <x v="27"/>
    <n v="0"/>
    <e v="#DIV/0!"/>
    <x v="2"/>
    <x v="27"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n v="1345918747"/>
    <d v="2012-08-25T18:19:07"/>
    <n v="1343326747"/>
    <x v="3818"/>
    <b v="0"/>
    <n v="0"/>
    <b v="0"/>
    <x v="27"/>
    <n v="0"/>
    <e v="#DIV/0!"/>
    <x v="2"/>
    <x v="2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n v="1287723600"/>
    <d v="2010-10-22T05:00:00"/>
    <n v="1284409734"/>
    <x v="3819"/>
    <b v="0"/>
    <n v="0"/>
    <b v="0"/>
    <x v="27"/>
    <n v="0"/>
    <e v="#DIV/0!"/>
    <x v="2"/>
    <x v="27"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n v="1384448822"/>
    <d v="2013-11-14T17:07:02"/>
    <n v="1381853222"/>
    <x v="3820"/>
    <b v="0"/>
    <n v="0"/>
    <b v="0"/>
    <x v="27"/>
    <n v="0"/>
    <e v="#DIV/0!"/>
    <x v="2"/>
    <x v="2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n v="1278628800"/>
    <d v="2010-07-08T22:40:00"/>
    <n v="1276043330"/>
    <x v="3821"/>
    <b v="0"/>
    <n v="0"/>
    <b v="0"/>
    <x v="27"/>
    <n v="0"/>
    <e v="#DIV/0!"/>
    <x v="2"/>
    <x v="27"/>
  </r>
  <r>
    <n v="927"/>
    <s v="JETRO DA SILVA FUNK PROJECT"/>
    <s v="Studio CD/DVD Solo project of Pianist &amp; Keyboardist Jetro da Silva"/>
    <n v="20000"/>
    <n v="0"/>
    <x v="3"/>
    <x v="0"/>
    <s v="USD"/>
    <n v="1337024695"/>
    <d v="2012-05-14T19:44:55"/>
    <n v="1334432695"/>
    <x v="3822"/>
    <b v="0"/>
    <n v="0"/>
    <b v="0"/>
    <x v="27"/>
    <n v="0"/>
    <e v="#DIV/0!"/>
    <x v="2"/>
    <x v="27"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n v="1333946569"/>
    <d v="2012-04-09T04:42:49"/>
    <n v="1331358169"/>
    <x v="3823"/>
    <b v="0"/>
    <n v="0"/>
    <b v="0"/>
    <x v="27"/>
    <n v="0"/>
    <e v="#DIV/0!"/>
    <x v="2"/>
    <x v="27"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n v="1326916800"/>
    <d v="2012-01-18T20:00:00"/>
    <n v="1323131689"/>
    <x v="3824"/>
    <b v="0"/>
    <n v="0"/>
    <b v="0"/>
    <x v="27"/>
    <n v="0"/>
    <e v="#DIV/0!"/>
    <x v="2"/>
    <x v="27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n v="1467312306"/>
    <d v="2016-06-30T18:45:06"/>
    <n v="1462128306"/>
    <x v="3825"/>
    <b v="0"/>
    <n v="0"/>
    <b v="0"/>
    <x v="3"/>
    <n v="0"/>
    <e v="#DIV/0!"/>
    <x v="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n v="1475310825"/>
    <d v="2016-10-01T08:33:45"/>
    <n v="1472718825"/>
    <x v="3826"/>
    <b v="0"/>
    <n v="0"/>
    <b v="0"/>
    <x v="3"/>
    <n v="0"/>
    <e v="#DIV/0!"/>
    <x v="0"/>
    <x v="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3827"/>
    <b v="0"/>
    <n v="0"/>
    <b v="0"/>
    <x v="23"/>
    <n v="0"/>
    <e v="#DIV/0!"/>
    <x v="8"/>
    <x v="2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n v="1451161560"/>
    <d v="2015-12-26T20:26:00"/>
    <n v="1447273560"/>
    <x v="3828"/>
    <b v="0"/>
    <n v="0"/>
    <b v="0"/>
    <x v="23"/>
    <n v="0"/>
    <e v="#DIV/0!"/>
    <x v="8"/>
    <x v="23"/>
  </r>
  <r>
    <n v="1049"/>
    <s v="J1 (Canceled)"/>
    <s v="------"/>
    <n v="12000"/>
    <n v="0"/>
    <x v="1"/>
    <x v="0"/>
    <s v="USD"/>
    <n v="1455272445"/>
    <d v="2016-02-12T10:20:45"/>
    <n v="1452680445"/>
    <x v="3829"/>
    <b v="0"/>
    <n v="0"/>
    <b v="0"/>
    <x v="23"/>
    <n v="0"/>
    <e v="#DIV/0!"/>
    <x v="8"/>
    <x v="23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3830"/>
    <b v="0"/>
    <n v="0"/>
    <b v="0"/>
    <x v="23"/>
    <n v="0"/>
    <e v="#DIV/0!"/>
    <x v="8"/>
    <x v="23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3831"/>
    <b v="0"/>
    <n v="0"/>
    <b v="0"/>
    <x v="23"/>
    <n v="0"/>
    <e v="#DIV/0!"/>
    <x v="8"/>
    <x v="2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3832"/>
    <b v="0"/>
    <n v="0"/>
    <b v="0"/>
    <x v="23"/>
    <n v="0"/>
    <e v="#DIV/0!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3833"/>
    <b v="0"/>
    <n v="0"/>
    <b v="0"/>
    <x v="23"/>
    <n v="0"/>
    <e v="#DIV/0!"/>
    <x v="8"/>
    <x v="2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3834"/>
    <b v="0"/>
    <n v="0"/>
    <b v="0"/>
    <x v="23"/>
    <n v="0"/>
    <e v="#DIV/0!"/>
    <x v="8"/>
    <x v="2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3835"/>
    <b v="0"/>
    <n v="0"/>
    <b v="0"/>
    <x v="23"/>
    <n v="0"/>
    <e v="#DIV/0!"/>
    <x v="8"/>
    <x v="23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3836"/>
    <b v="0"/>
    <n v="0"/>
    <b v="0"/>
    <x v="23"/>
    <n v="0"/>
    <e v="#DIV/0!"/>
    <x v="8"/>
    <x v="2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3837"/>
    <b v="0"/>
    <n v="0"/>
    <b v="0"/>
    <x v="23"/>
    <n v="0"/>
    <e v="#DIV/0!"/>
    <x v="8"/>
    <x v="23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3838"/>
    <b v="0"/>
    <n v="0"/>
    <b v="0"/>
    <x v="23"/>
    <n v="0"/>
    <e v="#DIV/0!"/>
    <x v="8"/>
    <x v="2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3839"/>
    <b v="0"/>
    <n v="0"/>
    <b v="0"/>
    <x v="23"/>
    <n v="0"/>
    <e v="#DIV/0!"/>
    <x v="8"/>
    <x v="2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3840"/>
    <b v="0"/>
    <n v="0"/>
    <b v="0"/>
    <x v="23"/>
    <n v="0"/>
    <e v="#DIV/0!"/>
    <x v="8"/>
    <x v="23"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n v="1447787093"/>
    <d v="2015-11-17T19:04:53"/>
    <n v="1445191493"/>
    <x v="3841"/>
    <b v="0"/>
    <n v="0"/>
    <b v="0"/>
    <x v="29"/>
    <n v="0"/>
    <e v="#DIV/0!"/>
    <x v="1"/>
    <x v="29"/>
  </r>
  <r>
    <n v="1084"/>
    <s v="My own channel"/>
    <s v="I want to start my own channel for gaming"/>
    <n v="550"/>
    <n v="0"/>
    <x v="3"/>
    <x v="0"/>
    <s v="USD"/>
    <n v="1407534804"/>
    <d v="2014-08-08T21:53:24"/>
    <n v="1404942804"/>
    <x v="3842"/>
    <b v="0"/>
    <n v="0"/>
    <b v="0"/>
    <x v="29"/>
    <n v="0"/>
    <e v="#DIV/0!"/>
    <x v="1"/>
    <x v="29"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n v="1402852087"/>
    <d v="2014-06-15T17:08:07"/>
    <n v="1400260087"/>
    <x v="3843"/>
    <b v="0"/>
    <n v="0"/>
    <b v="0"/>
    <x v="29"/>
    <n v="0"/>
    <e v="#DIV/0!"/>
    <x v="1"/>
    <x v="2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n v="1406148024"/>
    <d v="2014-07-23T20:40:24"/>
    <n v="1403556024"/>
    <x v="3844"/>
    <b v="0"/>
    <n v="0"/>
    <b v="0"/>
    <x v="29"/>
    <n v="0"/>
    <e v="#DIV/0!"/>
    <x v="1"/>
    <x v="29"/>
  </r>
  <r>
    <n v="1120"/>
    <s v="PlanEt Ninjahwah"/>
    <s v="Planet Ninjahwah is a highly anticipated futuristic action adventure game that will blow your mind!!"/>
    <n v="25000"/>
    <n v="0"/>
    <x v="3"/>
    <x v="0"/>
    <s v="USD"/>
    <n v="1319835400"/>
    <d v="2011-10-28T20:56:40"/>
    <n v="1315947400"/>
    <x v="3845"/>
    <b v="0"/>
    <n v="0"/>
    <b v="0"/>
    <x v="29"/>
    <n v="0"/>
    <e v="#DIV/0!"/>
    <x v="1"/>
    <x v="29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n v="1369932825"/>
    <d v="2013-05-30T16:53:45"/>
    <n v="1368723225"/>
    <x v="3846"/>
    <b v="0"/>
    <n v="0"/>
    <b v="0"/>
    <x v="29"/>
    <n v="0"/>
    <e v="#DIV/0!"/>
    <x v="1"/>
    <x v="29"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n v="1443193130"/>
    <d v="2015-09-25T14:58:50"/>
    <n v="1438009130"/>
    <x v="3847"/>
    <b v="0"/>
    <n v="0"/>
    <b v="0"/>
    <x v="25"/>
    <n v="0"/>
    <e v="#DIV/0!"/>
    <x v="1"/>
    <x v="25"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n v="1450993668"/>
    <d v="2015-12-24T21:47:48"/>
    <n v="1448401668"/>
    <x v="3848"/>
    <b v="0"/>
    <n v="0"/>
    <b v="0"/>
    <x v="25"/>
    <n v="0"/>
    <e v="#DIV/0!"/>
    <x v="1"/>
    <x v="25"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n v="1438859121"/>
    <d v="2015-08-06T11:05:21"/>
    <n v="1436267121"/>
    <x v="3849"/>
    <b v="0"/>
    <n v="0"/>
    <b v="0"/>
    <x v="25"/>
    <n v="0"/>
    <e v="#DIV/0!"/>
    <x v="1"/>
    <x v="25"/>
  </r>
  <r>
    <n v="1141"/>
    <s v="Arena Z - Zombie Survival"/>
    <s v="I think this will be a great game!"/>
    <n v="500"/>
    <n v="0"/>
    <x v="3"/>
    <x v="2"/>
    <s v="EUR"/>
    <n v="1436460450"/>
    <d v="2015-07-09T16:47:30"/>
    <n v="1433868450"/>
    <x v="3850"/>
    <b v="0"/>
    <n v="0"/>
    <b v="0"/>
    <x v="25"/>
    <n v="0"/>
    <e v="#DIV/0!"/>
    <x v="1"/>
    <x v="25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n v="1424131727"/>
    <d v="2015-02-17T00:08:47"/>
    <n v="1421539727"/>
    <x v="3851"/>
    <b v="0"/>
    <n v="0"/>
    <b v="0"/>
    <x v="25"/>
    <n v="0"/>
    <e v="#DIV/0!"/>
    <x v="1"/>
    <x v="25"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n v="1430281320"/>
    <d v="2015-04-29T04:22:00"/>
    <n v="1427689320"/>
    <x v="3852"/>
    <b v="0"/>
    <n v="0"/>
    <b v="0"/>
    <x v="37"/>
    <n v="0"/>
    <e v="#DIV/0!"/>
    <x v="7"/>
    <x v="37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d v="2014-10-19T23:19:43"/>
    <n v="1408576783"/>
    <x v="3853"/>
    <b v="0"/>
    <n v="0"/>
    <b v="0"/>
    <x v="37"/>
    <n v="0"/>
    <e v="#DIV/0!"/>
    <x v="7"/>
    <x v="37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n v="1441592863"/>
    <d v="2015-09-07T02:27:43"/>
    <n v="1439000863"/>
    <x v="3854"/>
    <b v="0"/>
    <n v="0"/>
    <b v="0"/>
    <x v="37"/>
    <n v="0"/>
    <e v="#DIV/0!"/>
    <x v="7"/>
    <x v="37"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n v="1424742162"/>
    <d v="2015-02-24T01:42:42"/>
    <n v="1422150162"/>
    <x v="3855"/>
    <b v="0"/>
    <n v="0"/>
    <b v="0"/>
    <x v="37"/>
    <n v="0"/>
    <e v="#DIV/0!"/>
    <x v="7"/>
    <x v="37"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n v="1435679100"/>
    <d v="2015-06-30T15:45:00"/>
    <n v="1433006765"/>
    <x v="3856"/>
    <b v="0"/>
    <n v="0"/>
    <b v="0"/>
    <x v="37"/>
    <n v="0"/>
    <e v="#DIV/0!"/>
    <x v="7"/>
    <x v="3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n v="1432047989"/>
    <d v="2015-05-19T15:06:29"/>
    <n v="1430233589"/>
    <x v="3857"/>
    <b v="0"/>
    <n v="0"/>
    <b v="0"/>
    <x v="37"/>
    <n v="0"/>
    <e v="#DIV/0!"/>
    <x v="7"/>
    <x v="3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n v="1407604920"/>
    <d v="2014-08-09T17:22:00"/>
    <n v="1405012920"/>
    <x v="3858"/>
    <b v="0"/>
    <n v="0"/>
    <b v="0"/>
    <x v="37"/>
    <n v="0"/>
    <e v="#DIV/0!"/>
    <x v="7"/>
    <x v="37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n v="1466270582"/>
    <d v="2016-06-18T17:23:02"/>
    <n v="1463678582"/>
    <x v="3859"/>
    <b v="0"/>
    <n v="0"/>
    <b v="0"/>
    <x v="37"/>
    <n v="0"/>
    <e v="#DIV/0!"/>
    <x v="7"/>
    <x v="37"/>
  </r>
  <r>
    <n v="1172"/>
    <s v="let your dayz take you to the dogs."/>
    <s v="Bringing YOUR favorite dog recipes to the streets."/>
    <n v="9000"/>
    <n v="0"/>
    <x v="3"/>
    <x v="0"/>
    <s v="USD"/>
    <n v="1408551752"/>
    <d v="2014-08-20T16:22:32"/>
    <n v="1405959752"/>
    <x v="3860"/>
    <b v="0"/>
    <n v="0"/>
    <b v="0"/>
    <x v="37"/>
    <n v="0"/>
    <e v="#DIV/0!"/>
    <x v="7"/>
    <x v="37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n v="1413388296"/>
    <d v="2014-10-15T15:51:36"/>
    <n v="1410796296"/>
    <x v="3861"/>
    <b v="0"/>
    <n v="0"/>
    <b v="0"/>
    <x v="37"/>
    <n v="0"/>
    <e v="#DIV/0!"/>
    <x v="7"/>
    <x v="3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3862"/>
    <b v="0"/>
    <n v="0"/>
    <b v="0"/>
    <x v="33"/>
    <n v="0"/>
    <e v="#DIV/0!"/>
    <x v="2"/>
    <x v="3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3863"/>
    <b v="0"/>
    <n v="0"/>
    <b v="0"/>
    <x v="33"/>
    <n v="0"/>
    <e v="#DIV/0!"/>
    <x v="2"/>
    <x v="3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3864"/>
    <b v="0"/>
    <n v="0"/>
    <b v="0"/>
    <x v="33"/>
    <n v="0"/>
    <e v="#DIV/0!"/>
    <x v="2"/>
    <x v="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3865"/>
    <b v="0"/>
    <n v="0"/>
    <b v="0"/>
    <x v="33"/>
    <n v="0"/>
    <e v="#DIV/0!"/>
    <x v="2"/>
    <x v="33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3866"/>
    <b v="0"/>
    <n v="0"/>
    <b v="0"/>
    <x v="33"/>
    <n v="0"/>
    <e v="#DIV/0!"/>
    <x v="2"/>
    <x v="3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3867"/>
    <b v="0"/>
    <n v="0"/>
    <b v="0"/>
    <x v="33"/>
    <n v="0"/>
    <e v="#DIV/0!"/>
    <x v="2"/>
    <x v="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3868"/>
    <b v="0"/>
    <n v="0"/>
    <b v="0"/>
    <x v="33"/>
    <n v="0"/>
    <e v="#DIV/0!"/>
    <x v="2"/>
    <x v="3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n v="1485480408"/>
    <d v="2017-01-27T01:26:48"/>
    <n v="1482888408"/>
    <x v="3869"/>
    <b v="0"/>
    <n v="0"/>
    <b v="0"/>
    <x v="3"/>
    <n v="0"/>
    <e v="#DIV/0!"/>
    <x v="0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n v="1405478025"/>
    <d v="2014-07-16T02:33:45"/>
    <n v="1402886025"/>
    <x v="3870"/>
    <b v="0"/>
    <n v="0"/>
    <b v="0"/>
    <x v="3"/>
    <n v="0"/>
    <e v="#DIV/0!"/>
    <x v="0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3871"/>
    <b v="0"/>
    <n v="0"/>
    <b v="0"/>
    <x v="3"/>
    <n v="0"/>
    <e v="#DIV/0!"/>
    <x v="0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n v="1420085535"/>
    <d v="2015-01-01T04:12:15"/>
    <n v="1414897935"/>
    <x v="3872"/>
    <b v="0"/>
    <n v="0"/>
    <b v="0"/>
    <x v="39"/>
    <n v="0"/>
    <e v="#DIV/0!"/>
    <x v="5"/>
    <x v="39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n v="1448147619"/>
    <d v="2015-11-21T23:13:39"/>
    <n v="1445552019"/>
    <x v="3873"/>
    <b v="0"/>
    <n v="0"/>
    <b v="0"/>
    <x v="39"/>
    <n v="0"/>
    <e v="#DIV/0!"/>
    <x v="5"/>
    <x v="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n v="1430276959"/>
    <d v="2015-04-29T03:09:19"/>
    <n v="1427684959"/>
    <x v="3874"/>
    <b v="0"/>
    <n v="0"/>
    <b v="0"/>
    <x v="39"/>
    <n v="0"/>
    <e v="#DIV/0!"/>
    <x v="5"/>
    <x v="3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n v="1440408120"/>
    <d v="2015-08-24T09:22:00"/>
    <n v="1435224120"/>
    <x v="3875"/>
    <b v="0"/>
    <n v="0"/>
    <b v="0"/>
    <x v="39"/>
    <n v="0"/>
    <e v="#DIV/0!"/>
    <x v="5"/>
    <x v="39"/>
  </r>
  <r>
    <n v="1429"/>
    <s v="10 P.M."/>
    <s v="A guy in his 30's tries to live his &quot;American Dream&quot;, but quickly it turns into a nightmare. (A Novel)"/>
    <n v="10000"/>
    <n v="0"/>
    <x v="3"/>
    <x v="0"/>
    <s v="USD"/>
    <n v="1428629242"/>
    <d v="2015-04-10T01:27:22"/>
    <n v="1426037242"/>
    <x v="3876"/>
    <b v="0"/>
    <n v="0"/>
    <b v="0"/>
    <x v="39"/>
    <n v="0"/>
    <e v="#DIV/0!"/>
    <x v="5"/>
    <x v="39"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n v="1437417828"/>
    <d v="2015-07-20T18:43:48"/>
    <n v="1434825828"/>
    <x v="3877"/>
    <b v="0"/>
    <n v="0"/>
    <b v="0"/>
    <x v="39"/>
    <n v="0"/>
    <e v="#DIV/0!"/>
    <x v="5"/>
    <x v="3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n v="1464190158"/>
    <d v="2016-05-25T15:29:18"/>
    <n v="1461598158"/>
    <x v="3878"/>
    <b v="0"/>
    <n v="0"/>
    <b v="0"/>
    <x v="39"/>
    <n v="0"/>
    <e v="#DIV/0!"/>
    <x v="5"/>
    <x v="3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n v="1483395209"/>
    <d v="2017-01-02T22:13:29"/>
    <n v="1480803209"/>
    <x v="3879"/>
    <b v="0"/>
    <n v="0"/>
    <b v="0"/>
    <x v="39"/>
    <n v="0"/>
    <e v="#DIV/0!"/>
    <x v="5"/>
    <x v="39"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n v="1442091462"/>
    <d v="2015-09-12T20:57:42"/>
    <n v="1436907462"/>
    <x v="3880"/>
    <b v="0"/>
    <n v="0"/>
    <b v="0"/>
    <x v="39"/>
    <n v="0"/>
    <e v="#DIV/0!"/>
    <x v="5"/>
    <x v="3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n v="1434286855"/>
    <d v="2015-06-14T13:00:55"/>
    <n v="1431694855"/>
    <x v="3881"/>
    <b v="0"/>
    <n v="0"/>
    <b v="0"/>
    <x v="39"/>
    <n v="0"/>
    <e v="#DIV/0!"/>
    <x v="5"/>
    <x v="3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n v="1461235478"/>
    <d v="2016-04-21T10:44:38"/>
    <n v="1459507478"/>
    <x v="3882"/>
    <b v="0"/>
    <n v="0"/>
    <b v="0"/>
    <x v="39"/>
    <n v="0"/>
    <e v="#DIV/0!"/>
    <x v="5"/>
    <x v="3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n v="1432272300"/>
    <d v="2015-05-22T05:25:00"/>
    <n v="1429655318"/>
    <x v="3883"/>
    <b v="0"/>
    <n v="0"/>
    <b v="0"/>
    <x v="39"/>
    <n v="0"/>
    <e v="#DIV/0!"/>
    <x v="5"/>
    <x v="3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n v="1431286105"/>
    <d v="2015-05-10T19:28:25"/>
    <n v="1427138905"/>
    <x v="3884"/>
    <b v="0"/>
    <n v="0"/>
    <b v="0"/>
    <x v="39"/>
    <n v="0"/>
    <e v="#DIV/0!"/>
    <x v="5"/>
    <x v="3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3885"/>
    <b v="0"/>
    <n v="0"/>
    <b v="0"/>
    <x v="39"/>
    <n v="0"/>
    <e v="#DIV/0!"/>
    <x v="5"/>
    <x v="3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n v="1492270947"/>
    <d v="2017-04-15T15:42:27"/>
    <n v="1488386547"/>
    <x v="3886"/>
    <b v="0"/>
    <n v="0"/>
    <b v="0"/>
    <x v="39"/>
    <n v="0"/>
    <e v="#DIV/0!"/>
    <x v="5"/>
    <x v="39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3887"/>
    <b v="0"/>
    <n v="0"/>
    <b v="0"/>
    <x v="39"/>
    <n v="0"/>
    <e v="#DIV/0!"/>
    <x v="5"/>
    <x v="3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3888"/>
    <b v="0"/>
    <n v="0"/>
    <b v="0"/>
    <x v="39"/>
    <n v="0"/>
    <e v="#DIV/0!"/>
    <x v="5"/>
    <x v="39"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n v="1449077100"/>
    <d v="2015-12-02T17:25:00"/>
    <n v="1446612896"/>
    <x v="3889"/>
    <b v="0"/>
    <n v="0"/>
    <b v="0"/>
    <x v="39"/>
    <n v="0"/>
    <e v="#DIV/0!"/>
    <x v="5"/>
    <x v="3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3890"/>
    <b v="0"/>
    <n v="0"/>
    <b v="0"/>
    <x v="39"/>
    <n v="0"/>
    <e v="#DIV/0!"/>
    <x v="5"/>
    <x v="39"/>
  </r>
  <r>
    <n v="1484"/>
    <s v="a book called filtered down thru the stars"/>
    <s v="The mussings of an old wizard"/>
    <n v="2000"/>
    <n v="0"/>
    <x v="3"/>
    <x v="0"/>
    <s v="USD"/>
    <n v="1342882260"/>
    <d v="2012-07-21T14:51:00"/>
    <n v="1337834963"/>
    <x v="3891"/>
    <b v="0"/>
    <n v="0"/>
    <b v="0"/>
    <x v="26"/>
    <n v="0"/>
    <e v="#DIV/0!"/>
    <x v="5"/>
    <x v="26"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n v="1470175271"/>
    <d v="2016-08-02T22:01:11"/>
    <n v="1467583271"/>
    <x v="3892"/>
    <b v="0"/>
    <n v="0"/>
    <b v="0"/>
    <x v="26"/>
    <n v="0"/>
    <e v="#DIV/0!"/>
    <x v="5"/>
    <x v="2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n v="1352994052"/>
    <d v="2012-11-15T15:40:52"/>
    <n v="1350398452"/>
    <x v="3893"/>
    <b v="0"/>
    <n v="0"/>
    <b v="0"/>
    <x v="26"/>
    <n v="0"/>
    <e v="#DIV/0!"/>
    <x v="5"/>
    <x v="26"/>
  </r>
  <r>
    <n v="1493"/>
    <s v="The Great Grand Zeppelin Chase"/>
    <s v="Help illustrate the sequel to the bestselling _x000a_The Transylvania Flying Squad of Detectives"/>
    <n v="2400"/>
    <n v="0"/>
    <x v="3"/>
    <x v="0"/>
    <s v="USD"/>
    <n v="1371415675"/>
    <d v="2013-06-16T20:47:55"/>
    <n v="1368823675"/>
    <x v="3894"/>
    <b v="0"/>
    <n v="0"/>
    <b v="0"/>
    <x v="26"/>
    <n v="0"/>
    <e v="#DIV/0!"/>
    <x v="5"/>
    <x v="26"/>
  </r>
  <r>
    <n v="1495"/>
    <s v="A Magical Bildungsroman with a Female Heroine"/>
    <s v="The Adventures of Penelope Hawthorne. Part One: The Spellbook of Dracone."/>
    <n v="2000"/>
    <n v="0"/>
    <x v="3"/>
    <x v="0"/>
    <s v="USD"/>
    <n v="1314471431"/>
    <d v="2011-08-27T18:57:11"/>
    <n v="1311879431"/>
    <x v="3895"/>
    <b v="0"/>
    <n v="0"/>
    <b v="0"/>
    <x v="26"/>
    <n v="0"/>
    <e v="#DIV/0!"/>
    <x v="5"/>
    <x v="26"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n v="1410866659"/>
    <d v="2014-09-16T11:24:19"/>
    <n v="1405682659"/>
    <x v="3896"/>
    <b v="0"/>
    <n v="0"/>
    <b v="0"/>
    <x v="26"/>
    <n v="0"/>
    <e v="#DIV/0!"/>
    <x v="5"/>
    <x v="26"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n v="1427847480"/>
    <d v="2015-04-01T00:18:00"/>
    <n v="1424222024"/>
    <x v="3897"/>
    <b v="0"/>
    <n v="0"/>
    <b v="0"/>
    <x v="34"/>
    <n v="0"/>
    <e v="#DIV/0!"/>
    <x v="6"/>
    <x v="34"/>
  </r>
  <r>
    <n v="1547"/>
    <s v="Sound Photography"/>
    <s v="I have produced a limited number (100) of five 8x10 prints of mixed photography I would like to share with you."/>
    <n v="20"/>
    <n v="0"/>
    <x v="3"/>
    <x v="0"/>
    <s v="USD"/>
    <n v="1487844882"/>
    <d v="2017-02-23T10:14:42"/>
    <n v="1487240082"/>
    <x v="3898"/>
    <b v="0"/>
    <n v="0"/>
    <b v="0"/>
    <x v="34"/>
    <n v="0"/>
    <e v="#DIV/0!"/>
    <x v="6"/>
    <x v="34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n v="1432756039"/>
    <d v="2015-05-27T19:47:19"/>
    <n v="1430164039"/>
    <x v="3899"/>
    <b v="0"/>
    <n v="0"/>
    <b v="0"/>
    <x v="34"/>
    <n v="0"/>
    <e v="#DIV/0!"/>
    <x v="6"/>
    <x v="3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n v="1441176447"/>
    <d v="2015-09-02T06:47:27"/>
    <n v="1438584447"/>
    <x v="3900"/>
    <b v="0"/>
    <n v="0"/>
    <b v="0"/>
    <x v="34"/>
    <n v="0"/>
    <e v="#DIV/0!"/>
    <x v="6"/>
    <x v="34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n v="1438495390"/>
    <d v="2015-08-02T06:03:10"/>
    <n v="1435903390"/>
    <x v="3901"/>
    <b v="0"/>
    <n v="0"/>
    <b v="0"/>
    <x v="34"/>
    <n v="0"/>
    <e v="#DIV/0!"/>
    <x v="6"/>
    <x v="34"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n v="1442509200"/>
    <d v="2015-09-17T17:00:00"/>
    <n v="1440513832"/>
    <x v="3902"/>
    <b v="0"/>
    <n v="0"/>
    <b v="0"/>
    <x v="34"/>
    <n v="0"/>
    <e v="#DIV/0!"/>
    <x v="6"/>
    <x v="3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3903"/>
    <b v="0"/>
    <n v="0"/>
    <b v="0"/>
    <x v="36"/>
    <n v="0"/>
    <e v="#DIV/0!"/>
    <x v="5"/>
    <x v="36"/>
  </r>
  <r>
    <n v="1569"/>
    <s v="to be removed (Canceled)"/>
    <s v="to be removed"/>
    <n v="30000"/>
    <n v="0"/>
    <x v="1"/>
    <x v="0"/>
    <s v="USD"/>
    <n v="1369498714"/>
    <d v="2013-05-25T16:18:34"/>
    <n v="1366906714"/>
    <x v="3904"/>
    <b v="0"/>
    <n v="0"/>
    <b v="0"/>
    <x v="36"/>
    <n v="0"/>
    <e v="#DIV/0!"/>
    <x v="5"/>
    <x v="36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3905"/>
    <b v="0"/>
    <n v="0"/>
    <b v="0"/>
    <x v="36"/>
    <n v="0"/>
    <e v="#DIV/0!"/>
    <x v="5"/>
    <x v="36"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n v="1401464101"/>
    <d v="2014-05-30T15:35:01"/>
    <n v="1400600101"/>
    <x v="3906"/>
    <b v="0"/>
    <n v="0"/>
    <b v="0"/>
    <x v="24"/>
    <n v="0"/>
    <e v="#DIV/0!"/>
    <x v="6"/>
    <x v="24"/>
  </r>
  <r>
    <n v="1586"/>
    <s v="Missouri In Pictures"/>
    <s v="Show the world the beauty that is in all of our back yards!"/>
    <n v="1500"/>
    <n v="0"/>
    <x v="3"/>
    <x v="0"/>
    <s v="USD"/>
    <n v="1428197422"/>
    <d v="2015-04-05T01:30:22"/>
    <n v="1425609022"/>
    <x v="3907"/>
    <b v="0"/>
    <n v="0"/>
    <b v="0"/>
    <x v="24"/>
    <n v="0"/>
    <e v="#DIV/0!"/>
    <x v="6"/>
    <x v="24"/>
  </r>
  <r>
    <n v="1588"/>
    <s v="The Right Side of Texas"/>
    <s v="Southeast Texas as seen through the lens of a cell phone camera"/>
    <n v="516"/>
    <n v="0"/>
    <x v="3"/>
    <x v="0"/>
    <s v="USD"/>
    <n v="1422735120"/>
    <d v="2015-01-31T20:12:00"/>
    <n v="1420091999"/>
    <x v="3908"/>
    <b v="0"/>
    <n v="0"/>
    <b v="0"/>
    <x v="24"/>
    <n v="0"/>
    <e v="#DIV/0!"/>
    <x v="6"/>
    <x v="24"/>
  </r>
  <r>
    <n v="1589"/>
    <s v="A Side Of The World In Canvas"/>
    <s v="I want to be able to have my own photography inside a canvas and have it be displayed everywhere."/>
    <n v="1200"/>
    <n v="0"/>
    <x v="3"/>
    <x v="0"/>
    <s v="USD"/>
    <n v="1444433886"/>
    <d v="2015-10-09T23:38:06"/>
    <n v="1441841886"/>
    <x v="3909"/>
    <b v="0"/>
    <n v="0"/>
    <b v="0"/>
    <x v="24"/>
    <n v="0"/>
    <e v="#DIV/0!"/>
    <x v="6"/>
    <x v="24"/>
  </r>
  <r>
    <n v="1592"/>
    <s v="The Views of Pittsburgh"/>
    <s v="A portfolio collage of beautiful pictures of authentic Pittsburgh locations and scenery."/>
    <n v="25"/>
    <n v="0"/>
    <x v="3"/>
    <x v="0"/>
    <s v="USD"/>
    <n v="1427503485"/>
    <d v="2015-03-28T00:44:45"/>
    <n v="1423619085"/>
    <x v="3910"/>
    <b v="0"/>
    <n v="0"/>
    <b v="0"/>
    <x v="24"/>
    <n v="0"/>
    <e v="#DIV/0!"/>
    <x v="6"/>
    <x v="24"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n v="1474360197"/>
    <d v="2016-09-20T08:29:57"/>
    <n v="1471768197"/>
    <x v="3911"/>
    <b v="0"/>
    <n v="0"/>
    <b v="0"/>
    <x v="24"/>
    <n v="0"/>
    <e v="#DIV/0!"/>
    <x v="6"/>
    <x v="24"/>
  </r>
  <r>
    <n v="1599"/>
    <s v="The Londoner: Prints &amp; Canvas"/>
    <s v="A London photographer trekking 5,895m up Africa's Mount Kilimanjaro to pursue and enrich a career."/>
    <n v="500"/>
    <n v="0"/>
    <x v="3"/>
    <x v="1"/>
    <s v="GBP"/>
    <n v="1460116576"/>
    <d v="2016-04-08T11:56:16"/>
    <n v="1457528176"/>
    <x v="3912"/>
    <b v="0"/>
    <n v="0"/>
    <b v="0"/>
    <x v="24"/>
    <n v="0"/>
    <e v="#DIV/0!"/>
    <x v="6"/>
    <x v="24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d v="2017-04-14T04:07:40"/>
    <n v="1486962460"/>
    <x v="3913"/>
    <b v="0"/>
    <n v="0"/>
    <b v="0"/>
    <x v="21"/>
    <n v="0"/>
    <e v="#DIV/0!"/>
    <x v="2"/>
    <x v="2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d v="2017-04-01T00:40:11"/>
    <n v="1488418811"/>
    <x v="3914"/>
    <b v="0"/>
    <n v="0"/>
    <b v="0"/>
    <x v="21"/>
    <n v="0"/>
    <e v="#DIV/0!"/>
    <x v="2"/>
    <x v="2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d v="2017-03-26T03:33:00"/>
    <n v="1488430760"/>
    <x v="3915"/>
    <b v="0"/>
    <n v="0"/>
    <b v="0"/>
    <x v="21"/>
    <n v="0"/>
    <e v="#DIV/0!"/>
    <x v="2"/>
    <x v="21"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n v="1441814400"/>
    <d v="2015-09-09T16:00:00"/>
    <n v="1440807846"/>
    <x v="3916"/>
    <b v="0"/>
    <n v="0"/>
    <b v="0"/>
    <x v="21"/>
    <n v="0"/>
    <e v="#DIV/0!"/>
    <x v="2"/>
    <x v="21"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n v="1440314472"/>
    <d v="2015-08-23T07:21:12"/>
    <n v="1435130472"/>
    <x v="3917"/>
    <b v="0"/>
    <n v="0"/>
    <b v="0"/>
    <x v="21"/>
    <n v="0"/>
    <e v="#DIV/0!"/>
    <x v="2"/>
    <x v="21"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n v="1462135706"/>
    <d v="2016-05-01T20:48:26"/>
    <n v="1458679706"/>
    <x v="3918"/>
    <b v="0"/>
    <n v="0"/>
    <b v="0"/>
    <x v="21"/>
    <n v="0"/>
    <e v="#DIV/0!"/>
    <x v="2"/>
    <x v="21"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n v="1435701353"/>
    <d v="2015-06-30T21:55:53"/>
    <n v="1430517353"/>
    <x v="3919"/>
    <b v="0"/>
    <n v="0"/>
    <b v="0"/>
    <x v="21"/>
    <n v="0"/>
    <e v="#DIV/0!"/>
    <x v="2"/>
    <x v="21"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n v="1449831863"/>
    <d v="2015-12-11T11:04:23"/>
    <n v="1447239863"/>
    <x v="3920"/>
    <b v="0"/>
    <n v="0"/>
    <b v="0"/>
    <x v="21"/>
    <n v="0"/>
    <e v="#DIV/0!"/>
    <x v="2"/>
    <x v="2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n v="1465521306"/>
    <d v="2016-06-10T01:15:06"/>
    <n v="1460337306"/>
    <x v="3921"/>
    <b v="0"/>
    <n v="0"/>
    <b v="0"/>
    <x v="21"/>
    <n v="0"/>
    <e v="#DIV/0!"/>
    <x v="2"/>
    <x v="21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n v="1445738783"/>
    <d v="2015-10-25T02:06:23"/>
    <n v="1443146783"/>
    <x v="3922"/>
    <b v="0"/>
    <n v="0"/>
    <b v="0"/>
    <x v="21"/>
    <n v="0"/>
    <e v="#DIV/0!"/>
    <x v="2"/>
    <x v="21"/>
  </r>
  <r>
    <n v="1731"/>
    <s v="Sam Cox Band First Christian Tour"/>
    <s v="We are a Christin Worship band looking to midwest tour. God Bless!"/>
    <n v="1000"/>
    <n v="0"/>
    <x v="3"/>
    <x v="0"/>
    <s v="USD"/>
    <n v="1434034800"/>
    <d v="2015-06-11T15:00:00"/>
    <n v="1432849552"/>
    <x v="3923"/>
    <b v="0"/>
    <n v="0"/>
    <b v="0"/>
    <x v="21"/>
    <n v="0"/>
    <e v="#DIV/0!"/>
    <x v="2"/>
    <x v="2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n v="1452920400"/>
    <d v="2016-01-16T05:00:00"/>
    <n v="1447777481"/>
    <x v="3924"/>
    <b v="0"/>
    <n v="0"/>
    <b v="0"/>
    <x v="21"/>
    <n v="0"/>
    <e v="#DIV/0!"/>
    <x v="2"/>
    <x v="21"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n v="1473802200"/>
    <d v="2016-09-13T21:30:00"/>
    <n v="1472746374"/>
    <x v="3925"/>
    <b v="0"/>
    <n v="0"/>
    <b v="0"/>
    <x v="21"/>
    <n v="0"/>
    <e v="#DIV/0!"/>
    <x v="2"/>
    <x v="21"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n v="1437075422"/>
    <d v="2015-07-16T19:37:02"/>
    <n v="1434483422"/>
    <x v="3926"/>
    <b v="0"/>
    <n v="0"/>
    <b v="0"/>
    <x v="21"/>
    <n v="0"/>
    <e v="#DIV/0!"/>
    <x v="2"/>
    <x v="21"/>
  </r>
  <r>
    <n v="1766"/>
    <s v="Photographic book on Melbourne's music scene"/>
    <s v="I want to create a beautiful book which documents the Melbourne music scene."/>
    <n v="1500"/>
    <n v="0"/>
    <x v="3"/>
    <x v="6"/>
    <s v="AUD"/>
    <n v="1408999088"/>
    <d v="2014-08-25T20:38:08"/>
    <n v="1407184688"/>
    <x v="3927"/>
    <b v="1"/>
    <n v="0"/>
    <b v="0"/>
    <x v="9"/>
    <n v="0"/>
    <e v="#DIV/0!"/>
    <x v="6"/>
    <x v="9"/>
  </r>
  <r>
    <n v="1813"/>
    <s v="Libya : The Lost Days"/>
    <s v="This project aims to document, Libyan photographic history; through both print and artisan mediums ."/>
    <n v="8750"/>
    <n v="0"/>
    <x v="3"/>
    <x v="1"/>
    <s v="GBP"/>
    <n v="1407532812"/>
    <d v="2014-08-08T21:20:12"/>
    <n v="1404940812"/>
    <x v="3928"/>
    <b v="0"/>
    <n v="0"/>
    <b v="0"/>
    <x v="9"/>
    <n v="0"/>
    <e v="#DIV/0!"/>
    <x v="6"/>
    <x v="9"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n v="1435787137"/>
    <d v="2015-07-01T21:45:37"/>
    <n v="1434577537"/>
    <x v="3929"/>
    <b v="0"/>
    <n v="0"/>
    <b v="0"/>
    <x v="9"/>
    <n v="0"/>
    <e v="#DIV/0!"/>
    <x v="6"/>
    <x v="9"/>
  </r>
  <r>
    <n v="1818"/>
    <s v="Give Me Your Goofy-ist"/>
    <s v="We are all different, this is a way to honor and celebrate the authenticity in being different."/>
    <n v="15000"/>
    <n v="0"/>
    <x v="3"/>
    <x v="0"/>
    <s v="USD"/>
    <n v="1428035850"/>
    <d v="2015-04-03T04:37:30"/>
    <n v="1425447450"/>
    <x v="3930"/>
    <b v="0"/>
    <n v="0"/>
    <b v="0"/>
    <x v="9"/>
    <n v="0"/>
    <e v="#DIV/0!"/>
    <x v="6"/>
    <x v="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n v="1422256341"/>
    <d v="2015-01-26T07:12:21"/>
    <n v="1419664341"/>
    <x v="3931"/>
    <b v="0"/>
    <n v="0"/>
    <b v="0"/>
    <x v="25"/>
    <n v="0"/>
    <e v="#DIV/0!"/>
    <x v="1"/>
    <x v="25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n v="1483488249"/>
    <d v="2017-01-04T00:04:09"/>
    <n v="1480896249"/>
    <x v="3932"/>
    <b v="0"/>
    <n v="0"/>
    <b v="0"/>
    <x v="25"/>
    <n v="0"/>
    <e v="#DIV/0!"/>
    <x v="1"/>
    <x v="25"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n v="1402901405"/>
    <d v="2014-06-16T06:50:05"/>
    <n v="1400309405"/>
    <x v="3933"/>
    <b v="0"/>
    <n v="0"/>
    <b v="0"/>
    <x v="25"/>
    <n v="0"/>
    <e v="#DIV/0!"/>
    <x v="1"/>
    <x v="25"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n v="1425170525"/>
    <d v="2015-03-01T00:42:05"/>
    <n v="1422664925"/>
    <x v="3934"/>
    <b v="0"/>
    <n v="0"/>
    <b v="0"/>
    <x v="25"/>
    <n v="0"/>
    <e v="#DIV/0!"/>
    <x v="1"/>
    <x v="25"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n v="1402618355"/>
    <d v="2014-06-13T00:12:35"/>
    <n v="1400026355"/>
    <x v="3935"/>
    <b v="0"/>
    <n v="0"/>
    <b v="0"/>
    <x v="25"/>
    <n v="0"/>
    <e v="#DIV/0!"/>
    <x v="1"/>
    <x v="25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d v="2016-12-04T15:04:47"/>
    <n v="1478268287"/>
    <x v="3936"/>
    <b v="0"/>
    <n v="0"/>
    <b v="0"/>
    <x v="35"/>
    <n v="0"/>
    <e v="#DIV/0!"/>
    <x v="6"/>
    <x v="3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n v="1450706837"/>
    <d v="2015-12-21T14:07:17"/>
    <n v="1448114837"/>
    <x v="3937"/>
    <b v="0"/>
    <n v="0"/>
    <b v="0"/>
    <x v="35"/>
    <n v="0"/>
    <e v="#DIV/0!"/>
    <x v="6"/>
    <x v="3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n v="1481072942"/>
    <d v="2016-12-07T01:09:02"/>
    <n v="1475885342"/>
    <x v="3938"/>
    <b v="0"/>
    <n v="0"/>
    <b v="0"/>
    <x v="35"/>
    <n v="0"/>
    <e v="#DIV/0!"/>
    <x v="6"/>
    <x v="3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n v="1405021211"/>
    <d v="2014-07-10T19:40:11"/>
    <n v="1402429211"/>
    <x v="3939"/>
    <b v="0"/>
    <n v="0"/>
    <b v="0"/>
    <x v="35"/>
    <n v="0"/>
    <e v="#DIV/0!"/>
    <x v="6"/>
    <x v="3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n v="1409091612"/>
    <d v="2014-08-26T22:20:12"/>
    <n v="1406499612"/>
    <x v="3940"/>
    <b v="0"/>
    <n v="0"/>
    <b v="0"/>
    <x v="35"/>
    <n v="0"/>
    <e v="#DIV/0!"/>
    <x v="6"/>
    <x v="35"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n v="1415947159"/>
    <d v="2014-11-14T06:39:19"/>
    <n v="1413351559"/>
    <x v="3941"/>
    <b v="0"/>
    <n v="0"/>
    <b v="0"/>
    <x v="29"/>
    <n v="0"/>
    <e v="#DIV/0!"/>
    <x v="1"/>
    <x v="29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n v="1280534400"/>
    <d v="2010-07-31T00:00:00"/>
    <n v="1277512556"/>
    <x v="3942"/>
    <b v="0"/>
    <n v="0"/>
    <b v="0"/>
    <x v="29"/>
    <n v="0"/>
    <e v="#DIV/0!"/>
    <x v="1"/>
    <x v="2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3943"/>
    <b v="0"/>
    <n v="0"/>
    <b v="0"/>
    <x v="38"/>
    <n v="0"/>
    <e v="#DIV/0!"/>
    <x v="0"/>
    <x v="38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3944"/>
    <b v="0"/>
    <n v="0"/>
    <b v="0"/>
    <x v="38"/>
    <n v="0"/>
    <e v="#DIV/0!"/>
    <x v="0"/>
    <x v="38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3945"/>
    <b v="0"/>
    <n v="0"/>
    <b v="0"/>
    <x v="38"/>
    <n v="0"/>
    <e v="#DIV/0!"/>
    <x v="0"/>
    <x v="3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d v="2015-08-11T18:37:08"/>
    <n v="1436812628"/>
    <x v="3946"/>
    <b v="0"/>
    <n v="0"/>
    <b v="0"/>
    <x v="38"/>
    <n v="0"/>
    <e v="#DIV/0!"/>
    <x v="0"/>
    <x v="3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n v="1483474370"/>
    <d v="2017-01-03T20:12:50"/>
    <n v="1480882370"/>
    <x v="3947"/>
    <b v="0"/>
    <n v="0"/>
    <b v="0"/>
    <x v="38"/>
    <n v="0"/>
    <e v="#DIV/0!"/>
    <x v="0"/>
    <x v="38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3948"/>
    <b v="0"/>
    <n v="0"/>
    <b v="0"/>
    <x v="38"/>
    <n v="0"/>
    <e v="#DIV/0!"/>
    <x v="0"/>
    <x v="38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3949"/>
    <b v="0"/>
    <n v="0"/>
    <b v="0"/>
    <x v="38"/>
    <n v="0"/>
    <e v="#DIV/0!"/>
    <x v="0"/>
    <x v="38"/>
  </r>
  <r>
    <n v="2356"/>
    <s v="HardstyleUnited.com (Canceled)"/>
    <s v="HardstyleUnited.com The Global Hardstyle community. Your Hardstyle community."/>
    <n v="10000"/>
    <n v="0"/>
    <x v="1"/>
    <x v="14"/>
    <s v="EUR"/>
    <n v="1433530104"/>
    <d v="2015-06-05T18:48:24"/>
    <n v="1430938104"/>
    <x v="3950"/>
    <b v="0"/>
    <n v="0"/>
    <b v="0"/>
    <x v="38"/>
    <n v="0"/>
    <e v="#DIV/0!"/>
    <x v="0"/>
    <x v="38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3951"/>
    <b v="0"/>
    <n v="0"/>
    <b v="0"/>
    <x v="38"/>
    <n v="0"/>
    <e v="#DIV/0!"/>
    <x v="0"/>
    <x v="3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3952"/>
    <b v="0"/>
    <n v="0"/>
    <b v="0"/>
    <x v="38"/>
    <n v="0"/>
    <e v="#DIV/0!"/>
    <x v="0"/>
    <x v="38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n v="1462053600"/>
    <d v="2016-04-30T22:00:00"/>
    <n v="1459975008"/>
    <x v="3953"/>
    <b v="0"/>
    <n v="0"/>
    <b v="0"/>
    <x v="38"/>
    <n v="0"/>
    <e v="#DIV/0!"/>
    <x v="0"/>
    <x v="38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3954"/>
    <b v="0"/>
    <n v="0"/>
    <b v="0"/>
    <x v="38"/>
    <n v="0"/>
    <e v="#DIV/0!"/>
    <x v="0"/>
    <x v="38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3955"/>
    <b v="0"/>
    <n v="0"/>
    <b v="0"/>
    <x v="38"/>
    <n v="0"/>
    <e v="#DIV/0!"/>
    <x v="0"/>
    <x v="38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n v="1453071600"/>
    <d v="2016-01-17T23:00:00"/>
    <n v="1449596425"/>
    <x v="3956"/>
    <b v="0"/>
    <n v="0"/>
    <b v="0"/>
    <x v="38"/>
    <n v="0"/>
    <e v="#DIV/0!"/>
    <x v="0"/>
    <x v="3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3957"/>
    <b v="0"/>
    <n v="0"/>
    <b v="0"/>
    <x v="38"/>
    <n v="0"/>
    <e v="#DIV/0!"/>
    <x v="0"/>
    <x v="3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3958"/>
    <b v="0"/>
    <n v="0"/>
    <b v="0"/>
    <x v="38"/>
    <n v="0"/>
    <e v="#DIV/0!"/>
    <x v="0"/>
    <x v="3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3959"/>
    <b v="0"/>
    <n v="0"/>
    <b v="0"/>
    <x v="38"/>
    <n v="0"/>
    <e v="#DIV/0!"/>
    <x v="0"/>
    <x v="3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n v="1480110783"/>
    <d v="2016-11-25T21:53:03"/>
    <n v="1477515183"/>
    <x v="3960"/>
    <b v="0"/>
    <n v="0"/>
    <b v="0"/>
    <x v="38"/>
    <n v="0"/>
    <e v="#DIV/0!"/>
    <x v="0"/>
    <x v="38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3961"/>
    <b v="0"/>
    <n v="0"/>
    <b v="0"/>
    <x v="38"/>
    <n v="0"/>
    <e v="#DIV/0!"/>
    <x v="0"/>
    <x v="38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3962"/>
    <b v="0"/>
    <n v="0"/>
    <b v="0"/>
    <x v="38"/>
    <n v="0"/>
    <e v="#DIV/0!"/>
    <x v="0"/>
    <x v="38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n v="1420920424"/>
    <d v="2015-01-10T20:07:04"/>
    <n v="1415736424"/>
    <x v="3963"/>
    <b v="0"/>
    <n v="0"/>
    <b v="0"/>
    <x v="38"/>
    <n v="0"/>
    <e v="#DIV/0!"/>
    <x v="0"/>
    <x v="3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n v="1420352264"/>
    <d v="2015-01-04T06:17:44"/>
    <n v="1416896264"/>
    <x v="3964"/>
    <b v="0"/>
    <n v="0"/>
    <b v="0"/>
    <x v="38"/>
    <n v="0"/>
    <e v="#DIV/0!"/>
    <x v="0"/>
    <x v="38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3965"/>
    <b v="0"/>
    <n v="0"/>
    <b v="0"/>
    <x v="38"/>
    <n v="0"/>
    <e v="#DIV/0!"/>
    <x v="0"/>
    <x v="38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3966"/>
    <b v="0"/>
    <n v="0"/>
    <b v="0"/>
    <x v="38"/>
    <n v="0"/>
    <e v="#DIV/0!"/>
    <x v="0"/>
    <x v="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3967"/>
    <b v="0"/>
    <n v="0"/>
    <b v="0"/>
    <x v="38"/>
    <n v="0"/>
    <e v="#DIV/0!"/>
    <x v="0"/>
    <x v="38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3968"/>
    <b v="0"/>
    <n v="0"/>
    <b v="0"/>
    <x v="38"/>
    <n v="0"/>
    <e v="#DIV/0!"/>
    <x v="0"/>
    <x v="3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d v="2014-12-18T20:28:26"/>
    <n v="1415910506"/>
    <x v="3969"/>
    <b v="0"/>
    <n v="0"/>
    <b v="0"/>
    <x v="38"/>
    <n v="0"/>
    <e v="#DIV/0!"/>
    <x v="0"/>
    <x v="3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n v="1460615164"/>
    <d v="2016-04-14T06:26:04"/>
    <n v="1458023164"/>
    <x v="3970"/>
    <b v="0"/>
    <n v="0"/>
    <b v="0"/>
    <x v="38"/>
    <n v="0"/>
    <e v="#DIV/0!"/>
    <x v="0"/>
    <x v="38"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n v="1451782607"/>
    <d v="2016-01-03T00:56:47"/>
    <n v="1449190607"/>
    <x v="3971"/>
    <b v="0"/>
    <n v="0"/>
    <b v="0"/>
    <x v="37"/>
    <n v="0"/>
    <e v="#DIV/0!"/>
    <x v="7"/>
    <x v="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n v="1441619275"/>
    <d v="2015-09-07T09:47:55"/>
    <n v="1439027275"/>
    <x v="3972"/>
    <b v="0"/>
    <n v="0"/>
    <b v="0"/>
    <x v="37"/>
    <n v="0"/>
    <e v="#DIV/0!"/>
    <x v="7"/>
    <x v="3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n v="1480185673"/>
    <d v="2016-11-26T18:41:13"/>
    <n v="1476294073"/>
    <x v="3973"/>
    <b v="0"/>
    <n v="0"/>
    <b v="0"/>
    <x v="37"/>
    <n v="0"/>
    <e v="#DIV/0!"/>
    <x v="7"/>
    <x v="3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n v="1407705187"/>
    <d v="2014-08-10T21:13:07"/>
    <n v="1405113187"/>
    <x v="3974"/>
    <b v="0"/>
    <n v="0"/>
    <b v="0"/>
    <x v="37"/>
    <n v="0"/>
    <e v="#DIV/0!"/>
    <x v="7"/>
    <x v="3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n v="1424281389"/>
    <d v="2015-02-18T17:43:09"/>
    <n v="1419097389"/>
    <x v="3975"/>
    <b v="0"/>
    <n v="0"/>
    <b v="0"/>
    <x v="37"/>
    <n v="0"/>
    <e v="#DIV/0!"/>
    <x v="7"/>
    <x v="37"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n v="1439006692"/>
    <d v="2015-08-08T04:04:52"/>
    <n v="1433822692"/>
    <x v="3976"/>
    <b v="0"/>
    <n v="0"/>
    <b v="0"/>
    <x v="37"/>
    <n v="0"/>
    <e v="#DIV/0!"/>
    <x v="7"/>
    <x v="37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n v="1456608943"/>
    <d v="2016-02-27T21:35:43"/>
    <n v="1454016943"/>
    <x v="3977"/>
    <b v="0"/>
    <n v="0"/>
    <b v="0"/>
    <x v="37"/>
    <n v="0"/>
    <e v="#DIV/0!"/>
    <x v="7"/>
    <x v="37"/>
  </r>
  <r>
    <n v="2437"/>
    <s v="Cuppa Gumbos"/>
    <s v="Homemade Gumbo, Stews and Curry to be served hot and fresh everyday at any festival or concert we can attend."/>
    <n v="8000"/>
    <n v="0"/>
    <x v="3"/>
    <x v="0"/>
    <s v="USD"/>
    <n v="1426615200"/>
    <d v="2015-03-17T18:00:00"/>
    <n v="1422400188"/>
    <x v="3978"/>
    <b v="0"/>
    <n v="0"/>
    <b v="0"/>
    <x v="37"/>
    <n v="0"/>
    <e v="#DIV/0!"/>
    <x v="7"/>
    <x v="37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n v="1445197129"/>
    <d v="2015-10-18T19:38:49"/>
    <n v="1442605129"/>
    <x v="3979"/>
    <b v="0"/>
    <n v="0"/>
    <b v="0"/>
    <x v="37"/>
    <n v="0"/>
    <e v="#DIV/0!"/>
    <x v="7"/>
    <x v="37"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n v="1465333560"/>
    <d v="2016-06-07T21:06:00"/>
    <n v="1462743308"/>
    <x v="3980"/>
    <b v="0"/>
    <n v="0"/>
    <b v="0"/>
    <x v="40"/>
    <n v="0"/>
    <e v="#DIV/0!"/>
    <x v="7"/>
    <x v="40"/>
  </r>
  <r>
    <n v="2504"/>
    <s v="Halal Restaurant and Internet Cafe"/>
    <s v="Halal Restaurant and Internet Cafe 20 percent of profits will go to building masjids."/>
    <n v="35000"/>
    <n v="0"/>
    <x v="3"/>
    <x v="0"/>
    <s v="USD"/>
    <n v="1416014534"/>
    <d v="2014-11-15T01:22:14"/>
    <n v="1413418934"/>
    <x v="3981"/>
    <b v="0"/>
    <n v="0"/>
    <b v="0"/>
    <x v="40"/>
    <n v="0"/>
    <e v="#DIV/0!"/>
    <x v="7"/>
    <x v="40"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n v="1426292416"/>
    <d v="2015-03-14T00:20:16"/>
    <n v="1423704016"/>
    <x v="3982"/>
    <b v="0"/>
    <n v="0"/>
    <b v="0"/>
    <x v="40"/>
    <n v="0"/>
    <e v="#DIV/0!"/>
    <x v="7"/>
    <x v="40"/>
  </r>
  <r>
    <n v="2507"/>
    <s v="Help Cafe Talavera get a New Kitchen!"/>
    <s v="Unique dishes for a unique city!."/>
    <n v="42850"/>
    <n v="0"/>
    <x v="3"/>
    <x v="0"/>
    <s v="USD"/>
    <n v="1431308704"/>
    <d v="2015-05-11T01:45:04"/>
    <n v="1428716704"/>
    <x v="3983"/>
    <b v="0"/>
    <n v="0"/>
    <b v="0"/>
    <x v="40"/>
    <n v="0"/>
    <e v="#DIV/0!"/>
    <x v="7"/>
    <x v="4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n v="1408056634"/>
    <d v="2014-08-14T22:50:34"/>
    <n v="1405464634"/>
    <x v="3984"/>
    <b v="0"/>
    <n v="0"/>
    <b v="0"/>
    <x v="40"/>
    <n v="0"/>
    <e v="#DIV/0!"/>
    <x v="7"/>
    <x v="40"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n v="1454323413"/>
    <d v="2016-02-01T10:43:33"/>
    <n v="1451731413"/>
    <x v="3985"/>
    <b v="0"/>
    <n v="0"/>
    <b v="0"/>
    <x v="40"/>
    <n v="0"/>
    <e v="#DIV/0!"/>
    <x v="7"/>
    <x v="40"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n v="1418504561"/>
    <d v="2014-12-13T21:02:41"/>
    <n v="1417208561"/>
    <x v="3986"/>
    <b v="0"/>
    <n v="0"/>
    <b v="0"/>
    <x v="40"/>
    <n v="0"/>
    <e v="#DIV/0!"/>
    <x v="7"/>
    <x v="40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n v="1488067789"/>
    <d v="2017-02-26T00:09:49"/>
    <n v="1482883789"/>
    <x v="3987"/>
    <b v="0"/>
    <n v="0"/>
    <b v="0"/>
    <x v="40"/>
    <n v="0"/>
    <e v="#DIV/0!"/>
    <x v="7"/>
    <x v="40"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n v="1417279252"/>
    <d v="2014-11-29T16:40:52"/>
    <n v="1414683652"/>
    <x v="3988"/>
    <b v="0"/>
    <n v="0"/>
    <b v="0"/>
    <x v="40"/>
    <n v="0"/>
    <e v="#DIV/0!"/>
    <x v="7"/>
    <x v="40"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n v="1415899228"/>
    <d v="2014-11-13T17:20:28"/>
    <n v="1413303628"/>
    <x v="3989"/>
    <b v="0"/>
    <n v="0"/>
    <b v="0"/>
    <x v="40"/>
    <n v="0"/>
    <e v="#DIV/0!"/>
    <x v="7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n v="1476559260"/>
    <d v="2016-10-15T19:21:00"/>
    <n v="1472567085"/>
    <x v="3990"/>
    <b v="0"/>
    <n v="0"/>
    <b v="0"/>
    <x v="40"/>
    <n v="0"/>
    <e v="#DIV/0!"/>
    <x v="7"/>
    <x v="4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n v="1444740089"/>
    <d v="2015-10-13T12:41:29"/>
    <n v="1442148089"/>
    <x v="3991"/>
    <b v="0"/>
    <n v="0"/>
    <b v="0"/>
    <x v="37"/>
    <n v="0"/>
    <e v="#DIV/0!"/>
    <x v="7"/>
    <x v="37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3992"/>
    <b v="0"/>
    <n v="0"/>
    <b v="0"/>
    <x v="37"/>
    <n v="0"/>
    <e v="#DIV/0!"/>
    <x v="7"/>
    <x v="3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n v="1406854699"/>
    <d v="2014-08-01T00:58:19"/>
    <n v="1404262699"/>
    <x v="3993"/>
    <b v="0"/>
    <n v="0"/>
    <b v="0"/>
    <x v="37"/>
    <n v="0"/>
    <e v="#DIV/0!"/>
    <x v="7"/>
    <x v="3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3994"/>
    <b v="0"/>
    <n v="0"/>
    <b v="0"/>
    <x v="37"/>
    <n v="0"/>
    <e v="#DIV/0!"/>
    <x v="7"/>
    <x v="3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3995"/>
    <b v="0"/>
    <n v="0"/>
    <b v="0"/>
    <x v="37"/>
    <n v="0"/>
    <e v="#DIV/0!"/>
    <x v="7"/>
    <x v="3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3996"/>
    <b v="0"/>
    <n v="0"/>
    <b v="0"/>
    <x v="37"/>
    <n v="0"/>
    <e v="#DIV/0!"/>
    <x v="7"/>
    <x v="3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3997"/>
    <b v="0"/>
    <n v="0"/>
    <b v="0"/>
    <x v="37"/>
    <n v="0"/>
    <e v="#DIV/0!"/>
    <x v="7"/>
    <x v="37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3998"/>
    <b v="0"/>
    <n v="0"/>
    <b v="0"/>
    <x v="37"/>
    <n v="0"/>
    <e v="#DIV/0!"/>
    <x v="7"/>
    <x v="37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3999"/>
    <b v="0"/>
    <n v="0"/>
    <b v="0"/>
    <x v="37"/>
    <n v="0"/>
    <e v="#DIV/0!"/>
    <x v="7"/>
    <x v="3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4000"/>
    <b v="0"/>
    <n v="0"/>
    <b v="0"/>
    <x v="37"/>
    <n v="0"/>
    <e v="#DIV/0!"/>
    <x v="7"/>
    <x v="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4001"/>
    <b v="0"/>
    <n v="0"/>
    <b v="0"/>
    <x v="37"/>
    <n v="0"/>
    <e v="#DIV/0!"/>
    <x v="7"/>
    <x v="37"/>
  </r>
  <r>
    <n v="2584"/>
    <s v="Culinary Arts Food Truck Style"/>
    <s v="Bringing quality food to the masses using local premium ingredients, but at a food truck price!"/>
    <n v="10000"/>
    <n v="0"/>
    <x v="3"/>
    <x v="0"/>
    <s v="USD"/>
    <n v="1434341369"/>
    <d v="2015-06-15T04:09:29"/>
    <n v="1431749369"/>
    <x v="4002"/>
    <b v="0"/>
    <n v="0"/>
    <b v="0"/>
    <x v="37"/>
    <n v="0"/>
    <e v="#DIV/0!"/>
    <x v="7"/>
    <x v="3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n v="1453817297"/>
    <d v="2016-01-26T14:08:17"/>
    <n v="1453212497"/>
    <x v="4003"/>
    <b v="0"/>
    <n v="0"/>
    <b v="0"/>
    <x v="37"/>
    <n v="0"/>
    <e v="#DIV/0!"/>
    <x v="7"/>
    <x v="37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n v="1429993026"/>
    <d v="2015-04-25T20:17:06"/>
    <n v="1427401026"/>
    <x v="4004"/>
    <b v="0"/>
    <n v="0"/>
    <b v="0"/>
    <x v="37"/>
    <n v="0"/>
    <e v="#DIV/0!"/>
    <x v="7"/>
    <x v="3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n v="1468565820"/>
    <d v="2016-07-15T06:57:00"/>
    <n v="1465970108"/>
    <x v="4005"/>
    <b v="0"/>
    <n v="0"/>
    <b v="0"/>
    <x v="5"/>
    <n v="0"/>
    <e v="#DIV/0!"/>
    <x v="0"/>
    <x v="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n v="1412119423"/>
    <d v="2014-09-30T23:23:43"/>
    <n v="1410391423"/>
    <x v="4006"/>
    <b v="0"/>
    <n v="0"/>
    <b v="0"/>
    <x v="37"/>
    <n v="0"/>
    <e v="#DIV/0!"/>
    <x v="7"/>
    <x v="37"/>
  </r>
  <r>
    <n v="2687"/>
    <s v="Munch Wagon"/>
    <s v="Your American Pizzas, Wings, Stuffed Gouda Burger, Sweet &amp; Russet Potato Fries served on a food Truck!!"/>
    <n v="15000"/>
    <n v="0"/>
    <x v="3"/>
    <x v="0"/>
    <s v="USD"/>
    <n v="1435591318"/>
    <d v="2015-06-29T15:21:58"/>
    <n v="1432999318"/>
    <x v="4007"/>
    <b v="0"/>
    <n v="0"/>
    <b v="0"/>
    <x v="37"/>
    <n v="0"/>
    <e v="#DIV/0!"/>
    <x v="7"/>
    <x v="37"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d v="2014-08-08T21:31:03"/>
    <n v="1404941463"/>
    <x v="4008"/>
    <b v="0"/>
    <n v="0"/>
    <b v="0"/>
    <x v="37"/>
    <n v="0"/>
    <e v="#DIV/0!"/>
    <x v="7"/>
    <x v="37"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n v="1476863607"/>
    <d v="2016-10-19T07:53:27"/>
    <n v="1474271607"/>
    <x v="4009"/>
    <b v="0"/>
    <n v="0"/>
    <b v="0"/>
    <x v="32"/>
    <n v="0"/>
    <e v="#DIV/0!"/>
    <x v="5"/>
    <x v="32"/>
  </r>
  <r>
    <n v="2750"/>
    <s v="My Child, My Blessing"/>
    <s v="This is a journal where parents daily write something positive about their child.  Places for pictures, too."/>
    <n v="1999"/>
    <n v="0"/>
    <x v="3"/>
    <x v="0"/>
    <s v="USD"/>
    <n v="1341086400"/>
    <d v="2012-06-30T20:00:00"/>
    <n v="1340055345"/>
    <x v="4010"/>
    <b v="0"/>
    <n v="0"/>
    <b v="0"/>
    <x v="32"/>
    <n v="0"/>
    <e v="#DIV/0!"/>
    <x v="5"/>
    <x v="3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d v="2014-06-17T21:17:22"/>
    <n v="1397855842"/>
    <x v="4011"/>
    <b v="0"/>
    <n v="0"/>
    <b v="0"/>
    <x v="32"/>
    <n v="0"/>
    <e v="#DIV/0!"/>
    <x v="5"/>
    <x v="32"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n v="1410448551"/>
    <d v="2014-09-11T15:15:51"/>
    <n v="1407856551"/>
    <x v="4012"/>
    <b v="0"/>
    <n v="0"/>
    <b v="0"/>
    <x v="32"/>
    <n v="0"/>
    <e v="#DIV/0!"/>
    <x v="5"/>
    <x v="3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n v="1371726258"/>
    <d v="2013-06-20T11:04:18"/>
    <n v="1369134258"/>
    <x v="4013"/>
    <b v="0"/>
    <n v="0"/>
    <b v="0"/>
    <x v="32"/>
    <n v="0"/>
    <e v="#DIV/0!"/>
    <x v="5"/>
    <x v="32"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n v="1351432428"/>
    <d v="2012-10-28T13:53:48"/>
    <n v="1350050028"/>
    <x v="4014"/>
    <b v="0"/>
    <n v="0"/>
    <b v="0"/>
    <x v="32"/>
    <n v="0"/>
    <e v="#DIV/0!"/>
    <x v="5"/>
    <x v="3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n v="1359738000"/>
    <d v="2013-02-01T17:00:00"/>
    <n v="1355489140"/>
    <x v="4015"/>
    <b v="0"/>
    <n v="0"/>
    <b v="0"/>
    <x v="32"/>
    <n v="0"/>
    <e v="#DIV/0!"/>
    <x v="5"/>
    <x v="3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n v="1381006294"/>
    <d v="2013-10-05T20:51:34"/>
    <n v="1379710294"/>
    <x v="4016"/>
    <b v="0"/>
    <n v="0"/>
    <b v="0"/>
    <x v="32"/>
    <n v="0"/>
    <e v="#DIV/0!"/>
    <x v="5"/>
    <x v="32"/>
  </r>
  <r>
    <n v="2780"/>
    <s v="Travel with baby"/>
    <s v="Turn the World with my kids, and then write a book with the advice for traveling with baby"/>
    <n v="100000"/>
    <n v="0"/>
    <x v="3"/>
    <x v="4"/>
    <s v="EUR"/>
    <n v="1489142688"/>
    <d v="2017-03-10T10:44:48"/>
    <n v="1486550688"/>
    <x v="4017"/>
    <b v="0"/>
    <n v="0"/>
    <b v="0"/>
    <x v="32"/>
    <n v="0"/>
    <e v="#DIV/0!"/>
    <x v="5"/>
    <x v="32"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n v="1403348400"/>
    <d v="2014-06-21T11:00:00"/>
    <n v="1401058295"/>
    <x v="4018"/>
    <b v="0"/>
    <n v="0"/>
    <b v="0"/>
    <x v="4"/>
    <n v="0"/>
    <e v="#DIV/0!"/>
    <x v="3"/>
    <x v="4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n v="1465790400"/>
    <d v="2016-06-13T04:00:00"/>
    <n v="1462210950"/>
    <x v="4019"/>
    <b v="0"/>
    <n v="0"/>
    <b v="0"/>
    <x v="4"/>
    <n v="0"/>
    <e v="#DIV/0!"/>
    <x v="3"/>
    <x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n v="1432917394"/>
    <d v="2015-05-29T16:36:34"/>
    <n v="1429029394"/>
    <x v="4020"/>
    <b v="0"/>
    <n v="0"/>
    <b v="0"/>
    <x v="4"/>
    <n v="0"/>
    <e v="#DIV/0!"/>
    <x v="3"/>
    <x v="4"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n v="1464031265"/>
    <d v="2016-05-23T19:21:05"/>
    <n v="1458847265"/>
    <x v="4021"/>
    <b v="0"/>
    <n v="0"/>
    <b v="0"/>
    <x v="4"/>
    <n v="0"/>
    <e v="#DIV/0!"/>
    <x v="3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n v="1454109420"/>
    <d v="2016-01-29T23:17:00"/>
    <n v="1453334629"/>
    <x v="4022"/>
    <b v="0"/>
    <n v="0"/>
    <b v="0"/>
    <x v="4"/>
    <n v="0"/>
    <e v="#DIV/0!"/>
    <x v="3"/>
    <x v="4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d v="2014-09-14T04:34:57"/>
    <n v="1405485297"/>
    <x v="4023"/>
    <b v="0"/>
    <n v="0"/>
    <b v="0"/>
    <x v="4"/>
    <n v="0"/>
    <e v="#DIV/0!"/>
    <x v="3"/>
    <x v="4"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n v="1417778880"/>
    <d v="2014-12-05T11:28:00"/>
    <n v="1415711095"/>
    <x v="4024"/>
    <b v="0"/>
    <n v="0"/>
    <b v="0"/>
    <x v="4"/>
    <n v="0"/>
    <e v="#DIV/0!"/>
    <x v="3"/>
    <x v="4"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n v="1420512259"/>
    <d v="2015-01-06T02:44:19"/>
    <n v="1415328259"/>
    <x v="4025"/>
    <b v="0"/>
    <n v="0"/>
    <b v="0"/>
    <x v="4"/>
    <n v="0"/>
    <e v="#DIV/0!"/>
    <x v="3"/>
    <x v="4"/>
  </r>
  <r>
    <n v="2872"/>
    <s v="Loud Arts"/>
    <s v="Local Theatre group in Loudoun County, Virginia. Looking for funds to start producing shows!"/>
    <n v="3000"/>
    <n v="0"/>
    <x v="3"/>
    <x v="0"/>
    <s v="USD"/>
    <n v="1434768438"/>
    <d v="2015-06-20T02:47:18"/>
    <n v="1429584438"/>
    <x v="4026"/>
    <b v="0"/>
    <n v="0"/>
    <b v="0"/>
    <x v="4"/>
    <n v="0"/>
    <e v="#DIV/0!"/>
    <x v="3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n v="1437069079"/>
    <d v="2015-07-16T17:51:19"/>
    <n v="1434477079"/>
    <x v="4027"/>
    <b v="0"/>
    <n v="0"/>
    <b v="0"/>
    <x v="4"/>
    <n v="0"/>
    <e v="#DIV/0!"/>
    <x v="3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n v="1417620036"/>
    <d v="2014-12-03T15:20:36"/>
    <n v="1412432436"/>
    <x v="4028"/>
    <b v="0"/>
    <n v="0"/>
    <b v="0"/>
    <x v="4"/>
    <n v="0"/>
    <e v="#DIV/0!"/>
    <x v="3"/>
    <x v="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n v="1413608340"/>
    <d v="2014-10-18T04:59:00"/>
    <n v="1412945440"/>
    <x v="4029"/>
    <b v="0"/>
    <n v="0"/>
    <b v="0"/>
    <x v="4"/>
    <n v="0"/>
    <e v="#DIV/0!"/>
    <x v="3"/>
    <x v="4"/>
  </r>
  <r>
    <n v="2894"/>
    <s v="How Could You Do This To Me (The Stage Play)"/>
    <s v="This Is A Story About A Woman A Man And A Woman"/>
    <n v="50000"/>
    <n v="0"/>
    <x v="3"/>
    <x v="0"/>
    <s v="USD"/>
    <n v="1428100815"/>
    <d v="2015-04-03T22:40:15"/>
    <n v="1422920415"/>
    <x v="4030"/>
    <b v="0"/>
    <n v="0"/>
    <b v="0"/>
    <x v="4"/>
    <n v="0"/>
    <e v="#DIV/0!"/>
    <x v="3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n v="1469325158"/>
    <d v="2016-07-24T01:52:38"/>
    <n v="1464141158"/>
    <x v="4031"/>
    <b v="0"/>
    <n v="0"/>
    <b v="0"/>
    <x v="4"/>
    <n v="0"/>
    <e v="#DIV/0!"/>
    <x v="3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n v="1428894380"/>
    <d v="2015-04-13T03:06:20"/>
    <n v="1426302380"/>
    <x v="4032"/>
    <b v="0"/>
    <n v="0"/>
    <b v="0"/>
    <x v="12"/>
    <n v="0"/>
    <e v="#DIV/0!"/>
    <x v="3"/>
    <x v="12"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n v="1432437660"/>
    <d v="2015-05-24T03:21:00"/>
    <n v="1429845660"/>
    <x v="4033"/>
    <b v="0"/>
    <n v="0"/>
    <b v="0"/>
    <x v="12"/>
    <n v="0"/>
    <e v="#DIV/0!"/>
    <x v="3"/>
    <x v="1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n v="1453538752"/>
    <d v="2016-01-23T08:45:52"/>
    <n v="1450946752"/>
    <x v="4034"/>
    <b v="0"/>
    <n v="0"/>
    <b v="0"/>
    <x v="12"/>
    <n v="0"/>
    <e v="#DIV/0!"/>
    <x v="3"/>
    <x v="1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4035"/>
    <b v="0"/>
    <n v="0"/>
    <b v="0"/>
    <x v="12"/>
    <n v="0"/>
    <e v="#DIV/0!"/>
    <x v="3"/>
    <x v="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4036"/>
    <b v="0"/>
    <n v="0"/>
    <b v="0"/>
    <x v="12"/>
    <n v="0"/>
    <e v="#DIV/0!"/>
    <x v="3"/>
    <x v="1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4037"/>
    <b v="0"/>
    <n v="0"/>
    <b v="0"/>
    <x v="12"/>
    <n v="0"/>
    <e v="#DIV/0!"/>
    <x v="3"/>
    <x v="1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4038"/>
    <b v="0"/>
    <n v="0"/>
    <b v="0"/>
    <x v="12"/>
    <n v="0"/>
    <e v="#DIV/0!"/>
    <x v="3"/>
    <x v="1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n v="1425258240"/>
    <d v="2015-03-02T01:04:00"/>
    <n v="1422043154"/>
    <x v="4039"/>
    <b v="0"/>
    <n v="0"/>
    <b v="0"/>
    <x v="12"/>
    <n v="0"/>
    <e v="#DIV/0!"/>
    <x v="3"/>
    <x v="12"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n v="1412003784"/>
    <d v="2014-09-29T15:16:24"/>
    <n v="1406819784"/>
    <x v="4040"/>
    <b v="0"/>
    <n v="0"/>
    <b v="0"/>
    <x v="12"/>
    <n v="0"/>
    <e v="#DIV/0!"/>
    <x v="3"/>
    <x v="12"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n v="1459694211"/>
    <d v="2016-04-03T14:36:51"/>
    <n v="1457105811"/>
    <x v="4041"/>
    <b v="0"/>
    <n v="0"/>
    <b v="0"/>
    <x v="12"/>
    <n v="0"/>
    <e v="#DIV/0!"/>
    <x v="3"/>
    <x v="12"/>
  </r>
  <r>
    <n v="3061"/>
    <s v="Help Save Parkway Cinemas!"/>
    <s v="Save a historic Local theater."/>
    <n v="1000000"/>
    <n v="0"/>
    <x v="3"/>
    <x v="0"/>
    <s v="USD"/>
    <n v="1407955748"/>
    <d v="2014-08-13T18:49:08"/>
    <n v="1405363748"/>
    <x v="4042"/>
    <b v="0"/>
    <n v="0"/>
    <b v="0"/>
    <x v="12"/>
    <n v="0"/>
    <e v="#DIV/0!"/>
    <x v="3"/>
    <x v="12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n v="1447628946"/>
    <d v="2015-11-15T23:09:06"/>
    <n v="1445033346"/>
    <x v="4043"/>
    <b v="0"/>
    <n v="0"/>
    <b v="0"/>
    <x v="12"/>
    <n v="0"/>
    <e v="#DIV/0!"/>
    <x v="3"/>
    <x v="1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n v="1411312250"/>
    <d v="2014-09-21T15:10:50"/>
    <n v="1406128250"/>
    <x v="4044"/>
    <b v="0"/>
    <n v="0"/>
    <b v="0"/>
    <x v="12"/>
    <n v="0"/>
    <e v="#DIV/0!"/>
    <x v="3"/>
    <x v="12"/>
  </r>
  <r>
    <n v="3125"/>
    <s v="N/A (Canceled)"/>
    <s v="N/A"/>
    <n v="1500000"/>
    <n v="0"/>
    <x v="1"/>
    <x v="0"/>
    <s v="USD"/>
    <n v="1452142672"/>
    <d v="2016-01-07T04:57:52"/>
    <n v="1449550672"/>
    <x v="4045"/>
    <b v="0"/>
    <n v="0"/>
    <b v="0"/>
    <x v="12"/>
    <n v="0"/>
    <e v="#DIV/0!"/>
    <x v="3"/>
    <x v="1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4046"/>
    <b v="0"/>
    <n v="0"/>
    <b v="0"/>
    <x v="12"/>
    <n v="0"/>
    <e v="#DIV/0!"/>
    <x v="3"/>
    <x v="12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d v="2017-04-03T15:30:07"/>
    <n v="1489591807"/>
    <x v="4047"/>
    <b v="0"/>
    <n v="0"/>
    <b v="0"/>
    <x v="4"/>
    <n v="0"/>
    <e v="#DIV/0!"/>
    <x v="3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d v="2017-04-09T08:35:56"/>
    <n v="1489480556"/>
    <x v="4048"/>
    <b v="0"/>
    <n v="0"/>
    <b v="0"/>
    <x v="4"/>
    <n v="0"/>
    <e v="#DIV/0!"/>
    <x v="3"/>
    <x v="4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d v="2017-03-27T23:58:54"/>
    <n v="1485478734"/>
    <x v="4049"/>
    <b v="0"/>
    <n v="0"/>
    <b v="0"/>
    <x v="4"/>
    <n v="0"/>
    <e v="#DIV/0!"/>
    <x v="3"/>
    <x v="4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d v="2016-12-09T04:37:55"/>
    <n v="1478662675"/>
    <x v="4050"/>
    <b v="0"/>
    <n v="0"/>
    <b v="0"/>
    <x v="20"/>
    <n v="0"/>
    <e v="#DIV/0!"/>
    <x v="3"/>
    <x v="2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n v="1437960598"/>
    <d v="2015-07-27T01:29:58"/>
    <n v="1435368598"/>
    <x v="4051"/>
    <b v="0"/>
    <n v="0"/>
    <b v="0"/>
    <x v="20"/>
    <n v="0"/>
    <e v="#DIV/0!"/>
    <x v="3"/>
    <x v="2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n v="1437149640"/>
    <d v="2015-07-17T16:14:00"/>
    <n v="1434558479"/>
    <x v="4052"/>
    <b v="0"/>
    <n v="0"/>
    <b v="0"/>
    <x v="20"/>
    <n v="0"/>
    <e v="#DIV/0!"/>
    <x v="3"/>
    <x v="2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n v="1442644651"/>
    <d v="2015-09-19T06:37:31"/>
    <n v="1440052651"/>
    <x v="4053"/>
    <b v="0"/>
    <n v="0"/>
    <b v="0"/>
    <x v="20"/>
    <n v="0"/>
    <e v="#DIV/0!"/>
    <x v="3"/>
    <x v="2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n v="1450040396"/>
    <d v="2015-12-13T20:59:56"/>
    <n v="1444852796"/>
    <x v="4054"/>
    <b v="0"/>
    <n v="0"/>
    <b v="0"/>
    <x v="20"/>
    <n v="0"/>
    <e v="#DIV/0!"/>
    <x v="3"/>
    <x v="20"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n v="1442248829"/>
    <d v="2015-09-14T16:40:29"/>
    <n v="1439224829"/>
    <x v="4055"/>
    <b v="0"/>
    <n v="0"/>
    <b v="0"/>
    <x v="20"/>
    <n v="0"/>
    <e v="#DIV/0!"/>
    <x v="3"/>
    <x v="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n v="1412485200"/>
    <d v="2014-10-05T05:00:00"/>
    <n v="1410966179"/>
    <x v="4056"/>
    <b v="0"/>
    <n v="0"/>
    <b v="0"/>
    <x v="20"/>
    <n v="0"/>
    <e v="#DIV/0!"/>
    <x v="3"/>
    <x v="20"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n v="1447734439"/>
    <d v="2015-11-17T04:27:19"/>
    <n v="1444274839"/>
    <x v="4057"/>
    <b v="0"/>
    <n v="0"/>
    <b v="0"/>
    <x v="20"/>
    <n v="0"/>
    <e v="#DIV/0!"/>
    <x v="3"/>
    <x v="20"/>
  </r>
  <r>
    <n v="3733"/>
    <s v="laughter in the hood"/>
    <s v="want to donate tickets to residents who live in the community that cant afford the 35.00 price of ticket"/>
    <n v="1500"/>
    <n v="0"/>
    <x v="3"/>
    <x v="0"/>
    <s v="USD"/>
    <n v="1429396200"/>
    <d v="2015-04-18T22:30:00"/>
    <n v="1428539708"/>
    <x v="4058"/>
    <b v="0"/>
    <n v="0"/>
    <b v="0"/>
    <x v="4"/>
    <n v="0"/>
    <e v="#DIV/0!"/>
    <x v="3"/>
    <x v="4"/>
  </r>
  <r>
    <n v="3741"/>
    <s v="Open House Theater"/>
    <s v="A small community with a love for theater would like to continue. Help the children of this community continue."/>
    <n v="20000"/>
    <n v="0"/>
    <x v="3"/>
    <x v="0"/>
    <s v="USD"/>
    <n v="1450389950"/>
    <d v="2015-12-17T22:05:50"/>
    <n v="1447797950"/>
    <x v="4059"/>
    <b v="0"/>
    <n v="0"/>
    <b v="0"/>
    <x v="4"/>
    <n v="0"/>
    <e v="#DIV/0!"/>
    <x v="3"/>
    <x v="4"/>
  </r>
  <r>
    <n v="3743"/>
    <s v="Down the Mississippi"/>
    <s v="I'm taking the Adventures of Huckleberry Finn puppet show down the Mississippi River!"/>
    <n v="2200"/>
    <n v="0"/>
    <x v="3"/>
    <x v="0"/>
    <s v="USD"/>
    <n v="1404406964"/>
    <d v="2014-07-03T17:02:44"/>
    <n v="1401814964"/>
    <x v="4060"/>
    <b v="0"/>
    <n v="0"/>
    <b v="0"/>
    <x v="4"/>
    <n v="0"/>
    <e v="#DIV/0!"/>
    <x v="3"/>
    <x v="4"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n v="1404532740"/>
    <d v="2014-07-05T03:59:00"/>
    <n v="1401823952"/>
    <x v="4061"/>
    <b v="0"/>
    <n v="0"/>
    <b v="0"/>
    <x v="4"/>
    <n v="0"/>
    <e v="#DIV/0!"/>
    <x v="3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n v="1479834023"/>
    <d v="2016-11-22T17:00:23"/>
    <n v="1477238423"/>
    <x v="4062"/>
    <b v="0"/>
    <n v="0"/>
    <b v="0"/>
    <x v="20"/>
    <n v="0"/>
    <e v="#DIV/0!"/>
    <x v="3"/>
    <x v="20"/>
  </r>
  <r>
    <n v="3791"/>
    <s v="Spin! at The Cumming Playhouse"/>
    <s v="Spin! is an original musical comedy-drama presented by Blue Palm Productions."/>
    <n v="1500"/>
    <n v="0"/>
    <x v="3"/>
    <x v="0"/>
    <s v="USD"/>
    <n v="1404664592"/>
    <d v="2014-07-06T16:36:32"/>
    <n v="1399480592"/>
    <x v="4063"/>
    <b v="0"/>
    <n v="0"/>
    <b v="0"/>
    <x v="20"/>
    <n v="0"/>
    <e v="#DIV/0!"/>
    <x v="3"/>
    <x v="20"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n v="1445482906"/>
    <d v="2015-10-22T03:01:46"/>
    <n v="1442890906"/>
    <x v="4064"/>
    <b v="0"/>
    <n v="0"/>
    <b v="0"/>
    <x v="20"/>
    <n v="0"/>
    <e v="#DIV/0!"/>
    <x v="3"/>
    <x v="2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n v="1469948400"/>
    <d v="2016-07-31T07:00:00"/>
    <n v="1465172024"/>
    <x v="4065"/>
    <b v="0"/>
    <n v="0"/>
    <b v="0"/>
    <x v="20"/>
    <n v="0"/>
    <e v="#DIV/0!"/>
    <x v="3"/>
    <x v="20"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n v="1446739905"/>
    <d v="2015-11-05T16:11:45"/>
    <n v="1441552305"/>
    <x v="4066"/>
    <b v="0"/>
    <n v="0"/>
    <b v="0"/>
    <x v="4"/>
    <n v="0"/>
    <e v="#DIV/0!"/>
    <x v="3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4067"/>
    <b v="0"/>
    <n v="0"/>
    <b v="0"/>
    <x v="20"/>
    <n v="0"/>
    <e v="#DIV/0!"/>
    <x v="3"/>
    <x v="2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4068"/>
    <b v="0"/>
    <n v="0"/>
    <b v="0"/>
    <x v="20"/>
    <n v="0"/>
    <e v="#DIV/0!"/>
    <x v="3"/>
    <x v="2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n v="1422061200"/>
    <d v="2015-01-24T01:00:00"/>
    <n v="1420244622"/>
    <x v="4069"/>
    <b v="0"/>
    <n v="0"/>
    <b v="0"/>
    <x v="20"/>
    <n v="0"/>
    <e v="#DIV/0!"/>
    <x v="3"/>
    <x v="2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n v="1472896800"/>
    <d v="2016-09-03T10:00:00"/>
    <n v="1472804365"/>
    <x v="4070"/>
    <b v="0"/>
    <n v="0"/>
    <b v="0"/>
    <x v="20"/>
    <n v="0"/>
    <e v="#DIV/0!"/>
    <x v="3"/>
    <x v="2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4071"/>
    <b v="0"/>
    <n v="0"/>
    <b v="0"/>
    <x v="20"/>
    <n v="0"/>
    <e v="#DIV/0!"/>
    <x v="3"/>
    <x v="2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n v="1454281380"/>
    <d v="2016-01-31T23:03:00"/>
    <n v="1451950570"/>
    <x v="4072"/>
    <b v="0"/>
    <n v="0"/>
    <b v="0"/>
    <x v="20"/>
    <n v="0"/>
    <e v="#DIV/0!"/>
    <x v="3"/>
    <x v="2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4073"/>
    <b v="0"/>
    <n v="0"/>
    <b v="0"/>
    <x v="20"/>
    <n v="0"/>
    <e v="#DIV/0!"/>
    <x v="3"/>
    <x v="2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4074"/>
    <b v="0"/>
    <n v="0"/>
    <b v="0"/>
    <x v="20"/>
    <n v="0"/>
    <e v="#DIV/0!"/>
    <x v="3"/>
    <x v="2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4075"/>
    <b v="0"/>
    <n v="0"/>
    <b v="0"/>
    <x v="20"/>
    <n v="0"/>
    <e v="#DIV/0!"/>
    <x v="3"/>
    <x v="20"/>
  </r>
  <r>
    <n v="3886"/>
    <s v="a (Canceled)"/>
    <n v="1"/>
    <n v="10000"/>
    <n v="0"/>
    <x v="1"/>
    <x v="6"/>
    <s v="AUD"/>
    <n v="1418275702"/>
    <d v="2014-12-11T05:28:22"/>
    <n v="1415683702"/>
    <x v="4076"/>
    <b v="0"/>
    <n v="0"/>
    <b v="0"/>
    <x v="20"/>
    <n v="0"/>
    <e v="#DIV/0!"/>
    <x v="3"/>
    <x v="2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n v="1408863600"/>
    <d v="2014-08-24T07:00:00"/>
    <n v="1408203557"/>
    <x v="4077"/>
    <b v="0"/>
    <n v="0"/>
    <b v="0"/>
    <x v="4"/>
    <n v="0"/>
    <e v="#DIV/0!"/>
    <x v="3"/>
    <x v="4"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n v="1439581080"/>
    <d v="2015-08-14T19:38:00"/>
    <n v="1435709765"/>
    <x v="4078"/>
    <b v="0"/>
    <n v="0"/>
    <b v="0"/>
    <x v="4"/>
    <n v="0"/>
    <e v="#DIV/0!"/>
    <x v="3"/>
    <x v="4"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n v="1464952752"/>
    <d v="2016-06-03T11:19:12"/>
    <n v="1462360752"/>
    <x v="4079"/>
    <b v="0"/>
    <n v="0"/>
    <b v="0"/>
    <x v="4"/>
    <n v="0"/>
    <e v="#DIV/0!"/>
    <x v="3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n v="1414346400"/>
    <d v="2014-10-26T18:00:00"/>
    <n v="1413291655"/>
    <x v="4080"/>
    <b v="0"/>
    <n v="0"/>
    <b v="0"/>
    <x v="4"/>
    <n v="0"/>
    <e v="#DIV/0!"/>
    <x v="3"/>
    <x v="4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n v="1459490400"/>
    <d v="2016-04-01T06:00:00"/>
    <n v="1457078868"/>
    <x v="4081"/>
    <b v="0"/>
    <n v="0"/>
    <b v="0"/>
    <x v="4"/>
    <n v="0"/>
    <e v="#DIV/0!"/>
    <x v="3"/>
    <x v="4"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n v="1441510707"/>
    <d v="2015-09-06T03:38:27"/>
    <n v="1439350707"/>
    <x v="4082"/>
    <b v="0"/>
    <n v="0"/>
    <b v="0"/>
    <x v="4"/>
    <n v="0"/>
    <e v="#DIV/0!"/>
    <x v="3"/>
    <x v="4"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n v="1480576720"/>
    <d v="2016-12-01T07:18:40"/>
    <n v="1477981120"/>
    <x v="4083"/>
    <b v="0"/>
    <n v="0"/>
    <b v="0"/>
    <x v="4"/>
    <n v="0"/>
    <e v="#DIV/0!"/>
    <x v="3"/>
    <x v="4"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n v="1434490914"/>
    <d v="2015-06-16T21:41:54"/>
    <n v="1429306914"/>
    <x v="4084"/>
    <b v="0"/>
    <n v="0"/>
    <b v="0"/>
    <x v="4"/>
    <n v="0"/>
    <e v="#DIV/0!"/>
    <x v="3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n v="1440690875"/>
    <d v="2015-08-27T15:54:35"/>
    <n v="1438098875"/>
    <x v="4085"/>
    <b v="0"/>
    <n v="0"/>
    <b v="0"/>
    <x v="4"/>
    <n v="0"/>
    <e v="#DIV/0!"/>
    <x v="3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n v="1410076123"/>
    <d v="2014-09-07T07:48:43"/>
    <n v="1404892123"/>
    <x v="4086"/>
    <b v="0"/>
    <n v="0"/>
    <b v="0"/>
    <x v="4"/>
    <n v="0"/>
    <e v="#DIV/0!"/>
    <x v="3"/>
    <x v="4"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n v="1469834940"/>
    <d v="2016-07-29T23:29:00"/>
    <n v="1467162586"/>
    <x v="4087"/>
    <b v="0"/>
    <n v="0"/>
    <b v="0"/>
    <x v="4"/>
    <n v="0"/>
    <e v="#DIV/0!"/>
    <x v="3"/>
    <x v="4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d v="2014-07-14T15:37:44"/>
    <n v="1400168264"/>
    <x v="4088"/>
    <b v="0"/>
    <n v="0"/>
    <b v="0"/>
    <x v="4"/>
    <n v="0"/>
    <e v="#DIV/0!"/>
    <x v="3"/>
    <x v="4"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n v="1461543600"/>
    <d v="2016-04-25T00:20:00"/>
    <n v="1459203727"/>
    <x v="4089"/>
    <b v="0"/>
    <n v="0"/>
    <b v="0"/>
    <x v="4"/>
    <n v="0"/>
    <e v="#DIV/0!"/>
    <x v="3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d v="2015-11-18T04:41:57"/>
    <n v="1445226117"/>
    <x v="4090"/>
    <b v="0"/>
    <n v="0"/>
    <b v="0"/>
    <x v="4"/>
    <n v="0"/>
    <e v="#DIV/0!"/>
    <x v="3"/>
    <x v="4"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n v="1468442898"/>
    <d v="2016-07-13T20:48:18"/>
    <n v="1465850898"/>
    <x v="4091"/>
    <b v="0"/>
    <n v="0"/>
    <b v="0"/>
    <x v="4"/>
    <n v="0"/>
    <e v="#DIV/0!"/>
    <x v="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n v="1447009181"/>
    <d v="2015-11-08T18:59:41"/>
    <n v="1444413581"/>
    <x v="4092"/>
    <b v="0"/>
    <n v="0"/>
    <b v="0"/>
    <x v="4"/>
    <n v="0"/>
    <e v="#DIV/0!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n v="1428222221"/>
    <d v="2015-04-05T08:23:41"/>
    <n v="1425633821"/>
    <x v="4093"/>
    <b v="0"/>
    <n v="0"/>
    <b v="0"/>
    <x v="4"/>
    <n v="0"/>
    <e v="#DIV/0!"/>
    <x v="3"/>
    <x v="4"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n v="1430571849"/>
    <d v="2015-05-02T13:04:09"/>
    <n v="1427979849"/>
    <x v="4094"/>
    <b v="0"/>
    <n v="0"/>
    <b v="0"/>
    <x v="4"/>
    <n v="0"/>
    <e v="#DIV/0!"/>
    <x v="3"/>
    <x v="4"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n v="1457157269"/>
    <d v="2016-03-05T05:54:29"/>
    <n v="1455861269"/>
    <x v="4095"/>
    <b v="0"/>
    <n v="0"/>
    <b v="0"/>
    <x v="4"/>
    <n v="0"/>
    <e v="#DIV/0!"/>
    <x v="3"/>
    <x v="4"/>
  </r>
  <r>
    <n v="4023"/>
    <s v="Forgive &amp; Forget"/>
    <s v="An original gospel stage play that explores the pain and hurt caused by those who struggle to forgive others!"/>
    <n v="7000"/>
    <n v="0"/>
    <x v="3"/>
    <x v="0"/>
    <s v="USD"/>
    <n v="1458860363"/>
    <d v="2016-03-24T22:59:23"/>
    <n v="1454975963"/>
    <x v="4095"/>
    <b v="0"/>
    <n v="0"/>
    <b v="0"/>
    <x v="4"/>
    <n v="0"/>
    <e v="#DIV/0!"/>
    <x v="3"/>
    <x v="4"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n v="1449247439"/>
    <d v="2015-12-04T16:43:59"/>
    <n v="1444059839"/>
    <x v="4095"/>
    <b v="0"/>
    <n v="0"/>
    <b v="0"/>
    <x v="4"/>
    <n v="0"/>
    <e v="#DIV/0!"/>
    <x v="3"/>
    <x v="4"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n v="1450053370"/>
    <d v="2015-12-14T00:36:10"/>
    <n v="1447461370"/>
    <x v="4095"/>
    <b v="0"/>
    <n v="0"/>
    <b v="0"/>
    <x v="4"/>
    <n v="0"/>
    <e v="#DIV/0!"/>
    <x v="3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n v="1418914964"/>
    <d v="2014-12-18T15:02:44"/>
    <n v="1414591364"/>
    <x v="4095"/>
    <b v="0"/>
    <n v="0"/>
    <b v="0"/>
    <x v="4"/>
    <n v="0"/>
    <e v="#DIV/0!"/>
    <x v="3"/>
    <x v="4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d v="2014-11-20T22:58:45"/>
    <n v="1415228325"/>
    <x v="4095"/>
    <b v="0"/>
    <n v="0"/>
    <b v="0"/>
    <x v="4"/>
    <n v="0"/>
    <e v="#DIV/0!"/>
    <x v="3"/>
    <x v="4"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n v="1399618380"/>
    <d v="2014-05-09T06:53:00"/>
    <n v="1399058797"/>
    <x v="4095"/>
    <b v="0"/>
    <n v="0"/>
    <b v="0"/>
    <x v="4"/>
    <n v="0"/>
    <e v="#DIV/0!"/>
    <x v="3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n v="1475294400"/>
    <d v="2016-10-01T04:00:00"/>
    <n v="1472674285"/>
    <x v="4095"/>
    <b v="0"/>
    <n v="0"/>
    <b v="0"/>
    <x v="4"/>
    <n v="0"/>
    <e v="#DIV/0!"/>
    <x v="3"/>
    <x v="4"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n v="1461205423"/>
    <d v="2016-04-21T02:23:43"/>
    <n v="1456025023"/>
    <x v="4095"/>
    <b v="0"/>
    <n v="0"/>
    <b v="0"/>
    <x v="4"/>
    <n v="0"/>
    <e v="#DIV/0!"/>
    <x v="3"/>
    <x v="4"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n v="1482779931"/>
    <d v="2016-12-26T19:18:51"/>
    <n v="1480187931"/>
    <x v="4095"/>
    <b v="0"/>
    <n v="0"/>
    <b v="0"/>
    <x v="4"/>
    <n v="0"/>
    <e v="#DIV/0!"/>
    <x v="3"/>
    <x v="4"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n v="1413921060"/>
    <d v="2014-10-21T19:51:00"/>
    <n v="1411499149"/>
    <x v="4095"/>
    <b v="0"/>
    <n v="0"/>
    <b v="0"/>
    <x v="4"/>
    <n v="0"/>
    <e v="#DIV/0!"/>
    <x v="3"/>
    <x v="4"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n v="1485543242"/>
    <d v="2017-01-27T18:54:02"/>
    <n v="1482951242"/>
    <x v="4095"/>
    <b v="0"/>
    <n v="0"/>
    <b v="0"/>
    <x v="4"/>
    <n v="0"/>
    <e v="#DIV/0!"/>
    <x v="3"/>
    <x v="4"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n v="1465930440"/>
    <d v="2016-06-14T18:54:00"/>
    <n v="1463849116"/>
    <x v="4095"/>
    <b v="0"/>
    <n v="0"/>
    <b v="0"/>
    <x v="4"/>
    <n v="0"/>
    <e v="#DIV/0!"/>
    <x v="3"/>
    <x v="4"/>
  </r>
  <r>
    <n v="4087"/>
    <s v="Stage Production &quot;The Nail Shop&quot;"/>
    <s v="Comedy Stage Play"/>
    <n v="9600"/>
    <n v="0"/>
    <x v="3"/>
    <x v="0"/>
    <s v="USD"/>
    <n v="1468777786"/>
    <d v="2016-07-17T17:49:46"/>
    <n v="1466185786"/>
    <x v="4095"/>
    <b v="0"/>
    <n v="0"/>
    <b v="0"/>
    <x v="4"/>
    <n v="0"/>
    <e v="#DIV/0!"/>
    <x v="3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n v="1454284500"/>
    <d v="2016-01-31T23:55:00"/>
    <n v="1449431237"/>
    <x v="4095"/>
    <b v="0"/>
    <n v="0"/>
    <b v="0"/>
    <x v="4"/>
    <n v="0"/>
    <e v="#DIV/0!"/>
    <x v="3"/>
    <x v="4"/>
  </r>
  <r>
    <n v="4098"/>
    <s v="Life is simple"/>
    <s v="Community Youth play, written by and performed by the youth about finding joy in the simple things in life"/>
    <n v="75000"/>
    <n v="0"/>
    <x v="3"/>
    <x v="0"/>
    <s v="USD"/>
    <n v="1465060797"/>
    <d v="2016-06-04T17:19:57"/>
    <n v="1462468797"/>
    <x v="4095"/>
    <b v="0"/>
    <n v="0"/>
    <b v="0"/>
    <x v="4"/>
    <n v="0"/>
    <e v="#DIV/0!"/>
    <x v="3"/>
    <x v="4"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n v="1414205990"/>
    <d v="2014-10-25T02:59:50"/>
    <n v="1413341990"/>
    <x v="4095"/>
    <b v="0"/>
    <n v="0"/>
    <b v="0"/>
    <x v="4"/>
    <n v="0"/>
    <e v="#DIV/0!"/>
    <x v="3"/>
    <x v="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n v="1485380482"/>
    <d v="2017-01-25T21:41:22"/>
    <n v="1482788482"/>
    <x v="4095"/>
    <b v="0"/>
    <n v="0"/>
    <b v="0"/>
    <x v="4"/>
    <n v="0"/>
    <e v="#DIV/0!"/>
    <x v="3"/>
    <x v="4"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n v="1448805404"/>
    <d v="2015-11-29T13:56:44"/>
    <n v="1446209804"/>
    <x v="4095"/>
    <b v="0"/>
    <n v="0"/>
    <b v="0"/>
    <x v="4"/>
    <n v="0"/>
    <e v="#DIV/0!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9D04D-490E-4E14-A84E-E3A1BB23188F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4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8A050-2998-4635-8BFE-B2915E89BD74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axis="axisPage" multipleItemSelectionAllowed="1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2B9F2-374A-40A3-9A06-B48A3F1FD78C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42">
        <item x="28"/>
        <item x="14"/>
        <item x="30"/>
        <item x="22"/>
        <item x="6"/>
        <item x="16"/>
        <item x="37"/>
        <item x="40"/>
        <item x="11"/>
        <item x="25"/>
        <item x="1"/>
        <item x="29"/>
        <item x="23"/>
        <item x="18"/>
        <item x="10"/>
        <item x="21"/>
        <item x="13"/>
        <item x="27"/>
        <item x="17"/>
        <item x="7"/>
        <item x="2"/>
        <item x="33"/>
        <item x="34"/>
        <item x="35"/>
        <item x="9"/>
        <item x="24"/>
        <item x="36"/>
        <item x="32"/>
        <item x="26"/>
        <item x="15"/>
        <item x="8"/>
        <item x="39"/>
        <item x="31"/>
        <item x="0"/>
        <item x="19"/>
        <item x="5"/>
        <item x="3"/>
        <item x="38"/>
        <item x="20"/>
        <item x="4"/>
        <item x="12"/>
        <item t="default"/>
      </items>
    </pivotField>
    <pivotField numFmtId="9" showAll="0"/>
    <pivotField showAll="0"/>
    <pivotField axis="axisPage" multipleItemSelectionAllowed="1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axis="axisRow" showAll="0">
      <items count="42">
        <item sd="0" x="28"/>
        <item sd="0" x="36"/>
        <item sd="0" x="23"/>
        <item sd="0" x="32"/>
        <item sd="0" x="18"/>
        <item sd="0" x="14"/>
        <item sd="0" x="30"/>
        <item sd="0" x="10"/>
        <item sd="0" x="21"/>
        <item sd="0" x="26"/>
        <item sd="0" x="37"/>
        <item sd="0" x="31"/>
        <item sd="0" x="0"/>
        <item sd="0" x="13"/>
        <item sd="0" x="27"/>
        <item sd="0" x="19"/>
        <item sd="0" x="17"/>
        <item sd="0" x="25"/>
        <item sd="0" x="20"/>
        <item sd="0" x="34"/>
        <item sd="0" x="15"/>
        <item sd="0" x="35"/>
        <item sd="0" x="9"/>
        <item sd="0" x="24"/>
        <item sd="0" x="4"/>
        <item sd="0" x="7"/>
        <item sd="0" x="8"/>
        <item sd="0" x="40"/>
        <item sd="0" x="2"/>
        <item sd="0" x="22"/>
        <item sd="0" x="6"/>
        <item sd="0" x="11"/>
        <item sd="0" x="5"/>
        <item sd="0" x="12"/>
        <item sd="0" x="1"/>
        <item sd="0" x="16"/>
        <item sd="0" x="39"/>
        <item sd="0" x="29"/>
        <item sd="0" x="3"/>
        <item sd="0" x="38"/>
        <item sd="0" x="33"/>
        <item t="default" sd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2">
    <field x="19"/>
    <field x="1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321D7-7CD1-4393-819A-66B232D38DF7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pane ySplit="1" topLeftCell="A2" activePane="bottomLeft" state="frozen"/>
      <selection pane="bottomLeft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33.28515625" customWidth="1"/>
    <col min="10" max="10" width="33.28515625" style="13" customWidth="1"/>
    <col min="11" max="11" width="38.140625" customWidth="1"/>
    <col min="12" max="12" width="38.140625" style="13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16.42578125" style="6" customWidth="1"/>
    <col min="18" max="18" width="16" style="8" bestFit="1" customWidth="1"/>
    <col min="19" max="19" width="15.28515625" customWidth="1"/>
    <col min="20" max="20" width="19.425781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2" t="s">
        <v>8366</v>
      </c>
      <c r="K1" s="1" t="s">
        <v>8260</v>
      </c>
      <c r="L1" s="12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7" t="s">
        <v>8307</v>
      </c>
      <c r="S1" s="1" t="s">
        <v>8308</v>
      </c>
      <c r="T1" s="1" t="s">
        <v>8309</v>
      </c>
    </row>
    <row r="2" spans="1:20" ht="60" x14ac:dyDescent="0.25">
      <c r="A2">
        <v>2734</v>
      </c>
      <c r="B2" s="3" t="s">
        <v>2734</v>
      </c>
      <c r="C2" s="3" t="s">
        <v>6844</v>
      </c>
      <c r="D2">
        <v>1</v>
      </c>
      <c r="E2">
        <v>22603</v>
      </c>
      <c r="F2" t="s">
        <v>8219</v>
      </c>
      <c r="G2" t="s">
        <v>8224</v>
      </c>
      <c r="H2" t="s">
        <v>8246</v>
      </c>
      <c r="I2">
        <v>1476395940</v>
      </c>
      <c r="J2" s="13">
        <f>(((I2/60)/60)/24)+DATE(1970,1,1)</f>
        <v>42656.915972222225</v>
      </c>
      <c r="K2">
        <v>1473782592</v>
      </c>
      <c r="L2" s="13">
        <f>(((K21/60)/60)/24)+DATE(1970,1,1)</f>
        <v>42315.699490740735</v>
      </c>
      <c r="M2" t="b">
        <v>0</v>
      </c>
      <c r="N2">
        <v>163</v>
      </c>
      <c r="O2" t="b">
        <v>1</v>
      </c>
      <c r="P2" t="s">
        <v>8295</v>
      </c>
      <c r="Q2" s="6">
        <f t="shared" ref="Q2:Q65" si="0">E2/D2</f>
        <v>22603</v>
      </c>
      <c r="R2" s="8">
        <f>E2/N2</f>
        <v>138.66871165644173</v>
      </c>
      <c r="S2" t="s">
        <v>8310</v>
      </c>
      <c r="T2" t="s">
        <v>8311</v>
      </c>
    </row>
    <row r="3" spans="1:20" ht="60" x14ac:dyDescent="0.25">
      <c r="A3">
        <v>2243</v>
      </c>
      <c r="B3" s="3" t="s">
        <v>2244</v>
      </c>
      <c r="C3" s="3" t="s">
        <v>6353</v>
      </c>
      <c r="D3">
        <v>1</v>
      </c>
      <c r="E3">
        <v>9302.5</v>
      </c>
      <c r="F3" t="s">
        <v>8219</v>
      </c>
      <c r="G3" t="s">
        <v>8224</v>
      </c>
      <c r="H3" t="s">
        <v>8246</v>
      </c>
      <c r="I3">
        <v>1489374000</v>
      </c>
      <c r="J3" s="13">
        <f t="shared" ref="J3:J66" si="1">(((I3/60)/60)/24)+DATE(1970,1,1)</f>
        <v>42807.125</v>
      </c>
      <c r="K3">
        <v>1488823290</v>
      </c>
      <c r="L3" s="13">
        <f t="shared" ref="L3:L66" si="2">(((K22/60)/60)/24)+DATE(1970,1,1)</f>
        <v>42459.693865740745</v>
      </c>
      <c r="M3" t="b">
        <v>0</v>
      </c>
      <c r="N3">
        <v>2035</v>
      </c>
      <c r="O3" t="b">
        <v>1</v>
      </c>
      <c r="P3" t="s">
        <v>8297</v>
      </c>
      <c r="Q3" s="6">
        <f t="shared" si="0"/>
        <v>9302.5</v>
      </c>
      <c r="R3" s="8">
        <f t="shared" ref="R3:R66" si="3">E3/N3</f>
        <v>4.5712530712530715</v>
      </c>
      <c r="S3" t="s">
        <v>8312</v>
      </c>
      <c r="T3" t="s">
        <v>8313</v>
      </c>
    </row>
    <row r="4" spans="1:20" ht="60" x14ac:dyDescent="0.25">
      <c r="A4">
        <v>1253</v>
      </c>
      <c r="B4" s="3" t="s">
        <v>1254</v>
      </c>
      <c r="C4" s="3" t="s">
        <v>5363</v>
      </c>
      <c r="D4">
        <v>10</v>
      </c>
      <c r="E4">
        <v>30383.32</v>
      </c>
      <c r="F4" t="s">
        <v>8219</v>
      </c>
      <c r="G4" t="s">
        <v>8224</v>
      </c>
      <c r="H4" t="s">
        <v>8246</v>
      </c>
      <c r="I4">
        <v>1409770107</v>
      </c>
      <c r="J4" s="13">
        <f t="shared" si="1"/>
        <v>41885.783645833333</v>
      </c>
      <c r="K4">
        <v>1407178107</v>
      </c>
      <c r="L4" s="13">
        <f t="shared" si="2"/>
        <v>41423.910891203705</v>
      </c>
      <c r="M4" t="b">
        <v>1</v>
      </c>
      <c r="N4">
        <v>711</v>
      </c>
      <c r="O4" t="b">
        <v>1</v>
      </c>
      <c r="P4" t="s">
        <v>8276</v>
      </c>
      <c r="Q4" s="6">
        <f t="shared" si="0"/>
        <v>3038.3319999999999</v>
      </c>
      <c r="R4" s="8">
        <f t="shared" si="3"/>
        <v>42.73322081575246</v>
      </c>
      <c r="S4" t="s">
        <v>8314</v>
      </c>
      <c r="T4" t="s">
        <v>8315</v>
      </c>
    </row>
    <row r="5" spans="1:20" ht="60" x14ac:dyDescent="0.25">
      <c r="A5">
        <v>1012</v>
      </c>
      <c r="B5" s="3" t="s">
        <v>1013</v>
      </c>
      <c r="C5" s="3" t="s">
        <v>5122</v>
      </c>
      <c r="D5">
        <v>5000</v>
      </c>
      <c r="E5">
        <v>1076751.05</v>
      </c>
      <c r="F5" t="s">
        <v>8220</v>
      </c>
      <c r="G5" t="s">
        <v>8224</v>
      </c>
      <c r="H5" t="s">
        <v>8246</v>
      </c>
      <c r="I5">
        <v>1485254052</v>
      </c>
      <c r="J5" s="13">
        <f t="shared" si="1"/>
        <v>42759.440416666665</v>
      </c>
      <c r="K5">
        <v>1481366052</v>
      </c>
      <c r="L5" s="13">
        <f t="shared" si="2"/>
        <v>41394.871678240743</v>
      </c>
      <c r="M5" t="b">
        <v>0</v>
      </c>
      <c r="N5">
        <v>775</v>
      </c>
      <c r="O5" t="b">
        <v>0</v>
      </c>
      <c r="P5" t="s">
        <v>8273</v>
      </c>
      <c r="Q5" s="6">
        <f t="shared" si="0"/>
        <v>215.35021</v>
      </c>
      <c r="R5" s="8">
        <f t="shared" si="3"/>
        <v>1389.3561935483872</v>
      </c>
      <c r="S5" t="s">
        <v>8310</v>
      </c>
      <c r="T5" t="s">
        <v>8316</v>
      </c>
    </row>
    <row r="6" spans="1:20" ht="45" x14ac:dyDescent="0.25">
      <c r="A6">
        <v>2014</v>
      </c>
      <c r="B6" s="3" t="s">
        <v>2015</v>
      </c>
      <c r="C6" s="3" t="s">
        <v>6124</v>
      </c>
      <c r="D6">
        <v>30000</v>
      </c>
      <c r="E6">
        <v>2344134.67</v>
      </c>
      <c r="F6" t="s">
        <v>8219</v>
      </c>
      <c r="G6" t="s">
        <v>8224</v>
      </c>
      <c r="H6" t="s">
        <v>8246</v>
      </c>
      <c r="I6">
        <v>1364184539</v>
      </c>
      <c r="J6" s="13">
        <f t="shared" si="1"/>
        <v>41358.172905092593</v>
      </c>
      <c r="K6">
        <v>1361250539</v>
      </c>
      <c r="L6" s="13">
        <f t="shared" si="2"/>
        <v>42202.278194444443</v>
      </c>
      <c r="M6" t="b">
        <v>1</v>
      </c>
      <c r="N6">
        <v>26457</v>
      </c>
      <c r="O6" t="b">
        <v>1</v>
      </c>
      <c r="P6" t="s">
        <v>8295</v>
      </c>
      <c r="Q6" s="6">
        <f t="shared" si="0"/>
        <v>78.137822333333332</v>
      </c>
      <c r="R6" s="8">
        <f t="shared" si="3"/>
        <v>88.601680840609291</v>
      </c>
      <c r="S6" t="s">
        <v>8310</v>
      </c>
      <c r="T6" t="s">
        <v>8311</v>
      </c>
    </row>
    <row r="7" spans="1:20" ht="45" x14ac:dyDescent="0.25">
      <c r="A7">
        <v>3840</v>
      </c>
      <c r="B7" s="3" t="s">
        <v>3837</v>
      </c>
      <c r="C7" s="3" t="s">
        <v>7949</v>
      </c>
      <c r="D7">
        <v>1</v>
      </c>
      <c r="E7">
        <v>65</v>
      </c>
      <c r="F7" t="s">
        <v>8219</v>
      </c>
      <c r="G7" t="s">
        <v>8225</v>
      </c>
      <c r="H7" t="s">
        <v>8247</v>
      </c>
      <c r="I7">
        <v>1459180229</v>
      </c>
      <c r="J7" s="13">
        <f t="shared" si="1"/>
        <v>42457.660057870366</v>
      </c>
      <c r="K7">
        <v>1457023829</v>
      </c>
      <c r="L7" s="13">
        <f t="shared" si="2"/>
        <v>42710.824618055558</v>
      </c>
      <c r="M7" t="b">
        <v>0</v>
      </c>
      <c r="N7">
        <v>3</v>
      </c>
      <c r="O7" t="b">
        <v>1</v>
      </c>
      <c r="P7" t="s">
        <v>8271</v>
      </c>
      <c r="Q7" s="6">
        <f t="shared" si="0"/>
        <v>65</v>
      </c>
      <c r="R7" s="8">
        <f t="shared" si="3"/>
        <v>21.666666666666668</v>
      </c>
      <c r="S7" t="s">
        <v>8317</v>
      </c>
      <c r="T7" t="s">
        <v>8318</v>
      </c>
    </row>
    <row r="8" spans="1:20" ht="60" x14ac:dyDescent="0.25">
      <c r="A8">
        <v>2611</v>
      </c>
      <c r="B8" s="3" t="s">
        <v>2611</v>
      </c>
      <c r="C8" s="3" t="s">
        <v>6721</v>
      </c>
      <c r="D8">
        <v>11000</v>
      </c>
      <c r="E8">
        <v>306970</v>
      </c>
      <c r="F8" t="s">
        <v>8219</v>
      </c>
      <c r="G8" t="s">
        <v>8236</v>
      </c>
      <c r="H8" t="s">
        <v>8249</v>
      </c>
      <c r="I8">
        <v>1483397940</v>
      </c>
      <c r="J8" s="13">
        <f t="shared" si="1"/>
        <v>42737.957638888889</v>
      </c>
      <c r="K8">
        <v>1480493014</v>
      </c>
      <c r="L8" s="13">
        <f t="shared" si="2"/>
        <v>41324.193298611113</v>
      </c>
      <c r="M8" t="b">
        <v>1</v>
      </c>
      <c r="N8">
        <v>3663</v>
      </c>
      <c r="O8" t="b">
        <v>1</v>
      </c>
      <c r="P8" t="s">
        <v>8301</v>
      </c>
      <c r="Q8" s="6">
        <f t="shared" si="0"/>
        <v>27.906363636363636</v>
      </c>
      <c r="R8" s="8">
        <f t="shared" si="3"/>
        <v>83.802893802893806</v>
      </c>
      <c r="S8" t="s">
        <v>8310</v>
      </c>
      <c r="T8" t="s">
        <v>8319</v>
      </c>
    </row>
    <row r="9" spans="1:20" ht="105" x14ac:dyDescent="0.25">
      <c r="A9">
        <v>78</v>
      </c>
      <c r="B9" s="3" t="s">
        <v>80</v>
      </c>
      <c r="C9" s="3" t="s">
        <v>4189</v>
      </c>
      <c r="D9">
        <v>50</v>
      </c>
      <c r="E9">
        <v>1351</v>
      </c>
      <c r="F9" t="s">
        <v>8219</v>
      </c>
      <c r="G9" t="s">
        <v>8230</v>
      </c>
      <c r="H9" t="s">
        <v>8249</v>
      </c>
      <c r="I9">
        <v>1472751121</v>
      </c>
      <c r="J9" s="13">
        <f t="shared" si="1"/>
        <v>42614.730567129634</v>
      </c>
      <c r="K9">
        <v>1471887121</v>
      </c>
      <c r="L9" s="13">
        <f t="shared" si="2"/>
        <v>41148.194641203707</v>
      </c>
      <c r="M9" t="b">
        <v>0</v>
      </c>
      <c r="N9">
        <v>35</v>
      </c>
      <c r="O9" t="b">
        <v>1</v>
      </c>
      <c r="P9" t="s">
        <v>8266</v>
      </c>
      <c r="Q9" s="6">
        <f t="shared" si="0"/>
        <v>27.02</v>
      </c>
      <c r="R9" s="8">
        <f t="shared" si="3"/>
        <v>38.6</v>
      </c>
      <c r="S9" t="s">
        <v>8320</v>
      </c>
      <c r="T9" t="s">
        <v>8321</v>
      </c>
    </row>
    <row r="10" spans="1:20" ht="45" x14ac:dyDescent="0.25">
      <c r="A10">
        <v>2245</v>
      </c>
      <c r="B10" s="3" t="s">
        <v>2246</v>
      </c>
      <c r="C10" s="3" t="s">
        <v>6355</v>
      </c>
      <c r="D10">
        <v>4000</v>
      </c>
      <c r="E10">
        <v>105881</v>
      </c>
      <c r="F10" t="s">
        <v>8219</v>
      </c>
      <c r="G10" t="s">
        <v>8224</v>
      </c>
      <c r="H10" t="s">
        <v>8246</v>
      </c>
      <c r="I10">
        <v>1393005600</v>
      </c>
      <c r="J10" s="13">
        <f t="shared" si="1"/>
        <v>41691.75</v>
      </c>
      <c r="K10">
        <v>1390323617</v>
      </c>
      <c r="L10" s="13">
        <f t="shared" si="2"/>
        <v>42691.8512037037</v>
      </c>
      <c r="M10" t="b">
        <v>0</v>
      </c>
      <c r="N10">
        <v>1980</v>
      </c>
      <c r="O10" t="b">
        <v>1</v>
      </c>
      <c r="P10" t="s">
        <v>8297</v>
      </c>
      <c r="Q10" s="6">
        <f t="shared" si="0"/>
        <v>26.47025</v>
      </c>
      <c r="R10" s="8">
        <f t="shared" si="3"/>
        <v>53.475252525252522</v>
      </c>
      <c r="S10" t="s">
        <v>8312</v>
      </c>
      <c r="T10" t="s">
        <v>8313</v>
      </c>
    </row>
    <row r="11" spans="1:20" ht="60" x14ac:dyDescent="0.25">
      <c r="A11">
        <v>2259</v>
      </c>
      <c r="B11" s="3" t="s">
        <v>2260</v>
      </c>
      <c r="C11" s="3" t="s">
        <v>6369</v>
      </c>
      <c r="D11">
        <v>1000</v>
      </c>
      <c r="E11">
        <v>18671</v>
      </c>
      <c r="F11" t="s">
        <v>8219</v>
      </c>
      <c r="G11" t="s">
        <v>8225</v>
      </c>
      <c r="H11" t="s">
        <v>8247</v>
      </c>
      <c r="I11">
        <v>1481224736</v>
      </c>
      <c r="J11" s="13">
        <f t="shared" si="1"/>
        <v>42712.804814814815</v>
      </c>
      <c r="K11">
        <v>1480360736</v>
      </c>
      <c r="L11" s="13">
        <f t="shared" si="2"/>
        <v>41039.225601851853</v>
      </c>
      <c r="M11" t="b">
        <v>0</v>
      </c>
      <c r="N11">
        <v>206</v>
      </c>
      <c r="O11" t="b">
        <v>1</v>
      </c>
      <c r="P11" t="s">
        <v>8297</v>
      </c>
      <c r="Q11" s="6">
        <f t="shared" si="0"/>
        <v>18.670999999999999</v>
      </c>
      <c r="R11" s="8">
        <f t="shared" si="3"/>
        <v>90.635922330097088</v>
      </c>
      <c r="S11" t="s">
        <v>8312</v>
      </c>
      <c r="T11" t="s">
        <v>8313</v>
      </c>
    </row>
    <row r="12" spans="1:20" ht="60" x14ac:dyDescent="0.25">
      <c r="A12">
        <v>2185</v>
      </c>
      <c r="B12" s="3" t="s">
        <v>2186</v>
      </c>
      <c r="C12" s="3" t="s">
        <v>6295</v>
      </c>
      <c r="D12">
        <v>5000</v>
      </c>
      <c r="E12">
        <v>92848.5</v>
      </c>
      <c r="F12" t="s">
        <v>8219</v>
      </c>
      <c r="G12" t="s">
        <v>8225</v>
      </c>
      <c r="H12" t="s">
        <v>8247</v>
      </c>
      <c r="I12">
        <v>1364286239</v>
      </c>
      <c r="J12" s="13">
        <f t="shared" si="1"/>
        <v>41359.349988425929</v>
      </c>
      <c r="K12">
        <v>1360830239</v>
      </c>
      <c r="L12" s="13">
        <f t="shared" si="2"/>
        <v>42068.209097222221</v>
      </c>
      <c r="M12" t="b">
        <v>0</v>
      </c>
      <c r="N12">
        <v>623</v>
      </c>
      <c r="O12" t="b">
        <v>1</v>
      </c>
      <c r="P12" t="s">
        <v>8297</v>
      </c>
      <c r="Q12" s="6">
        <f t="shared" si="0"/>
        <v>18.569700000000001</v>
      </c>
      <c r="R12" s="8">
        <f t="shared" si="3"/>
        <v>149.03451043338683</v>
      </c>
      <c r="S12" t="s">
        <v>8312</v>
      </c>
      <c r="T12" t="s">
        <v>8313</v>
      </c>
    </row>
    <row r="13" spans="1:20" ht="45" x14ac:dyDescent="0.25">
      <c r="A13">
        <v>2269</v>
      </c>
      <c r="B13" s="3" t="s">
        <v>2270</v>
      </c>
      <c r="C13" s="3" t="s">
        <v>6379</v>
      </c>
      <c r="D13">
        <v>2500</v>
      </c>
      <c r="E13">
        <v>45041</v>
      </c>
      <c r="F13" t="s">
        <v>8219</v>
      </c>
      <c r="G13" t="s">
        <v>8224</v>
      </c>
      <c r="H13" t="s">
        <v>8246</v>
      </c>
      <c r="I13">
        <v>1488862800</v>
      </c>
      <c r="J13" s="13">
        <f t="shared" si="1"/>
        <v>42801.208333333328</v>
      </c>
      <c r="K13">
        <v>1486745663</v>
      </c>
      <c r="L13" s="13">
        <f t="shared" si="2"/>
        <v>41316.120949074073</v>
      </c>
      <c r="M13" t="b">
        <v>0</v>
      </c>
      <c r="N13">
        <v>902</v>
      </c>
      <c r="O13" t="b">
        <v>1</v>
      </c>
      <c r="P13" t="s">
        <v>8297</v>
      </c>
      <c r="Q13" s="6">
        <f t="shared" si="0"/>
        <v>18.016400000000001</v>
      </c>
      <c r="R13" s="8">
        <f t="shared" si="3"/>
        <v>49.934589800443462</v>
      </c>
      <c r="S13" t="s">
        <v>8312</v>
      </c>
      <c r="T13" t="s">
        <v>8313</v>
      </c>
    </row>
    <row r="14" spans="1:20" ht="45" x14ac:dyDescent="0.25">
      <c r="A14">
        <v>1943</v>
      </c>
      <c r="B14" s="3" t="s">
        <v>1944</v>
      </c>
      <c r="C14" s="3" t="s">
        <v>6053</v>
      </c>
      <c r="D14">
        <v>10000</v>
      </c>
      <c r="E14">
        <v>170525</v>
      </c>
      <c r="F14" t="s">
        <v>8219</v>
      </c>
      <c r="G14" t="s">
        <v>8224</v>
      </c>
      <c r="H14" t="s">
        <v>8246</v>
      </c>
      <c r="I14">
        <v>1470896916</v>
      </c>
      <c r="J14" s="13">
        <f t="shared" si="1"/>
        <v>42593.269861111112</v>
      </c>
      <c r="K14">
        <v>1467008916</v>
      </c>
      <c r="L14" s="13">
        <f t="shared" si="2"/>
        <v>42677.005474537036</v>
      </c>
      <c r="M14" t="b">
        <v>1</v>
      </c>
      <c r="N14">
        <v>2478</v>
      </c>
      <c r="O14" t="b">
        <v>1</v>
      </c>
      <c r="P14" t="s">
        <v>8295</v>
      </c>
      <c r="Q14" s="6">
        <f t="shared" si="0"/>
        <v>17.052499999999998</v>
      </c>
      <c r="R14" s="8">
        <f t="shared" si="3"/>
        <v>68.815577078288939</v>
      </c>
      <c r="S14" t="s">
        <v>8310</v>
      </c>
      <c r="T14" t="s">
        <v>8311</v>
      </c>
    </row>
    <row r="15" spans="1:20" ht="45" x14ac:dyDescent="0.25">
      <c r="A15">
        <v>2075</v>
      </c>
      <c r="B15" s="3" t="s">
        <v>2076</v>
      </c>
      <c r="C15" s="3" t="s">
        <v>6185</v>
      </c>
      <c r="D15">
        <v>9999</v>
      </c>
      <c r="E15">
        <v>167820.6</v>
      </c>
      <c r="F15" t="s">
        <v>8219</v>
      </c>
      <c r="G15" t="s">
        <v>8224</v>
      </c>
      <c r="H15" t="s">
        <v>8246</v>
      </c>
      <c r="I15">
        <v>1374769288</v>
      </c>
      <c r="J15" s="13">
        <f t="shared" si="1"/>
        <v>41480.681574074071</v>
      </c>
      <c r="K15">
        <v>1372177288</v>
      </c>
      <c r="L15" s="13">
        <f t="shared" si="2"/>
        <v>42658.810277777782</v>
      </c>
      <c r="M15" t="b">
        <v>0</v>
      </c>
      <c r="N15">
        <v>8200</v>
      </c>
      <c r="O15" t="b">
        <v>1</v>
      </c>
      <c r="P15" t="s">
        <v>8295</v>
      </c>
      <c r="Q15" s="6">
        <f t="shared" si="0"/>
        <v>16.783738373837384</v>
      </c>
      <c r="R15" s="8">
        <f t="shared" si="3"/>
        <v>20.465926829268295</v>
      </c>
      <c r="S15" t="s">
        <v>8310</v>
      </c>
      <c r="T15" t="s">
        <v>8311</v>
      </c>
    </row>
    <row r="16" spans="1:20" ht="60" x14ac:dyDescent="0.25">
      <c r="A16">
        <v>2721</v>
      </c>
      <c r="B16" s="3" t="s">
        <v>2721</v>
      </c>
      <c r="C16" s="3" t="s">
        <v>6831</v>
      </c>
      <c r="D16">
        <v>750</v>
      </c>
      <c r="E16">
        <v>10965</v>
      </c>
      <c r="F16" t="s">
        <v>8219</v>
      </c>
      <c r="G16" t="s">
        <v>8225</v>
      </c>
      <c r="H16" t="s">
        <v>8247</v>
      </c>
      <c r="I16">
        <v>1378494000</v>
      </c>
      <c r="J16" s="13">
        <f t="shared" si="1"/>
        <v>41523.791666666664</v>
      </c>
      <c r="K16">
        <v>1375880598</v>
      </c>
      <c r="L16" s="13">
        <f t="shared" si="2"/>
        <v>42033.584016203706</v>
      </c>
      <c r="M16" t="b">
        <v>0</v>
      </c>
      <c r="N16">
        <v>269</v>
      </c>
      <c r="O16" t="b">
        <v>1</v>
      </c>
      <c r="P16" t="s">
        <v>8295</v>
      </c>
      <c r="Q16" s="6">
        <f t="shared" si="0"/>
        <v>14.62</v>
      </c>
      <c r="R16" s="8">
        <f t="shared" si="3"/>
        <v>40.762081784386616</v>
      </c>
      <c r="S16" t="s">
        <v>8310</v>
      </c>
      <c r="T16" t="s">
        <v>8311</v>
      </c>
    </row>
    <row r="17" spans="1:20" ht="60" x14ac:dyDescent="0.25">
      <c r="A17">
        <v>642</v>
      </c>
      <c r="B17" s="3" t="s">
        <v>643</v>
      </c>
      <c r="C17" s="3" t="s">
        <v>4752</v>
      </c>
      <c r="D17">
        <v>20000</v>
      </c>
      <c r="E17">
        <v>292097</v>
      </c>
      <c r="F17" t="s">
        <v>8219</v>
      </c>
      <c r="G17" t="s">
        <v>8236</v>
      </c>
      <c r="H17" t="s">
        <v>8249</v>
      </c>
      <c r="I17">
        <v>1439998674</v>
      </c>
      <c r="J17" s="13">
        <f t="shared" si="1"/>
        <v>42235.651319444441</v>
      </c>
      <c r="K17">
        <v>1436888274</v>
      </c>
      <c r="L17" s="13">
        <f t="shared" si="2"/>
        <v>41873.79184027778</v>
      </c>
      <c r="M17" t="b">
        <v>0</v>
      </c>
      <c r="N17">
        <v>2174</v>
      </c>
      <c r="O17" t="b">
        <v>1</v>
      </c>
      <c r="P17" t="s">
        <v>8273</v>
      </c>
      <c r="Q17" s="6">
        <f t="shared" si="0"/>
        <v>14.604850000000001</v>
      </c>
      <c r="R17" s="8">
        <f t="shared" si="3"/>
        <v>134.3592456301748</v>
      </c>
      <c r="S17" t="s">
        <v>8310</v>
      </c>
      <c r="T17" t="s">
        <v>8316</v>
      </c>
    </row>
    <row r="18" spans="1:20" ht="60" x14ac:dyDescent="0.25">
      <c r="A18">
        <v>1958</v>
      </c>
      <c r="B18" s="3" t="s">
        <v>1959</v>
      </c>
      <c r="C18" s="3" t="s">
        <v>6068</v>
      </c>
      <c r="D18">
        <v>7000</v>
      </c>
      <c r="E18">
        <v>100490.02</v>
      </c>
      <c r="F18" t="s">
        <v>8219</v>
      </c>
      <c r="G18" t="s">
        <v>8224</v>
      </c>
      <c r="H18" t="s">
        <v>8246</v>
      </c>
      <c r="I18">
        <v>1364078561</v>
      </c>
      <c r="J18" s="13">
        <f t="shared" si="1"/>
        <v>41356.94630787037</v>
      </c>
      <c r="K18">
        <v>1361490161</v>
      </c>
      <c r="L18" s="13">
        <f t="shared" si="2"/>
        <v>41312.88077546296</v>
      </c>
      <c r="M18" t="b">
        <v>1</v>
      </c>
      <c r="N18">
        <v>1356</v>
      </c>
      <c r="O18" t="b">
        <v>1</v>
      </c>
      <c r="P18" t="s">
        <v>8295</v>
      </c>
      <c r="Q18" s="6">
        <f t="shared" si="0"/>
        <v>14.355717142857143</v>
      </c>
      <c r="R18" s="8">
        <f t="shared" si="3"/>
        <v>74.107684365781708</v>
      </c>
      <c r="S18" t="s">
        <v>8310</v>
      </c>
      <c r="T18" t="s">
        <v>8311</v>
      </c>
    </row>
    <row r="19" spans="1:20" ht="60" x14ac:dyDescent="0.25">
      <c r="A19">
        <v>2624</v>
      </c>
      <c r="B19" s="3" t="s">
        <v>2624</v>
      </c>
      <c r="C19" s="3" t="s">
        <v>6734</v>
      </c>
      <c r="D19">
        <v>8000</v>
      </c>
      <c r="E19">
        <v>110353.65</v>
      </c>
      <c r="F19" t="s">
        <v>8219</v>
      </c>
      <c r="G19" t="s">
        <v>8224</v>
      </c>
      <c r="H19" t="s">
        <v>8246</v>
      </c>
      <c r="I19">
        <v>1347530822</v>
      </c>
      <c r="J19" s="13">
        <f t="shared" si="1"/>
        <v>41165.42155092593</v>
      </c>
      <c r="K19">
        <v>1345716422</v>
      </c>
      <c r="L19" s="13">
        <f t="shared" si="2"/>
        <v>42410.982002314813</v>
      </c>
      <c r="M19" t="b">
        <v>0</v>
      </c>
      <c r="N19">
        <v>3468</v>
      </c>
      <c r="O19" t="b">
        <v>1</v>
      </c>
      <c r="P19" t="s">
        <v>8301</v>
      </c>
      <c r="Q19" s="6">
        <f t="shared" si="0"/>
        <v>13.794206249999998</v>
      </c>
      <c r="R19" s="8">
        <f t="shared" si="3"/>
        <v>31.820544982698959</v>
      </c>
      <c r="S19" t="s">
        <v>8310</v>
      </c>
      <c r="T19" t="s">
        <v>8319</v>
      </c>
    </row>
    <row r="20" spans="1:20" ht="30" x14ac:dyDescent="0.25">
      <c r="A20">
        <v>2242</v>
      </c>
      <c r="B20" s="3" t="s">
        <v>2243</v>
      </c>
      <c r="C20" s="3" t="s">
        <v>6352</v>
      </c>
      <c r="D20">
        <v>10000</v>
      </c>
      <c r="E20">
        <v>136009.76</v>
      </c>
      <c r="F20" t="s">
        <v>8219</v>
      </c>
      <c r="G20" t="s">
        <v>8224</v>
      </c>
      <c r="H20" t="s">
        <v>8246</v>
      </c>
      <c r="I20">
        <v>1385521320</v>
      </c>
      <c r="J20" s="13">
        <f t="shared" si="1"/>
        <v>41605.126388888886</v>
      </c>
      <c r="K20">
        <v>1382449733</v>
      </c>
      <c r="L20" s="13">
        <f t="shared" si="2"/>
        <v>41902.874432870369</v>
      </c>
      <c r="M20" t="b">
        <v>0</v>
      </c>
      <c r="N20">
        <v>2525</v>
      </c>
      <c r="O20" t="b">
        <v>1</v>
      </c>
      <c r="P20" t="s">
        <v>8297</v>
      </c>
      <c r="Q20" s="6">
        <f t="shared" si="0"/>
        <v>13.600976000000001</v>
      </c>
      <c r="R20" s="8">
        <f t="shared" si="3"/>
        <v>53.865251485148519</v>
      </c>
      <c r="S20" t="s">
        <v>8312</v>
      </c>
      <c r="T20" t="s">
        <v>8313</v>
      </c>
    </row>
    <row r="21" spans="1:20" ht="45" x14ac:dyDescent="0.25">
      <c r="A21">
        <v>2272</v>
      </c>
      <c r="B21" s="3" t="s">
        <v>2273</v>
      </c>
      <c r="C21" s="3" t="s">
        <v>6382</v>
      </c>
      <c r="D21">
        <v>1000</v>
      </c>
      <c r="E21">
        <v>13566</v>
      </c>
      <c r="F21" t="s">
        <v>8219</v>
      </c>
      <c r="G21" t="s">
        <v>8224</v>
      </c>
      <c r="H21" t="s">
        <v>8246</v>
      </c>
      <c r="I21">
        <v>1449506836</v>
      </c>
      <c r="J21" s="13">
        <f t="shared" si="1"/>
        <v>42345.699490740735</v>
      </c>
      <c r="K21">
        <v>1446914836</v>
      </c>
      <c r="L21" s="13">
        <f t="shared" si="2"/>
        <v>42347.358483796299</v>
      </c>
      <c r="M21" t="b">
        <v>0</v>
      </c>
      <c r="N21">
        <v>944</v>
      </c>
      <c r="O21" t="b">
        <v>1</v>
      </c>
      <c r="P21" t="s">
        <v>8297</v>
      </c>
      <c r="Q21" s="6">
        <f t="shared" si="0"/>
        <v>13.566000000000001</v>
      </c>
      <c r="R21" s="8">
        <f t="shared" si="3"/>
        <v>14.370762711864407</v>
      </c>
      <c r="S21" t="s">
        <v>8312</v>
      </c>
      <c r="T21" t="s">
        <v>8313</v>
      </c>
    </row>
    <row r="22" spans="1:20" ht="60" x14ac:dyDescent="0.25">
      <c r="A22">
        <v>1660</v>
      </c>
      <c r="B22" s="3" t="s">
        <v>1661</v>
      </c>
      <c r="C22" s="3" t="s">
        <v>5770</v>
      </c>
      <c r="D22">
        <v>80</v>
      </c>
      <c r="E22">
        <v>1003</v>
      </c>
      <c r="F22" t="s">
        <v>8219</v>
      </c>
      <c r="G22" t="s">
        <v>8237</v>
      </c>
      <c r="H22" t="s">
        <v>8249</v>
      </c>
      <c r="I22">
        <v>1462053540</v>
      </c>
      <c r="J22" s="13">
        <f t="shared" si="1"/>
        <v>42490.915972222225</v>
      </c>
      <c r="K22">
        <v>1459355950</v>
      </c>
      <c r="L22" s="13">
        <f t="shared" si="2"/>
        <v>41069.088506944441</v>
      </c>
      <c r="M22" t="b">
        <v>0</v>
      </c>
      <c r="N22">
        <v>36</v>
      </c>
      <c r="O22" t="b">
        <v>1</v>
      </c>
      <c r="P22" t="s">
        <v>8292</v>
      </c>
      <c r="Q22" s="6">
        <f t="shared" si="0"/>
        <v>12.5375</v>
      </c>
      <c r="R22" s="8">
        <f t="shared" si="3"/>
        <v>27.861111111111111</v>
      </c>
      <c r="S22" t="s">
        <v>8314</v>
      </c>
      <c r="T22" t="s">
        <v>8322</v>
      </c>
    </row>
    <row r="23" spans="1:20" ht="60" x14ac:dyDescent="0.25">
      <c r="A23">
        <v>2231</v>
      </c>
      <c r="B23" s="3" t="s">
        <v>2232</v>
      </c>
      <c r="C23" s="3" t="s">
        <v>6341</v>
      </c>
      <c r="D23">
        <v>2500</v>
      </c>
      <c r="E23">
        <v>30303.24</v>
      </c>
      <c r="F23" t="s">
        <v>8219</v>
      </c>
      <c r="G23" t="s">
        <v>8224</v>
      </c>
      <c r="H23" t="s">
        <v>8246</v>
      </c>
      <c r="I23">
        <v>1372136400</v>
      </c>
      <c r="J23" s="13">
        <f t="shared" si="1"/>
        <v>41450.208333333336</v>
      </c>
      <c r="K23">
        <v>1369864301</v>
      </c>
      <c r="L23" s="13">
        <f t="shared" si="2"/>
        <v>42766.827546296292</v>
      </c>
      <c r="M23" t="b">
        <v>0</v>
      </c>
      <c r="N23">
        <v>1113</v>
      </c>
      <c r="O23" t="b">
        <v>1</v>
      </c>
      <c r="P23" t="s">
        <v>8297</v>
      </c>
      <c r="Q23" s="6">
        <f t="shared" si="0"/>
        <v>12.121296000000001</v>
      </c>
      <c r="R23" s="8">
        <f t="shared" si="3"/>
        <v>27.226630727762803</v>
      </c>
      <c r="S23" t="s">
        <v>8312</v>
      </c>
      <c r="T23" t="s">
        <v>8313</v>
      </c>
    </row>
    <row r="24" spans="1:20" ht="60" x14ac:dyDescent="0.25">
      <c r="A24">
        <v>1478</v>
      </c>
      <c r="B24" s="3" t="s">
        <v>1479</v>
      </c>
      <c r="C24" s="3" t="s">
        <v>5588</v>
      </c>
      <c r="D24">
        <v>50000</v>
      </c>
      <c r="E24">
        <v>590807.11</v>
      </c>
      <c r="F24" t="s">
        <v>8219</v>
      </c>
      <c r="G24" t="s">
        <v>8224</v>
      </c>
      <c r="H24" t="s">
        <v>8246</v>
      </c>
      <c r="I24">
        <v>1368564913</v>
      </c>
      <c r="J24" s="13">
        <f t="shared" si="1"/>
        <v>41408.871678240743</v>
      </c>
      <c r="K24">
        <v>1367355313</v>
      </c>
      <c r="L24" s="13">
        <f t="shared" si="2"/>
        <v>42473.604270833333</v>
      </c>
      <c r="M24" t="b">
        <v>1</v>
      </c>
      <c r="N24">
        <v>20242</v>
      </c>
      <c r="O24" t="b">
        <v>1</v>
      </c>
      <c r="P24" t="s">
        <v>8288</v>
      </c>
      <c r="Q24" s="6">
        <f t="shared" si="0"/>
        <v>11.8161422</v>
      </c>
      <c r="R24" s="8">
        <f t="shared" si="3"/>
        <v>29.187190495010373</v>
      </c>
      <c r="S24" t="s">
        <v>8323</v>
      </c>
      <c r="T24" t="s">
        <v>8324</v>
      </c>
    </row>
    <row r="25" spans="1:20" ht="60" x14ac:dyDescent="0.25">
      <c r="A25">
        <v>2228</v>
      </c>
      <c r="B25" s="3" t="s">
        <v>2229</v>
      </c>
      <c r="C25" s="3" t="s">
        <v>6338</v>
      </c>
      <c r="D25">
        <v>1000</v>
      </c>
      <c r="E25">
        <v>11744.9</v>
      </c>
      <c r="F25" t="s">
        <v>8219</v>
      </c>
      <c r="G25" t="s">
        <v>8236</v>
      </c>
      <c r="H25" t="s">
        <v>8249</v>
      </c>
      <c r="I25">
        <v>1439707236</v>
      </c>
      <c r="J25" s="13">
        <f t="shared" si="1"/>
        <v>42232.278194444443</v>
      </c>
      <c r="K25">
        <v>1437115236</v>
      </c>
      <c r="L25" s="13">
        <f t="shared" si="2"/>
        <v>41730.584374999999</v>
      </c>
      <c r="M25" t="b">
        <v>0</v>
      </c>
      <c r="N25">
        <v>144</v>
      </c>
      <c r="O25" t="b">
        <v>1</v>
      </c>
      <c r="P25" t="s">
        <v>8297</v>
      </c>
      <c r="Q25" s="6">
        <f t="shared" si="0"/>
        <v>11.744899999999999</v>
      </c>
      <c r="R25" s="8">
        <f t="shared" si="3"/>
        <v>81.561805555555551</v>
      </c>
      <c r="S25" t="s">
        <v>8312</v>
      </c>
      <c r="T25" t="s">
        <v>8313</v>
      </c>
    </row>
    <row r="26" spans="1:20" ht="45" x14ac:dyDescent="0.25">
      <c r="A26">
        <v>2234</v>
      </c>
      <c r="B26" s="3" t="s">
        <v>2235</v>
      </c>
      <c r="C26" s="3" t="s">
        <v>6344</v>
      </c>
      <c r="D26">
        <v>100</v>
      </c>
      <c r="E26">
        <v>1165</v>
      </c>
      <c r="F26" t="s">
        <v>8219</v>
      </c>
      <c r="G26" t="s">
        <v>8224</v>
      </c>
      <c r="H26" t="s">
        <v>8246</v>
      </c>
      <c r="I26">
        <v>1483645647</v>
      </c>
      <c r="J26" s="13">
        <f t="shared" si="1"/>
        <v>42740.824618055558</v>
      </c>
      <c r="K26">
        <v>1481053647</v>
      </c>
      <c r="L26" s="13">
        <f t="shared" si="2"/>
        <v>41759.923101851848</v>
      </c>
      <c r="M26" t="b">
        <v>0</v>
      </c>
      <c r="N26">
        <v>28</v>
      </c>
      <c r="O26" t="b">
        <v>1</v>
      </c>
      <c r="P26" t="s">
        <v>8297</v>
      </c>
      <c r="Q26" s="6">
        <f t="shared" si="0"/>
        <v>11.65</v>
      </c>
      <c r="R26" s="8">
        <f t="shared" si="3"/>
        <v>41.607142857142854</v>
      </c>
      <c r="S26" t="s">
        <v>8312</v>
      </c>
      <c r="T26" t="s">
        <v>8313</v>
      </c>
    </row>
    <row r="27" spans="1:20" ht="45" x14ac:dyDescent="0.25">
      <c r="A27">
        <v>1970</v>
      </c>
      <c r="B27" s="3" t="s">
        <v>1971</v>
      </c>
      <c r="C27" s="3" t="s">
        <v>6080</v>
      </c>
      <c r="D27">
        <v>5000</v>
      </c>
      <c r="E27">
        <v>56590</v>
      </c>
      <c r="F27" t="s">
        <v>8219</v>
      </c>
      <c r="G27" t="s">
        <v>8224</v>
      </c>
      <c r="H27" t="s">
        <v>8246</v>
      </c>
      <c r="I27">
        <v>1366429101</v>
      </c>
      <c r="J27" s="13">
        <f t="shared" si="1"/>
        <v>41384.151631944449</v>
      </c>
      <c r="K27">
        <v>1361248701</v>
      </c>
      <c r="L27" s="13">
        <f t="shared" si="2"/>
        <v>42759.724768518514</v>
      </c>
      <c r="M27" t="b">
        <v>1</v>
      </c>
      <c r="N27">
        <v>701</v>
      </c>
      <c r="O27" t="b">
        <v>1</v>
      </c>
      <c r="P27" t="s">
        <v>8295</v>
      </c>
      <c r="Q27" s="6">
        <f t="shared" si="0"/>
        <v>11.318</v>
      </c>
      <c r="R27" s="8">
        <f t="shared" si="3"/>
        <v>80.727532097004286</v>
      </c>
      <c r="S27" t="s">
        <v>8310</v>
      </c>
      <c r="T27" t="s">
        <v>8311</v>
      </c>
    </row>
    <row r="28" spans="1:20" ht="45" x14ac:dyDescent="0.25">
      <c r="A28">
        <v>1961</v>
      </c>
      <c r="B28" s="3" t="s">
        <v>1962</v>
      </c>
      <c r="C28" s="3" t="s">
        <v>6071</v>
      </c>
      <c r="D28">
        <v>10000</v>
      </c>
      <c r="E28">
        <v>110538.12</v>
      </c>
      <c r="F28" t="s">
        <v>8219</v>
      </c>
      <c r="G28" t="s">
        <v>8224</v>
      </c>
      <c r="H28" t="s">
        <v>8246</v>
      </c>
      <c r="I28">
        <v>1349495940</v>
      </c>
      <c r="J28" s="13">
        <f t="shared" si="1"/>
        <v>41188.165972222225</v>
      </c>
      <c r="K28">
        <v>1346042417</v>
      </c>
      <c r="L28" s="13">
        <f t="shared" si="2"/>
        <v>42725.869363425925</v>
      </c>
      <c r="M28" t="b">
        <v>1</v>
      </c>
      <c r="N28">
        <v>1633</v>
      </c>
      <c r="O28" t="b">
        <v>1</v>
      </c>
      <c r="P28" t="s">
        <v>8295</v>
      </c>
      <c r="Q28" s="6">
        <f t="shared" si="0"/>
        <v>11.053811999999999</v>
      </c>
      <c r="R28" s="8">
        <f t="shared" si="3"/>
        <v>67.690214329454989</v>
      </c>
      <c r="S28" t="s">
        <v>8310</v>
      </c>
      <c r="T28" t="s">
        <v>8311</v>
      </c>
    </row>
    <row r="29" spans="1:20" ht="60" x14ac:dyDescent="0.25">
      <c r="A29">
        <v>2192</v>
      </c>
      <c r="B29" s="3" t="s">
        <v>2193</v>
      </c>
      <c r="C29" s="3" t="s">
        <v>6302</v>
      </c>
      <c r="D29">
        <v>12000</v>
      </c>
      <c r="E29">
        <v>129748.82</v>
      </c>
      <c r="F29" t="s">
        <v>8219</v>
      </c>
      <c r="G29" t="s">
        <v>8225</v>
      </c>
      <c r="H29" t="s">
        <v>8247</v>
      </c>
      <c r="I29">
        <v>1481842800</v>
      </c>
      <c r="J29" s="13">
        <f t="shared" si="1"/>
        <v>42719.958333333328</v>
      </c>
      <c r="K29">
        <v>1479414344</v>
      </c>
      <c r="L29" s="13">
        <f t="shared" si="2"/>
        <v>41184.849166666667</v>
      </c>
      <c r="M29" t="b">
        <v>0</v>
      </c>
      <c r="N29">
        <v>3238</v>
      </c>
      <c r="O29" t="b">
        <v>1</v>
      </c>
      <c r="P29" t="s">
        <v>8297</v>
      </c>
      <c r="Q29" s="6">
        <f t="shared" si="0"/>
        <v>10.812401666666668</v>
      </c>
      <c r="R29" s="8">
        <f t="shared" si="3"/>
        <v>40.070667078443485</v>
      </c>
      <c r="S29" t="s">
        <v>8312</v>
      </c>
      <c r="T29" t="s">
        <v>8313</v>
      </c>
    </row>
    <row r="30" spans="1:20" ht="60" x14ac:dyDescent="0.25">
      <c r="A30">
        <v>1978</v>
      </c>
      <c r="B30" s="3" t="s">
        <v>1979</v>
      </c>
      <c r="C30" s="3" t="s">
        <v>6088</v>
      </c>
      <c r="D30">
        <v>50000</v>
      </c>
      <c r="E30">
        <v>513422.57</v>
      </c>
      <c r="F30" t="s">
        <v>8219</v>
      </c>
      <c r="G30" t="s">
        <v>8224</v>
      </c>
      <c r="H30" t="s">
        <v>8246</v>
      </c>
      <c r="I30">
        <v>1339484400</v>
      </c>
      <c r="J30" s="13">
        <f t="shared" si="1"/>
        <v>41072.291666666664</v>
      </c>
      <c r="K30">
        <v>1336627492</v>
      </c>
      <c r="L30" s="13">
        <f t="shared" si="2"/>
        <v>42394.580740740741</v>
      </c>
      <c r="M30" t="b">
        <v>1</v>
      </c>
      <c r="N30">
        <v>388</v>
      </c>
      <c r="O30" t="b">
        <v>1</v>
      </c>
      <c r="P30" t="s">
        <v>8295</v>
      </c>
      <c r="Q30" s="6">
        <f t="shared" si="0"/>
        <v>10.2684514</v>
      </c>
      <c r="R30" s="8">
        <f t="shared" si="3"/>
        <v>1323.2540463917526</v>
      </c>
      <c r="S30" t="s">
        <v>8310</v>
      </c>
      <c r="T30" t="s">
        <v>8311</v>
      </c>
    </row>
    <row r="31" spans="1:20" ht="60" x14ac:dyDescent="0.25">
      <c r="A31">
        <v>2187</v>
      </c>
      <c r="B31" s="3" t="s">
        <v>2188</v>
      </c>
      <c r="C31" s="3" t="s">
        <v>6297</v>
      </c>
      <c r="D31">
        <v>20000</v>
      </c>
      <c r="E31">
        <v>202928.5</v>
      </c>
      <c r="F31" t="s">
        <v>8219</v>
      </c>
      <c r="G31" t="s">
        <v>8224</v>
      </c>
      <c r="H31" t="s">
        <v>8246</v>
      </c>
      <c r="I31">
        <v>1428033540</v>
      </c>
      <c r="J31" s="13">
        <f t="shared" si="1"/>
        <v>42097.165972222225</v>
      </c>
      <c r="K31">
        <v>1425531666</v>
      </c>
      <c r="L31" s="13">
        <f t="shared" si="2"/>
        <v>41201.012083333335</v>
      </c>
      <c r="M31" t="b">
        <v>1</v>
      </c>
      <c r="N31">
        <v>3562</v>
      </c>
      <c r="O31" t="b">
        <v>1</v>
      </c>
      <c r="P31" t="s">
        <v>8297</v>
      </c>
      <c r="Q31" s="6">
        <f t="shared" si="0"/>
        <v>10.146425000000001</v>
      </c>
      <c r="R31" s="8">
        <f t="shared" si="3"/>
        <v>56.970381807973048</v>
      </c>
      <c r="S31" t="s">
        <v>8312</v>
      </c>
      <c r="T31" t="s">
        <v>8313</v>
      </c>
    </row>
    <row r="32" spans="1:20" ht="60" x14ac:dyDescent="0.25">
      <c r="A32">
        <v>2735</v>
      </c>
      <c r="B32" s="3" t="s">
        <v>2735</v>
      </c>
      <c r="C32" s="3" t="s">
        <v>6845</v>
      </c>
      <c r="D32">
        <v>750</v>
      </c>
      <c r="E32">
        <v>7336.01</v>
      </c>
      <c r="F32" t="s">
        <v>8219</v>
      </c>
      <c r="G32" t="s">
        <v>8225</v>
      </c>
      <c r="H32" t="s">
        <v>8247</v>
      </c>
      <c r="I32">
        <v>1363204800</v>
      </c>
      <c r="J32" s="13">
        <f t="shared" si="1"/>
        <v>41346.833333333336</v>
      </c>
      <c r="K32">
        <v>1360551250</v>
      </c>
      <c r="L32" s="13">
        <f t="shared" si="2"/>
        <v>40766.041921296295</v>
      </c>
      <c r="M32" t="b">
        <v>0</v>
      </c>
      <c r="N32">
        <v>339</v>
      </c>
      <c r="O32" t="b">
        <v>1</v>
      </c>
      <c r="P32" t="s">
        <v>8295</v>
      </c>
      <c r="Q32" s="6">
        <f t="shared" si="0"/>
        <v>9.7813466666666677</v>
      </c>
      <c r="R32" s="8">
        <f t="shared" si="3"/>
        <v>21.640147492625371</v>
      </c>
      <c r="S32" t="s">
        <v>8310</v>
      </c>
      <c r="T32" t="s">
        <v>8311</v>
      </c>
    </row>
    <row r="33" spans="1:20" ht="45" x14ac:dyDescent="0.25">
      <c r="A33">
        <v>2250</v>
      </c>
      <c r="B33" s="3" t="s">
        <v>2251</v>
      </c>
      <c r="C33" s="3" t="s">
        <v>6360</v>
      </c>
      <c r="D33">
        <v>25000</v>
      </c>
      <c r="E33">
        <v>243778</v>
      </c>
      <c r="F33" t="s">
        <v>8219</v>
      </c>
      <c r="G33" t="s">
        <v>8224</v>
      </c>
      <c r="H33" t="s">
        <v>8246</v>
      </c>
      <c r="I33">
        <v>1480727273</v>
      </c>
      <c r="J33" s="13">
        <f t="shared" si="1"/>
        <v>42707.0471412037</v>
      </c>
      <c r="K33">
        <v>1478131673</v>
      </c>
      <c r="L33" s="13">
        <f t="shared" si="2"/>
        <v>41150.902187499996</v>
      </c>
      <c r="M33" t="b">
        <v>0</v>
      </c>
      <c r="N33">
        <v>571</v>
      </c>
      <c r="O33" t="b">
        <v>1</v>
      </c>
      <c r="P33" t="s">
        <v>8297</v>
      </c>
      <c r="Q33" s="6">
        <f t="shared" si="0"/>
        <v>9.7511200000000002</v>
      </c>
      <c r="R33" s="8">
        <f t="shared" si="3"/>
        <v>426.93169877408059</v>
      </c>
      <c r="S33" t="s">
        <v>8312</v>
      </c>
      <c r="T33" t="s">
        <v>8313</v>
      </c>
    </row>
    <row r="34" spans="1:20" ht="60" x14ac:dyDescent="0.25">
      <c r="A34">
        <v>2625</v>
      </c>
      <c r="B34" s="3" t="s">
        <v>2625</v>
      </c>
      <c r="C34" s="3" t="s">
        <v>6735</v>
      </c>
      <c r="D34">
        <v>150</v>
      </c>
      <c r="E34">
        <v>1434</v>
      </c>
      <c r="F34" t="s">
        <v>8219</v>
      </c>
      <c r="G34" t="s">
        <v>8236</v>
      </c>
      <c r="H34" t="s">
        <v>8249</v>
      </c>
      <c r="I34">
        <v>1478723208</v>
      </c>
      <c r="J34" s="13">
        <f t="shared" si="1"/>
        <v>42683.851944444439</v>
      </c>
      <c r="K34">
        <v>1476559608</v>
      </c>
      <c r="L34" s="13">
        <f t="shared" si="2"/>
        <v>42304.829409722224</v>
      </c>
      <c r="M34" t="b">
        <v>0</v>
      </c>
      <c r="N34">
        <v>52</v>
      </c>
      <c r="O34" t="b">
        <v>1</v>
      </c>
      <c r="P34" t="s">
        <v>8301</v>
      </c>
      <c r="Q34" s="6">
        <f t="shared" si="0"/>
        <v>9.56</v>
      </c>
      <c r="R34" s="8">
        <f t="shared" si="3"/>
        <v>27.576923076923077</v>
      </c>
      <c r="S34" t="s">
        <v>8310</v>
      </c>
      <c r="T34" t="s">
        <v>8319</v>
      </c>
    </row>
    <row r="35" spans="1:20" ht="45" x14ac:dyDescent="0.25">
      <c r="A35">
        <v>2197</v>
      </c>
      <c r="B35" s="3" t="s">
        <v>2198</v>
      </c>
      <c r="C35" s="3" t="s">
        <v>6307</v>
      </c>
      <c r="D35">
        <v>30000</v>
      </c>
      <c r="E35">
        <v>285309.33</v>
      </c>
      <c r="F35" t="s">
        <v>8219</v>
      </c>
      <c r="G35" t="s">
        <v>8224</v>
      </c>
      <c r="H35" t="s">
        <v>8246</v>
      </c>
      <c r="I35">
        <v>1425132059</v>
      </c>
      <c r="J35" s="13">
        <f t="shared" si="1"/>
        <v>42063.584016203706</v>
      </c>
      <c r="K35">
        <v>1422540059</v>
      </c>
      <c r="L35" s="13">
        <f t="shared" si="2"/>
        <v>42505.936678240745</v>
      </c>
      <c r="M35" t="b">
        <v>0</v>
      </c>
      <c r="N35">
        <v>4330</v>
      </c>
      <c r="O35" t="b">
        <v>1</v>
      </c>
      <c r="P35" t="s">
        <v>8297</v>
      </c>
      <c r="Q35" s="6">
        <f t="shared" si="0"/>
        <v>9.5103109999999997</v>
      </c>
      <c r="R35" s="8">
        <f t="shared" si="3"/>
        <v>65.891300230946882</v>
      </c>
      <c r="S35" t="s">
        <v>8312</v>
      </c>
      <c r="T35" t="s">
        <v>8313</v>
      </c>
    </row>
    <row r="36" spans="1:20" ht="60" x14ac:dyDescent="0.25">
      <c r="A36">
        <v>2225</v>
      </c>
      <c r="B36" s="3" t="s">
        <v>2226</v>
      </c>
      <c r="C36" s="3" t="s">
        <v>6335</v>
      </c>
      <c r="D36">
        <v>21000</v>
      </c>
      <c r="E36">
        <v>198415.01</v>
      </c>
      <c r="F36" t="s">
        <v>8219</v>
      </c>
      <c r="G36" t="s">
        <v>8225</v>
      </c>
      <c r="H36" t="s">
        <v>8247</v>
      </c>
      <c r="I36">
        <v>1411326015</v>
      </c>
      <c r="J36" s="13">
        <f t="shared" si="1"/>
        <v>41903.79184027778</v>
      </c>
      <c r="K36">
        <v>1408734015</v>
      </c>
      <c r="L36" s="13">
        <f t="shared" si="2"/>
        <v>41099.966944444444</v>
      </c>
      <c r="M36" t="b">
        <v>0</v>
      </c>
      <c r="N36">
        <v>1204</v>
      </c>
      <c r="O36" t="b">
        <v>1</v>
      </c>
      <c r="P36" t="s">
        <v>8297</v>
      </c>
      <c r="Q36" s="6">
        <f t="shared" si="0"/>
        <v>9.4483338095238096</v>
      </c>
      <c r="R36" s="8">
        <f t="shared" si="3"/>
        <v>164.79651993355483</v>
      </c>
      <c r="S36" t="s">
        <v>8312</v>
      </c>
      <c r="T36" t="s">
        <v>8313</v>
      </c>
    </row>
    <row r="37" spans="1:20" ht="30" x14ac:dyDescent="0.25">
      <c r="A37">
        <v>2016</v>
      </c>
      <c r="B37" s="3" t="s">
        <v>2017</v>
      </c>
      <c r="C37" s="3" t="s">
        <v>6126</v>
      </c>
      <c r="D37">
        <v>10000</v>
      </c>
      <c r="E37">
        <v>92154.22</v>
      </c>
      <c r="F37" t="s">
        <v>8219</v>
      </c>
      <c r="G37" t="s">
        <v>8224</v>
      </c>
      <c r="H37" t="s">
        <v>8246</v>
      </c>
      <c r="I37">
        <v>1362863299</v>
      </c>
      <c r="J37" s="13">
        <f t="shared" si="1"/>
        <v>41342.88077546296</v>
      </c>
      <c r="K37">
        <v>1360271299</v>
      </c>
      <c r="L37" s="13">
        <f t="shared" si="2"/>
        <v>42557.792453703703</v>
      </c>
      <c r="M37" t="b">
        <v>1</v>
      </c>
      <c r="N37">
        <v>479</v>
      </c>
      <c r="O37" t="b">
        <v>1</v>
      </c>
      <c r="P37" t="s">
        <v>8295</v>
      </c>
      <c r="Q37" s="6">
        <f t="shared" si="0"/>
        <v>9.2154220000000002</v>
      </c>
      <c r="R37" s="8">
        <f t="shared" si="3"/>
        <v>192.38876826722338</v>
      </c>
      <c r="S37" t="s">
        <v>8310</v>
      </c>
      <c r="T37" t="s">
        <v>8311</v>
      </c>
    </row>
    <row r="38" spans="1:20" ht="30" x14ac:dyDescent="0.25">
      <c r="A38">
        <v>1762</v>
      </c>
      <c r="B38" s="3" t="s">
        <v>1763</v>
      </c>
      <c r="C38" s="3" t="s">
        <v>5872</v>
      </c>
      <c r="D38">
        <v>100</v>
      </c>
      <c r="E38">
        <v>885</v>
      </c>
      <c r="F38" t="s">
        <v>8219</v>
      </c>
      <c r="G38" t="s">
        <v>8224</v>
      </c>
      <c r="H38" t="s">
        <v>8246</v>
      </c>
      <c r="I38">
        <v>1457739245</v>
      </c>
      <c r="J38" s="13">
        <f t="shared" si="1"/>
        <v>42440.982002314813</v>
      </c>
      <c r="K38">
        <v>1455147245</v>
      </c>
      <c r="L38" s="13">
        <f t="shared" si="2"/>
        <v>42741.684479166666</v>
      </c>
      <c r="M38" t="b">
        <v>0</v>
      </c>
      <c r="N38">
        <v>25</v>
      </c>
      <c r="O38" t="b">
        <v>1</v>
      </c>
      <c r="P38" t="s">
        <v>8285</v>
      </c>
      <c r="Q38" s="6">
        <f t="shared" si="0"/>
        <v>8.85</v>
      </c>
      <c r="R38" s="8">
        <f t="shared" si="3"/>
        <v>35.4</v>
      </c>
      <c r="S38" t="s">
        <v>8325</v>
      </c>
      <c r="T38" t="s">
        <v>8326</v>
      </c>
    </row>
    <row r="39" spans="1:20" ht="60" x14ac:dyDescent="0.25">
      <c r="A39">
        <v>2617</v>
      </c>
      <c r="B39" s="3" t="s">
        <v>2617</v>
      </c>
      <c r="C39" s="3" t="s">
        <v>6727</v>
      </c>
      <c r="D39">
        <v>500</v>
      </c>
      <c r="E39">
        <v>4388</v>
      </c>
      <c r="F39" t="s">
        <v>8219</v>
      </c>
      <c r="G39" t="s">
        <v>8224</v>
      </c>
      <c r="H39" t="s">
        <v>8246</v>
      </c>
      <c r="I39">
        <v>1413838751</v>
      </c>
      <c r="J39" s="13">
        <f t="shared" si="1"/>
        <v>41932.874432870369</v>
      </c>
      <c r="K39">
        <v>1411246751</v>
      </c>
      <c r="L39" s="13">
        <f t="shared" si="2"/>
        <v>41803.880659722221</v>
      </c>
      <c r="M39" t="b">
        <v>1</v>
      </c>
      <c r="N39">
        <v>159</v>
      </c>
      <c r="O39" t="b">
        <v>1</v>
      </c>
      <c r="P39" t="s">
        <v>8301</v>
      </c>
      <c r="Q39" s="6">
        <f t="shared" si="0"/>
        <v>8.7759999999999998</v>
      </c>
      <c r="R39" s="8">
        <f t="shared" si="3"/>
        <v>27.59748427672956</v>
      </c>
      <c r="S39" t="s">
        <v>8310</v>
      </c>
      <c r="T39" t="s">
        <v>8319</v>
      </c>
    </row>
    <row r="40" spans="1:20" ht="45" x14ac:dyDescent="0.25">
      <c r="A40">
        <v>2011</v>
      </c>
      <c r="B40" s="3" t="s">
        <v>2012</v>
      </c>
      <c r="C40" s="3" t="s">
        <v>6121</v>
      </c>
      <c r="D40">
        <v>50000</v>
      </c>
      <c r="E40">
        <v>409782</v>
      </c>
      <c r="F40" t="s">
        <v>8219</v>
      </c>
      <c r="G40" t="s">
        <v>8239</v>
      </c>
      <c r="H40" t="s">
        <v>8249</v>
      </c>
      <c r="I40">
        <v>1452553200</v>
      </c>
      <c r="J40" s="13">
        <f t="shared" si="1"/>
        <v>42380.958333333328</v>
      </c>
      <c r="K40">
        <v>1449650173</v>
      </c>
      <c r="L40" s="13">
        <f t="shared" si="2"/>
        <v>42163.625787037032</v>
      </c>
      <c r="M40" t="b">
        <v>1</v>
      </c>
      <c r="N40">
        <v>971</v>
      </c>
      <c r="O40" t="b">
        <v>1</v>
      </c>
      <c r="P40" t="s">
        <v>8295</v>
      </c>
      <c r="Q40" s="6">
        <f t="shared" si="0"/>
        <v>8.1956399999999991</v>
      </c>
      <c r="R40" s="8">
        <f t="shared" si="3"/>
        <v>422.02059732234807</v>
      </c>
      <c r="S40" t="s">
        <v>8310</v>
      </c>
      <c r="T40" t="s">
        <v>8311</v>
      </c>
    </row>
    <row r="41" spans="1:20" ht="60" x14ac:dyDescent="0.25">
      <c r="A41">
        <v>2045</v>
      </c>
      <c r="B41" s="3" t="s">
        <v>2046</v>
      </c>
      <c r="C41" s="3" t="s">
        <v>6155</v>
      </c>
      <c r="D41">
        <v>4900</v>
      </c>
      <c r="E41">
        <v>40140.01</v>
      </c>
      <c r="F41" t="s">
        <v>8219</v>
      </c>
      <c r="G41" t="s">
        <v>8224</v>
      </c>
      <c r="H41" t="s">
        <v>8246</v>
      </c>
      <c r="I41">
        <v>1341799647</v>
      </c>
      <c r="J41" s="13">
        <f t="shared" si="1"/>
        <v>41099.088506944441</v>
      </c>
      <c r="K41">
        <v>1339207647</v>
      </c>
      <c r="L41" s="13">
        <f t="shared" si="2"/>
        <v>42425.757986111115</v>
      </c>
      <c r="M41" t="b">
        <v>0</v>
      </c>
      <c r="N41">
        <v>263</v>
      </c>
      <c r="O41" t="b">
        <v>1</v>
      </c>
      <c r="P41" t="s">
        <v>8295</v>
      </c>
      <c r="Q41" s="6">
        <f t="shared" si="0"/>
        <v>8.1918387755102042</v>
      </c>
      <c r="R41" s="8">
        <f t="shared" si="3"/>
        <v>152.62361216730039</v>
      </c>
      <c r="S41" t="s">
        <v>8310</v>
      </c>
      <c r="T41" t="s">
        <v>8311</v>
      </c>
    </row>
    <row r="42" spans="1:20" ht="60" x14ac:dyDescent="0.25">
      <c r="A42">
        <v>2241</v>
      </c>
      <c r="B42" s="3" t="s">
        <v>2242</v>
      </c>
      <c r="C42" s="3" t="s">
        <v>6351</v>
      </c>
      <c r="D42">
        <v>1000</v>
      </c>
      <c r="E42">
        <v>8064</v>
      </c>
      <c r="F42" t="s">
        <v>8219</v>
      </c>
      <c r="G42" t="s">
        <v>8225</v>
      </c>
      <c r="H42" t="s">
        <v>8247</v>
      </c>
      <c r="I42">
        <v>1488484300</v>
      </c>
      <c r="J42" s="13">
        <f t="shared" si="1"/>
        <v>42796.827546296292</v>
      </c>
      <c r="K42">
        <v>1485892300</v>
      </c>
      <c r="L42" s="13">
        <f t="shared" si="2"/>
        <v>42371.617164351846</v>
      </c>
      <c r="M42" t="b">
        <v>0</v>
      </c>
      <c r="N42">
        <v>163</v>
      </c>
      <c r="O42" t="b">
        <v>1</v>
      </c>
      <c r="P42" t="s">
        <v>8297</v>
      </c>
      <c r="Q42" s="6">
        <f t="shared" si="0"/>
        <v>8.0640000000000001</v>
      </c>
      <c r="R42" s="8">
        <f t="shared" si="3"/>
        <v>49.472392638036808</v>
      </c>
      <c r="S42" t="s">
        <v>8312</v>
      </c>
      <c r="T42" t="s">
        <v>8313</v>
      </c>
    </row>
    <row r="43" spans="1:20" ht="30" x14ac:dyDescent="0.25">
      <c r="A43">
        <v>1948</v>
      </c>
      <c r="B43" s="3" t="s">
        <v>1949</v>
      </c>
      <c r="C43" s="3" t="s">
        <v>6058</v>
      </c>
      <c r="D43">
        <v>100000</v>
      </c>
      <c r="E43">
        <v>800211</v>
      </c>
      <c r="F43" t="s">
        <v>8219</v>
      </c>
      <c r="G43" t="s">
        <v>8224</v>
      </c>
      <c r="H43" t="s">
        <v>8246</v>
      </c>
      <c r="I43">
        <v>1465232520</v>
      </c>
      <c r="J43" s="13">
        <f t="shared" si="1"/>
        <v>42527.709722222222</v>
      </c>
      <c r="K43">
        <v>1460557809</v>
      </c>
      <c r="L43" s="13">
        <f t="shared" si="2"/>
        <v>41842.917129629634</v>
      </c>
      <c r="M43" t="b">
        <v>1</v>
      </c>
      <c r="N43">
        <v>4245</v>
      </c>
      <c r="O43" t="b">
        <v>1</v>
      </c>
      <c r="P43" t="s">
        <v>8295</v>
      </c>
      <c r="Q43" s="6">
        <f t="shared" si="0"/>
        <v>8.0021100000000001</v>
      </c>
      <c r="R43" s="8">
        <f t="shared" si="3"/>
        <v>188.50671378091872</v>
      </c>
      <c r="S43" t="s">
        <v>8310</v>
      </c>
      <c r="T43" t="s">
        <v>8311</v>
      </c>
    </row>
    <row r="44" spans="1:20" ht="60" x14ac:dyDescent="0.25">
      <c r="A44">
        <v>1944</v>
      </c>
      <c r="B44" s="3" t="s">
        <v>1945</v>
      </c>
      <c r="C44" s="3" t="s">
        <v>6054</v>
      </c>
      <c r="D44">
        <v>40000</v>
      </c>
      <c r="E44">
        <v>315222.2</v>
      </c>
      <c r="F44" t="s">
        <v>8219</v>
      </c>
      <c r="G44" t="s">
        <v>8224</v>
      </c>
      <c r="H44" t="s">
        <v>8246</v>
      </c>
      <c r="I44">
        <v>1398952890</v>
      </c>
      <c r="J44" s="13">
        <f t="shared" si="1"/>
        <v>41760.584374999999</v>
      </c>
      <c r="K44">
        <v>1396360890</v>
      </c>
      <c r="L44" s="13">
        <f t="shared" si="2"/>
        <v>41879.900752314818</v>
      </c>
      <c r="M44" t="b">
        <v>1</v>
      </c>
      <c r="N44">
        <v>1789</v>
      </c>
      <c r="O44" t="b">
        <v>1</v>
      </c>
      <c r="P44" t="s">
        <v>8295</v>
      </c>
      <c r="Q44" s="6">
        <f t="shared" si="0"/>
        <v>7.8805550000000002</v>
      </c>
      <c r="R44" s="8">
        <f t="shared" si="3"/>
        <v>176.200223588597</v>
      </c>
      <c r="S44" t="s">
        <v>8310</v>
      </c>
      <c r="T44" t="s">
        <v>8311</v>
      </c>
    </row>
    <row r="45" spans="1:20" ht="60" x14ac:dyDescent="0.25">
      <c r="A45">
        <v>1215</v>
      </c>
      <c r="B45" s="3" t="s">
        <v>1216</v>
      </c>
      <c r="C45" s="3" t="s">
        <v>5325</v>
      </c>
      <c r="D45">
        <v>5000</v>
      </c>
      <c r="E45">
        <v>39304.01</v>
      </c>
      <c r="F45" t="s">
        <v>8219</v>
      </c>
      <c r="G45" t="s">
        <v>8224</v>
      </c>
      <c r="H45" t="s">
        <v>8246</v>
      </c>
      <c r="I45">
        <v>1401487756</v>
      </c>
      <c r="J45" s="13">
        <f t="shared" si="1"/>
        <v>41789.923101851848</v>
      </c>
      <c r="K45">
        <v>1398895756</v>
      </c>
      <c r="L45" s="13">
        <f t="shared" si="2"/>
        <v>41666.924710648149</v>
      </c>
      <c r="M45" t="b">
        <v>0</v>
      </c>
      <c r="N45">
        <v>549</v>
      </c>
      <c r="O45" t="b">
        <v>1</v>
      </c>
      <c r="P45" t="s">
        <v>8285</v>
      </c>
      <c r="Q45" s="6">
        <f t="shared" si="0"/>
        <v>7.8608020000000005</v>
      </c>
      <c r="R45" s="8">
        <f t="shared" si="3"/>
        <v>71.592003642987251</v>
      </c>
      <c r="S45" t="s">
        <v>8325</v>
      </c>
      <c r="T45" t="s">
        <v>8326</v>
      </c>
    </row>
    <row r="46" spans="1:20" ht="60" x14ac:dyDescent="0.25">
      <c r="A46">
        <v>2261</v>
      </c>
      <c r="B46" s="3" t="s">
        <v>2262</v>
      </c>
      <c r="C46" s="3" t="s">
        <v>6371</v>
      </c>
      <c r="D46">
        <v>1000</v>
      </c>
      <c r="E46">
        <v>7795</v>
      </c>
      <c r="F46" t="s">
        <v>8219</v>
      </c>
      <c r="G46" t="s">
        <v>8226</v>
      </c>
      <c r="H46" t="s">
        <v>8248</v>
      </c>
      <c r="I46">
        <v>1487093020</v>
      </c>
      <c r="J46" s="13">
        <f t="shared" si="1"/>
        <v>42780.724768518514</v>
      </c>
      <c r="K46">
        <v>1485278620</v>
      </c>
      <c r="L46" s="13">
        <f t="shared" si="2"/>
        <v>42289.957175925927</v>
      </c>
      <c r="M46" t="b">
        <v>0</v>
      </c>
      <c r="N46">
        <v>210</v>
      </c>
      <c r="O46" t="b">
        <v>1</v>
      </c>
      <c r="P46" t="s">
        <v>8297</v>
      </c>
      <c r="Q46" s="6">
        <f t="shared" si="0"/>
        <v>7.7949999999999999</v>
      </c>
      <c r="R46" s="8">
        <f t="shared" si="3"/>
        <v>37.11904761904762</v>
      </c>
      <c r="S46" t="s">
        <v>8312</v>
      </c>
      <c r="T46" t="s">
        <v>8313</v>
      </c>
    </row>
    <row r="47" spans="1:20" ht="45" x14ac:dyDescent="0.25">
      <c r="A47">
        <v>2270</v>
      </c>
      <c r="B47" s="3" t="s">
        <v>2271</v>
      </c>
      <c r="C47" s="3" t="s">
        <v>6380</v>
      </c>
      <c r="D47">
        <v>25000</v>
      </c>
      <c r="E47">
        <v>180062</v>
      </c>
      <c r="F47" t="s">
        <v>8219</v>
      </c>
      <c r="G47" t="s">
        <v>8224</v>
      </c>
      <c r="H47" t="s">
        <v>8246</v>
      </c>
      <c r="I47">
        <v>1484085540</v>
      </c>
      <c r="J47" s="13">
        <f t="shared" si="1"/>
        <v>42745.915972222225</v>
      </c>
      <c r="K47">
        <v>1482353513</v>
      </c>
      <c r="L47" s="13">
        <f t="shared" si="2"/>
        <v>42661.176817129628</v>
      </c>
      <c r="M47" t="b">
        <v>0</v>
      </c>
      <c r="N47">
        <v>1670</v>
      </c>
      <c r="O47" t="b">
        <v>1</v>
      </c>
      <c r="P47" t="s">
        <v>8297</v>
      </c>
      <c r="Q47" s="6">
        <f t="shared" si="0"/>
        <v>7.2024800000000004</v>
      </c>
      <c r="R47" s="8">
        <f t="shared" si="3"/>
        <v>107.82155688622754</v>
      </c>
      <c r="S47" t="s">
        <v>8312</v>
      </c>
      <c r="T47" t="s">
        <v>8313</v>
      </c>
    </row>
    <row r="48" spans="1:20" ht="45" x14ac:dyDescent="0.25">
      <c r="A48">
        <v>2202</v>
      </c>
      <c r="B48" s="3" t="s">
        <v>2203</v>
      </c>
      <c r="C48" s="3" t="s">
        <v>6312</v>
      </c>
      <c r="D48">
        <v>4000</v>
      </c>
      <c r="E48">
        <v>28167.25</v>
      </c>
      <c r="F48" t="s">
        <v>8219</v>
      </c>
      <c r="G48" t="s">
        <v>8224</v>
      </c>
      <c r="H48" t="s">
        <v>8246</v>
      </c>
      <c r="I48">
        <v>1351801368</v>
      </c>
      <c r="J48" s="13">
        <f t="shared" si="1"/>
        <v>41214.849166666667</v>
      </c>
      <c r="K48">
        <v>1349209368</v>
      </c>
      <c r="L48" s="13">
        <f t="shared" si="2"/>
        <v>42467.788194444445</v>
      </c>
      <c r="M48" t="b">
        <v>0</v>
      </c>
      <c r="N48">
        <v>721</v>
      </c>
      <c r="O48" t="b">
        <v>1</v>
      </c>
      <c r="P48" t="s">
        <v>8280</v>
      </c>
      <c r="Q48" s="6">
        <f t="shared" si="0"/>
        <v>7.0418124999999998</v>
      </c>
      <c r="R48" s="8">
        <f t="shared" si="3"/>
        <v>39.066920943134534</v>
      </c>
      <c r="S48" t="s">
        <v>8314</v>
      </c>
      <c r="T48" t="s">
        <v>8327</v>
      </c>
    </row>
    <row r="49" spans="1:20" ht="30" x14ac:dyDescent="0.25">
      <c r="A49">
        <v>1954</v>
      </c>
      <c r="B49" s="3" t="s">
        <v>1955</v>
      </c>
      <c r="C49" s="3" t="s">
        <v>6064</v>
      </c>
      <c r="D49">
        <v>50000</v>
      </c>
      <c r="E49">
        <v>349474</v>
      </c>
      <c r="F49" t="s">
        <v>8219</v>
      </c>
      <c r="G49" t="s">
        <v>8224</v>
      </c>
      <c r="H49" t="s">
        <v>8246</v>
      </c>
      <c r="I49">
        <v>1457758800</v>
      </c>
      <c r="J49" s="13">
        <f t="shared" si="1"/>
        <v>42441.208333333328</v>
      </c>
      <c r="K49">
        <v>1453730176</v>
      </c>
      <c r="L49" s="13">
        <f t="shared" si="2"/>
        <v>41399.99622685185</v>
      </c>
      <c r="M49" t="b">
        <v>1</v>
      </c>
      <c r="N49">
        <v>415</v>
      </c>
      <c r="O49" t="b">
        <v>1</v>
      </c>
      <c r="P49" t="s">
        <v>8295</v>
      </c>
      <c r="Q49" s="6">
        <f t="shared" si="0"/>
        <v>6.9894800000000004</v>
      </c>
      <c r="R49" s="8">
        <f t="shared" si="3"/>
        <v>842.10602409638557</v>
      </c>
      <c r="S49" t="s">
        <v>8310</v>
      </c>
      <c r="T49" t="s">
        <v>8311</v>
      </c>
    </row>
    <row r="50" spans="1:20" ht="60" x14ac:dyDescent="0.25">
      <c r="A50">
        <v>1972</v>
      </c>
      <c r="B50" s="3" t="s">
        <v>1973</v>
      </c>
      <c r="C50" s="3" t="s">
        <v>6082</v>
      </c>
      <c r="D50">
        <v>2500</v>
      </c>
      <c r="E50">
        <v>16862</v>
      </c>
      <c r="F50" t="s">
        <v>8219</v>
      </c>
      <c r="G50" t="s">
        <v>8224</v>
      </c>
      <c r="H50" t="s">
        <v>8246</v>
      </c>
      <c r="I50">
        <v>1353201444</v>
      </c>
      <c r="J50" s="13">
        <f t="shared" si="1"/>
        <v>41231.053749999999</v>
      </c>
      <c r="K50">
        <v>1350605844</v>
      </c>
      <c r="L50" s="13">
        <f t="shared" si="2"/>
        <v>41806.794074074074</v>
      </c>
      <c r="M50" t="b">
        <v>1</v>
      </c>
      <c r="N50">
        <v>238</v>
      </c>
      <c r="O50" t="b">
        <v>1</v>
      </c>
      <c r="P50" t="s">
        <v>8295</v>
      </c>
      <c r="Q50" s="6">
        <f t="shared" si="0"/>
        <v>6.7447999999999997</v>
      </c>
      <c r="R50" s="8">
        <f t="shared" si="3"/>
        <v>70.848739495798313</v>
      </c>
      <c r="S50" t="s">
        <v>8310</v>
      </c>
      <c r="T50" t="s">
        <v>8311</v>
      </c>
    </row>
    <row r="51" spans="1:20" ht="45" x14ac:dyDescent="0.25">
      <c r="A51">
        <v>1476</v>
      </c>
      <c r="B51" s="3" t="s">
        <v>1477</v>
      </c>
      <c r="C51" s="3" t="s">
        <v>5586</v>
      </c>
      <c r="D51">
        <v>6000</v>
      </c>
      <c r="E51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 s="13">
        <f t="shared" si="1"/>
        <v>40796.041921296295</v>
      </c>
      <c r="K51">
        <v>1313024422</v>
      </c>
      <c r="L51" s="13">
        <f t="shared" si="2"/>
        <v>42499.960810185185</v>
      </c>
      <c r="M51" t="b">
        <v>1</v>
      </c>
      <c r="N51">
        <v>916</v>
      </c>
      <c r="O51" t="b">
        <v>1</v>
      </c>
      <c r="P51" t="s">
        <v>8288</v>
      </c>
      <c r="Q51" s="6">
        <f t="shared" si="0"/>
        <v>6.6155466666666669</v>
      </c>
      <c r="R51" s="8">
        <f t="shared" si="3"/>
        <v>43.333275109170302</v>
      </c>
      <c r="S51" t="s">
        <v>8323</v>
      </c>
      <c r="T51" t="s">
        <v>8324</v>
      </c>
    </row>
    <row r="52" spans="1:20" ht="60" x14ac:dyDescent="0.25">
      <c r="A52">
        <v>2601</v>
      </c>
      <c r="B52" s="3" t="s">
        <v>2601</v>
      </c>
      <c r="C52" s="3" t="s">
        <v>6711</v>
      </c>
      <c r="D52">
        <v>500</v>
      </c>
      <c r="E52">
        <v>3307</v>
      </c>
      <c r="F52" t="s">
        <v>8219</v>
      </c>
      <c r="G52" t="s">
        <v>8224</v>
      </c>
      <c r="H52" t="s">
        <v>8246</v>
      </c>
      <c r="I52">
        <v>1347508740</v>
      </c>
      <c r="J52" s="13">
        <f t="shared" si="1"/>
        <v>41165.165972222225</v>
      </c>
      <c r="K52">
        <v>1346276349</v>
      </c>
      <c r="L52" s="13">
        <f t="shared" si="2"/>
        <v>42198.676655092597</v>
      </c>
      <c r="M52" t="b">
        <v>1</v>
      </c>
      <c r="N52">
        <v>151</v>
      </c>
      <c r="O52" t="b">
        <v>1</v>
      </c>
      <c r="P52" t="s">
        <v>8301</v>
      </c>
      <c r="Q52" s="6">
        <f t="shared" si="0"/>
        <v>6.6139999999999999</v>
      </c>
      <c r="R52" s="8">
        <f t="shared" si="3"/>
        <v>21.900662251655628</v>
      </c>
      <c r="S52" t="s">
        <v>8310</v>
      </c>
      <c r="T52" t="s">
        <v>8319</v>
      </c>
    </row>
    <row r="53" spans="1:20" ht="60" x14ac:dyDescent="0.25">
      <c r="A53">
        <v>2627</v>
      </c>
      <c r="B53" s="3" t="s">
        <v>2627</v>
      </c>
      <c r="C53" s="3" t="s">
        <v>6737</v>
      </c>
      <c r="D53">
        <v>150</v>
      </c>
      <c r="E53">
        <v>970</v>
      </c>
      <c r="F53" t="s">
        <v>8219</v>
      </c>
      <c r="G53" t="s">
        <v>8224</v>
      </c>
      <c r="H53" t="s">
        <v>8246</v>
      </c>
      <c r="I53">
        <v>1448571261</v>
      </c>
      <c r="J53" s="13">
        <f t="shared" si="1"/>
        <v>42334.871076388896</v>
      </c>
      <c r="K53">
        <v>1445975661</v>
      </c>
      <c r="L53" s="13">
        <f t="shared" si="2"/>
        <v>42745.365474537044</v>
      </c>
      <c r="M53" t="b">
        <v>0</v>
      </c>
      <c r="N53">
        <v>45</v>
      </c>
      <c r="O53" t="b">
        <v>1</v>
      </c>
      <c r="P53" t="s">
        <v>8301</v>
      </c>
      <c r="Q53" s="6">
        <f t="shared" si="0"/>
        <v>6.4666666666666668</v>
      </c>
      <c r="R53" s="8">
        <f t="shared" si="3"/>
        <v>21.555555555555557</v>
      </c>
      <c r="S53" t="s">
        <v>8310</v>
      </c>
      <c r="T53" t="s">
        <v>8319</v>
      </c>
    </row>
    <row r="54" spans="1:20" ht="60" x14ac:dyDescent="0.25">
      <c r="A54">
        <v>2257</v>
      </c>
      <c r="B54" s="3" t="s">
        <v>2258</v>
      </c>
      <c r="C54" s="3" t="s">
        <v>6367</v>
      </c>
      <c r="D54">
        <v>2500</v>
      </c>
      <c r="E54">
        <v>15903.5</v>
      </c>
      <c r="F54" t="s">
        <v>8219</v>
      </c>
      <c r="G54" t="s">
        <v>8225</v>
      </c>
      <c r="H54" t="s">
        <v>8247</v>
      </c>
      <c r="I54">
        <v>1466377200</v>
      </c>
      <c r="J54" s="13">
        <f t="shared" si="1"/>
        <v>42540.958333333328</v>
      </c>
      <c r="K54">
        <v>1463351329</v>
      </c>
      <c r="L54" s="13">
        <f t="shared" si="2"/>
        <v>42605.70857638889</v>
      </c>
      <c r="M54" t="b">
        <v>0</v>
      </c>
      <c r="N54">
        <v>169</v>
      </c>
      <c r="O54" t="b">
        <v>1</v>
      </c>
      <c r="P54" t="s">
        <v>8297</v>
      </c>
      <c r="Q54" s="6">
        <f t="shared" si="0"/>
        <v>6.3613999999999997</v>
      </c>
      <c r="R54" s="8">
        <f t="shared" si="3"/>
        <v>94.103550295857985</v>
      </c>
      <c r="S54" t="s">
        <v>8312</v>
      </c>
      <c r="T54" t="s">
        <v>8313</v>
      </c>
    </row>
    <row r="55" spans="1:20" ht="60" x14ac:dyDescent="0.25">
      <c r="A55">
        <v>2024</v>
      </c>
      <c r="B55" s="3" t="s">
        <v>2025</v>
      </c>
      <c r="C55" s="3" t="s">
        <v>6134</v>
      </c>
      <c r="D55">
        <v>4000</v>
      </c>
      <c r="E55">
        <v>23414</v>
      </c>
      <c r="F55" t="s">
        <v>8219</v>
      </c>
      <c r="G55" t="s">
        <v>8224</v>
      </c>
      <c r="H55" t="s">
        <v>8246</v>
      </c>
      <c r="I55">
        <v>1344826800</v>
      </c>
      <c r="J55" s="13">
        <f t="shared" si="1"/>
        <v>41134.125</v>
      </c>
      <c r="K55">
        <v>1341875544</v>
      </c>
      <c r="L55" s="13">
        <f t="shared" si="2"/>
        <v>42391.475289351853</v>
      </c>
      <c r="M55" t="b">
        <v>1</v>
      </c>
      <c r="N55">
        <v>105</v>
      </c>
      <c r="O55" t="b">
        <v>1</v>
      </c>
      <c r="P55" t="s">
        <v>8295</v>
      </c>
      <c r="Q55" s="6">
        <f t="shared" si="0"/>
        <v>5.8535000000000004</v>
      </c>
      <c r="R55" s="8">
        <f t="shared" si="3"/>
        <v>222.99047619047619</v>
      </c>
      <c r="S55" t="s">
        <v>8310</v>
      </c>
      <c r="T55" t="s">
        <v>8311</v>
      </c>
    </row>
    <row r="56" spans="1:20" ht="60" x14ac:dyDescent="0.25">
      <c r="A56">
        <v>1969</v>
      </c>
      <c r="B56" s="3" t="s">
        <v>1970</v>
      </c>
      <c r="C56" s="3" t="s">
        <v>6079</v>
      </c>
      <c r="D56">
        <v>20000</v>
      </c>
      <c r="E56">
        <v>115816</v>
      </c>
      <c r="F56" t="s">
        <v>8219</v>
      </c>
      <c r="G56" t="s">
        <v>8225</v>
      </c>
      <c r="H56" t="s">
        <v>8247</v>
      </c>
      <c r="I56">
        <v>1470423668</v>
      </c>
      <c r="J56" s="13">
        <f t="shared" si="1"/>
        <v>42587.792453703703</v>
      </c>
      <c r="K56">
        <v>1467831668</v>
      </c>
      <c r="L56" s="13">
        <f t="shared" si="2"/>
        <v>42115.071504629625</v>
      </c>
      <c r="M56" t="b">
        <v>1</v>
      </c>
      <c r="N56">
        <v>1887</v>
      </c>
      <c r="O56" t="b">
        <v>1</v>
      </c>
      <c r="P56" t="s">
        <v>8295</v>
      </c>
      <c r="Q56" s="6">
        <f t="shared" si="0"/>
        <v>5.7907999999999999</v>
      </c>
      <c r="R56" s="8">
        <f t="shared" si="3"/>
        <v>61.375728669846318</v>
      </c>
      <c r="S56" t="s">
        <v>8310</v>
      </c>
      <c r="T56" t="s">
        <v>8311</v>
      </c>
    </row>
    <row r="57" spans="1:20" ht="60" x14ac:dyDescent="0.25">
      <c r="A57">
        <v>1512</v>
      </c>
      <c r="B57" s="3" t="s">
        <v>1513</v>
      </c>
      <c r="C57" s="3" t="s">
        <v>5622</v>
      </c>
      <c r="D57">
        <v>3500</v>
      </c>
      <c r="E57">
        <v>19557</v>
      </c>
      <c r="F57" t="s">
        <v>8219</v>
      </c>
      <c r="G57" t="s">
        <v>8224</v>
      </c>
      <c r="H57" t="s">
        <v>8246</v>
      </c>
      <c r="I57">
        <v>1486311939</v>
      </c>
      <c r="J57" s="13">
        <f t="shared" si="1"/>
        <v>42771.684479166666</v>
      </c>
      <c r="K57">
        <v>1483719939</v>
      </c>
      <c r="L57" s="13">
        <f t="shared" si="2"/>
        <v>42752.647777777776</v>
      </c>
      <c r="M57" t="b">
        <v>1</v>
      </c>
      <c r="N57">
        <v>335</v>
      </c>
      <c r="O57" t="b">
        <v>1</v>
      </c>
      <c r="P57" t="s">
        <v>8285</v>
      </c>
      <c r="Q57" s="6">
        <f t="shared" si="0"/>
        <v>5.5877142857142861</v>
      </c>
      <c r="R57" s="8">
        <f t="shared" si="3"/>
        <v>58.379104477611939</v>
      </c>
      <c r="S57" t="s">
        <v>8325</v>
      </c>
      <c r="T57" t="s">
        <v>8326</v>
      </c>
    </row>
    <row r="58" spans="1:20" ht="30" x14ac:dyDescent="0.25">
      <c r="A58">
        <v>2076</v>
      </c>
      <c r="B58" s="3" t="s">
        <v>2077</v>
      </c>
      <c r="C58" s="3" t="s">
        <v>6186</v>
      </c>
      <c r="D58">
        <v>179000</v>
      </c>
      <c r="E58">
        <v>972594.99</v>
      </c>
      <c r="F58" t="s">
        <v>8219</v>
      </c>
      <c r="G58" t="s">
        <v>8225</v>
      </c>
      <c r="H58" t="s">
        <v>8247</v>
      </c>
      <c r="I58">
        <v>1406149689</v>
      </c>
      <c r="J58" s="13">
        <f t="shared" si="1"/>
        <v>41843.880659722221</v>
      </c>
      <c r="K58">
        <v>1402693689</v>
      </c>
      <c r="L58" s="13">
        <f t="shared" si="2"/>
        <v>41885.478842592594</v>
      </c>
      <c r="M58" t="b">
        <v>0</v>
      </c>
      <c r="N58">
        <v>8359</v>
      </c>
      <c r="O58" t="b">
        <v>1</v>
      </c>
      <c r="P58" t="s">
        <v>8295</v>
      </c>
      <c r="Q58" s="6">
        <f t="shared" si="0"/>
        <v>5.4334915642458101</v>
      </c>
      <c r="R58" s="8">
        <f t="shared" si="3"/>
        <v>116.35303146309367</v>
      </c>
      <c r="S58" t="s">
        <v>8310</v>
      </c>
      <c r="T58" t="s">
        <v>8311</v>
      </c>
    </row>
    <row r="59" spans="1:20" ht="60" x14ac:dyDescent="0.25">
      <c r="A59">
        <v>2200</v>
      </c>
      <c r="B59" s="3" t="s">
        <v>2201</v>
      </c>
      <c r="C59" s="3" t="s">
        <v>6310</v>
      </c>
      <c r="D59">
        <v>2000</v>
      </c>
      <c r="E59">
        <v>10843</v>
      </c>
      <c r="F59" t="s">
        <v>8219</v>
      </c>
      <c r="G59" t="s">
        <v>8225</v>
      </c>
      <c r="H59" t="s">
        <v>8247</v>
      </c>
      <c r="I59">
        <v>1436151600</v>
      </c>
      <c r="J59" s="13">
        <f t="shared" si="1"/>
        <v>42191.125</v>
      </c>
      <c r="K59">
        <v>1433775668</v>
      </c>
      <c r="L59" s="13">
        <f t="shared" si="2"/>
        <v>40959.734398148146</v>
      </c>
      <c r="M59" t="b">
        <v>0</v>
      </c>
      <c r="N59">
        <v>263</v>
      </c>
      <c r="O59" t="b">
        <v>1</v>
      </c>
      <c r="P59" t="s">
        <v>8297</v>
      </c>
      <c r="Q59" s="6">
        <f t="shared" si="0"/>
        <v>5.4215</v>
      </c>
      <c r="R59" s="8">
        <f t="shared" si="3"/>
        <v>41.228136882129277</v>
      </c>
      <c r="S59" t="s">
        <v>8312</v>
      </c>
      <c r="T59" t="s">
        <v>8313</v>
      </c>
    </row>
    <row r="60" spans="1:20" ht="60" x14ac:dyDescent="0.25">
      <c r="A60">
        <v>2194</v>
      </c>
      <c r="B60" s="3" t="s">
        <v>2195</v>
      </c>
      <c r="C60" s="3" t="s">
        <v>6304</v>
      </c>
      <c r="D60">
        <v>10000</v>
      </c>
      <c r="E60">
        <v>53737</v>
      </c>
      <c r="F60" t="s">
        <v>8219</v>
      </c>
      <c r="G60" t="s">
        <v>8224</v>
      </c>
      <c r="H60" t="s">
        <v>8246</v>
      </c>
      <c r="I60">
        <v>1459012290</v>
      </c>
      <c r="J60" s="13">
        <f t="shared" si="1"/>
        <v>42455.716319444444</v>
      </c>
      <c r="K60">
        <v>1456423890</v>
      </c>
      <c r="L60" s="13">
        <f t="shared" si="2"/>
        <v>42664.405925925923</v>
      </c>
      <c r="M60" t="b">
        <v>0</v>
      </c>
      <c r="N60">
        <v>878</v>
      </c>
      <c r="O60" t="b">
        <v>1</v>
      </c>
      <c r="P60" t="s">
        <v>8297</v>
      </c>
      <c r="Q60" s="6">
        <f t="shared" si="0"/>
        <v>5.3737000000000004</v>
      </c>
      <c r="R60" s="8">
        <f t="shared" si="3"/>
        <v>61.203872437357631</v>
      </c>
      <c r="S60" t="s">
        <v>8312</v>
      </c>
      <c r="T60" t="s">
        <v>8313</v>
      </c>
    </row>
    <row r="61" spans="1:20" ht="45" x14ac:dyDescent="0.25">
      <c r="A61">
        <v>2236</v>
      </c>
      <c r="B61" s="3" t="s">
        <v>2237</v>
      </c>
      <c r="C61" s="3" t="s">
        <v>6346</v>
      </c>
      <c r="D61">
        <v>2800</v>
      </c>
      <c r="E61">
        <v>15039</v>
      </c>
      <c r="F61" t="s">
        <v>8219</v>
      </c>
      <c r="G61" t="s">
        <v>8224</v>
      </c>
      <c r="H61" t="s">
        <v>8246</v>
      </c>
      <c r="I61">
        <v>1454338123</v>
      </c>
      <c r="J61" s="13">
        <f t="shared" si="1"/>
        <v>42401.617164351846</v>
      </c>
      <c r="K61">
        <v>1451746123</v>
      </c>
      <c r="L61" s="13">
        <f t="shared" si="2"/>
        <v>41324.79415509259</v>
      </c>
      <c r="M61" t="b">
        <v>0</v>
      </c>
      <c r="N61">
        <v>680</v>
      </c>
      <c r="O61" t="b">
        <v>1</v>
      </c>
      <c r="P61" t="s">
        <v>8297</v>
      </c>
      <c r="Q61" s="6">
        <f t="shared" si="0"/>
        <v>5.3710714285714287</v>
      </c>
      <c r="R61" s="8">
        <f t="shared" si="3"/>
        <v>22.116176470588236</v>
      </c>
      <c r="S61" t="s">
        <v>8312</v>
      </c>
      <c r="T61" t="s">
        <v>8313</v>
      </c>
    </row>
    <row r="62" spans="1:20" ht="45" x14ac:dyDescent="0.25">
      <c r="A62">
        <v>2327</v>
      </c>
      <c r="B62" s="3" t="s">
        <v>2328</v>
      </c>
      <c r="C62" s="3" t="s">
        <v>6437</v>
      </c>
      <c r="D62">
        <v>35000</v>
      </c>
      <c r="E62">
        <v>184133.01</v>
      </c>
      <c r="F62" t="s">
        <v>8219</v>
      </c>
      <c r="G62" t="s">
        <v>8224</v>
      </c>
      <c r="H62" t="s">
        <v>8246</v>
      </c>
      <c r="I62">
        <v>1409090440</v>
      </c>
      <c r="J62" s="13">
        <f t="shared" si="1"/>
        <v>41877.917129629634</v>
      </c>
      <c r="K62">
        <v>1406066440</v>
      </c>
      <c r="L62" s="13">
        <f t="shared" si="2"/>
        <v>42654.469826388886</v>
      </c>
      <c r="M62" t="b">
        <v>1</v>
      </c>
      <c r="N62">
        <v>3355</v>
      </c>
      <c r="O62" t="b">
        <v>1</v>
      </c>
      <c r="P62" t="s">
        <v>8298</v>
      </c>
      <c r="Q62" s="6">
        <f t="shared" si="0"/>
        <v>5.2609431428571432</v>
      </c>
      <c r="R62" s="8">
        <f t="shared" si="3"/>
        <v>54.883162444113267</v>
      </c>
      <c r="S62" t="s">
        <v>8328</v>
      </c>
      <c r="T62" t="s">
        <v>8329</v>
      </c>
    </row>
    <row r="63" spans="1:20" ht="45" x14ac:dyDescent="0.25">
      <c r="A63">
        <v>2182</v>
      </c>
      <c r="B63" s="3" t="s">
        <v>2183</v>
      </c>
      <c r="C63" s="3" t="s">
        <v>6292</v>
      </c>
      <c r="D63">
        <v>3000</v>
      </c>
      <c r="E63">
        <v>15725</v>
      </c>
      <c r="F63" t="s">
        <v>8219</v>
      </c>
      <c r="G63" t="s">
        <v>8229</v>
      </c>
      <c r="H63" t="s">
        <v>8251</v>
      </c>
      <c r="I63">
        <v>1412285825</v>
      </c>
      <c r="J63" s="13">
        <f t="shared" si="1"/>
        <v>41914.900752314818</v>
      </c>
      <c r="K63">
        <v>1409261825</v>
      </c>
      <c r="L63" s="13">
        <f t="shared" si="2"/>
        <v>42141.762800925921</v>
      </c>
      <c r="M63" t="b">
        <v>0</v>
      </c>
      <c r="N63">
        <v>356</v>
      </c>
      <c r="O63" t="b">
        <v>1</v>
      </c>
      <c r="P63" t="s">
        <v>8297</v>
      </c>
      <c r="Q63" s="6">
        <f t="shared" si="0"/>
        <v>5.2416666666666663</v>
      </c>
      <c r="R63" s="8">
        <f t="shared" si="3"/>
        <v>44.171348314606739</v>
      </c>
      <c r="S63" t="s">
        <v>8312</v>
      </c>
      <c r="T63" t="s">
        <v>8313</v>
      </c>
    </row>
    <row r="64" spans="1:20" ht="45" x14ac:dyDescent="0.25">
      <c r="A64">
        <v>2336</v>
      </c>
      <c r="B64" s="3" t="s">
        <v>2337</v>
      </c>
      <c r="C64" s="3" t="s">
        <v>6446</v>
      </c>
      <c r="D64">
        <v>20000</v>
      </c>
      <c r="E64">
        <v>104146.51</v>
      </c>
      <c r="F64" t="s">
        <v>8219</v>
      </c>
      <c r="G64" t="s">
        <v>8224</v>
      </c>
      <c r="H64" t="s">
        <v>8246</v>
      </c>
      <c r="I64">
        <v>1394316695</v>
      </c>
      <c r="J64" s="13">
        <f t="shared" si="1"/>
        <v>41706.924710648149</v>
      </c>
      <c r="K64">
        <v>1390860695</v>
      </c>
      <c r="L64" s="13">
        <f t="shared" si="2"/>
        <v>41424.27107638889</v>
      </c>
      <c r="M64" t="b">
        <v>1</v>
      </c>
      <c r="N64">
        <v>2165</v>
      </c>
      <c r="O64" t="b">
        <v>1</v>
      </c>
      <c r="P64" t="s">
        <v>8298</v>
      </c>
      <c r="Q64" s="6">
        <f t="shared" si="0"/>
        <v>5.2073254999999996</v>
      </c>
      <c r="R64" s="8">
        <f t="shared" si="3"/>
        <v>48.104623556581984</v>
      </c>
      <c r="S64" t="s">
        <v>8328</v>
      </c>
      <c r="T64" t="s">
        <v>8329</v>
      </c>
    </row>
    <row r="65" spans="1:20" ht="60" x14ac:dyDescent="0.25">
      <c r="A65">
        <v>2080</v>
      </c>
      <c r="B65" s="3" t="s">
        <v>2081</v>
      </c>
      <c r="C65" s="3" t="s">
        <v>6190</v>
      </c>
      <c r="D65">
        <v>1000</v>
      </c>
      <c r="E65">
        <v>5078</v>
      </c>
      <c r="F65" t="s">
        <v>8219</v>
      </c>
      <c r="G65" t="s">
        <v>8224</v>
      </c>
      <c r="H65" t="s">
        <v>8246</v>
      </c>
      <c r="I65">
        <v>1447286300</v>
      </c>
      <c r="J65" s="13">
        <f t="shared" si="1"/>
        <v>42319.998842592591</v>
      </c>
      <c r="K65">
        <v>1444690700</v>
      </c>
      <c r="L65" s="13">
        <f t="shared" si="2"/>
        <v>42221.67432870371</v>
      </c>
      <c r="M65" t="b">
        <v>0</v>
      </c>
      <c r="N65">
        <v>50</v>
      </c>
      <c r="O65" t="b">
        <v>1</v>
      </c>
      <c r="P65" t="s">
        <v>8295</v>
      </c>
      <c r="Q65" s="6">
        <f t="shared" si="0"/>
        <v>5.0780000000000003</v>
      </c>
      <c r="R65" s="8">
        <f t="shared" si="3"/>
        <v>101.56</v>
      </c>
      <c r="S65" t="s">
        <v>8310</v>
      </c>
      <c r="T65" t="s">
        <v>8311</v>
      </c>
    </row>
    <row r="66" spans="1:20" ht="60" x14ac:dyDescent="0.25">
      <c r="A66">
        <v>2043</v>
      </c>
      <c r="B66" s="3" t="s">
        <v>2044</v>
      </c>
      <c r="C66" s="3" t="s">
        <v>6153</v>
      </c>
      <c r="D66">
        <v>1385</v>
      </c>
      <c r="E66">
        <v>7011</v>
      </c>
      <c r="F66" t="s">
        <v>8219</v>
      </c>
      <c r="G66" t="s">
        <v>8224</v>
      </c>
      <c r="H66" t="s">
        <v>8246</v>
      </c>
      <c r="I66">
        <v>1481432340</v>
      </c>
      <c r="J66" s="13">
        <f t="shared" si="1"/>
        <v>42715.207638888889</v>
      </c>
      <c r="K66">
        <v>1476764077</v>
      </c>
      <c r="L66" s="13">
        <f t="shared" si="2"/>
        <v>42633.586122685185</v>
      </c>
      <c r="M66" t="b">
        <v>0</v>
      </c>
      <c r="N66">
        <v>193</v>
      </c>
      <c r="O66" t="b">
        <v>1</v>
      </c>
      <c r="P66" t="s">
        <v>8295</v>
      </c>
      <c r="Q66" s="6">
        <f t="shared" ref="Q66:Q129" si="4">E66/D66</f>
        <v>5.0620938628158845</v>
      </c>
      <c r="R66" s="8">
        <f t="shared" si="3"/>
        <v>36.326424870466319</v>
      </c>
      <c r="S66" t="s">
        <v>8310</v>
      </c>
      <c r="T66" t="s">
        <v>8311</v>
      </c>
    </row>
    <row r="67" spans="1:20" ht="60" x14ac:dyDescent="0.25">
      <c r="A67">
        <v>2189</v>
      </c>
      <c r="B67" s="3" t="s">
        <v>2190</v>
      </c>
      <c r="C67" s="3" t="s">
        <v>6299</v>
      </c>
      <c r="D67">
        <v>1200</v>
      </c>
      <c r="E67">
        <v>6039</v>
      </c>
      <c r="F67" t="s">
        <v>8219</v>
      </c>
      <c r="G67" t="s">
        <v>8225</v>
      </c>
      <c r="H67" t="s">
        <v>8247</v>
      </c>
      <c r="I67">
        <v>1461276000</v>
      </c>
      <c r="J67" s="13">
        <f t="shared" ref="J67:J130" si="5">(((I67/60)/60)/24)+DATE(1970,1,1)</f>
        <v>42481.916666666672</v>
      </c>
      <c r="K67">
        <v>1460055300</v>
      </c>
      <c r="L67" s="13">
        <f t="shared" ref="L67:L130" si="6">(((K86/60)/60)/24)+DATE(1970,1,1)</f>
        <v>41965.616655092599</v>
      </c>
      <c r="M67" t="b">
        <v>0</v>
      </c>
      <c r="N67">
        <v>88</v>
      </c>
      <c r="O67" t="b">
        <v>1</v>
      </c>
      <c r="P67" t="s">
        <v>8297</v>
      </c>
      <c r="Q67" s="6">
        <f t="shared" si="4"/>
        <v>5.0324999999999998</v>
      </c>
      <c r="R67" s="8">
        <f t="shared" ref="R67:R130" si="7">E67/N67</f>
        <v>68.625</v>
      </c>
      <c r="S67" t="s">
        <v>8312</v>
      </c>
      <c r="T67" t="s">
        <v>8313</v>
      </c>
    </row>
    <row r="68" spans="1:20" ht="60" x14ac:dyDescent="0.25">
      <c r="A68">
        <v>1401</v>
      </c>
      <c r="B68" s="3" t="s">
        <v>1402</v>
      </c>
      <c r="C68" s="3" t="s">
        <v>5511</v>
      </c>
      <c r="D68">
        <v>2500</v>
      </c>
      <c r="E68">
        <v>12413</v>
      </c>
      <c r="F68" t="s">
        <v>8219</v>
      </c>
      <c r="G68" t="s">
        <v>8224</v>
      </c>
      <c r="H68" t="s">
        <v>8246</v>
      </c>
      <c r="I68">
        <v>1369612474</v>
      </c>
      <c r="J68" s="13">
        <f t="shared" si="5"/>
        <v>41420.99622685185</v>
      </c>
      <c r="K68">
        <v>1367798074</v>
      </c>
      <c r="L68" s="13">
        <f t="shared" si="6"/>
        <v>42184.874675925923</v>
      </c>
      <c r="M68" t="b">
        <v>0</v>
      </c>
      <c r="N68">
        <v>240</v>
      </c>
      <c r="O68" t="b">
        <v>1</v>
      </c>
      <c r="P68" t="s">
        <v>8276</v>
      </c>
      <c r="Q68" s="6">
        <f t="shared" si="4"/>
        <v>4.9652000000000003</v>
      </c>
      <c r="R68" s="8">
        <f t="shared" si="7"/>
        <v>51.720833333333331</v>
      </c>
      <c r="S68" t="s">
        <v>8314</v>
      </c>
      <c r="T68" t="s">
        <v>8315</v>
      </c>
    </row>
    <row r="69" spans="1:20" ht="45" x14ac:dyDescent="0.25">
      <c r="A69">
        <v>2232</v>
      </c>
      <c r="B69" s="3" t="s">
        <v>2233</v>
      </c>
      <c r="C69" s="3" t="s">
        <v>6342</v>
      </c>
      <c r="D69">
        <v>5000</v>
      </c>
      <c r="E69">
        <v>24790</v>
      </c>
      <c r="F69" t="s">
        <v>8219</v>
      </c>
      <c r="G69" t="s">
        <v>8224</v>
      </c>
      <c r="H69" t="s">
        <v>8246</v>
      </c>
      <c r="I69">
        <v>1405738800</v>
      </c>
      <c r="J69" s="13">
        <f t="shared" si="5"/>
        <v>41839.125</v>
      </c>
      <c r="K69">
        <v>1402945408</v>
      </c>
      <c r="L69" s="13">
        <f t="shared" si="6"/>
        <v>42234.624895833331</v>
      </c>
      <c r="M69" t="b">
        <v>0</v>
      </c>
      <c r="N69">
        <v>988</v>
      </c>
      <c r="O69" t="b">
        <v>1</v>
      </c>
      <c r="P69" t="s">
        <v>8297</v>
      </c>
      <c r="Q69" s="6">
        <f t="shared" si="4"/>
        <v>4.9580000000000002</v>
      </c>
      <c r="R69" s="8">
        <f t="shared" si="7"/>
        <v>25.091093117408906</v>
      </c>
      <c r="S69" t="s">
        <v>8312</v>
      </c>
      <c r="T69" t="s">
        <v>8313</v>
      </c>
    </row>
    <row r="70" spans="1:20" ht="60" x14ac:dyDescent="0.25">
      <c r="A70">
        <v>2013</v>
      </c>
      <c r="B70" s="3" t="s">
        <v>2014</v>
      </c>
      <c r="C70" s="3" t="s">
        <v>6123</v>
      </c>
      <c r="D70">
        <v>160000</v>
      </c>
      <c r="E70">
        <v>791862</v>
      </c>
      <c r="F70" t="s">
        <v>8219</v>
      </c>
      <c r="G70" t="s">
        <v>8224</v>
      </c>
      <c r="H70" t="s">
        <v>8246</v>
      </c>
      <c r="I70">
        <v>1468019014</v>
      </c>
      <c r="J70" s="13">
        <f t="shared" si="5"/>
        <v>42559.960810185185</v>
      </c>
      <c r="K70">
        <v>1462835014</v>
      </c>
      <c r="L70" s="13">
        <f t="shared" si="6"/>
        <v>42311.216898148152</v>
      </c>
      <c r="M70" t="b">
        <v>1</v>
      </c>
      <c r="N70">
        <v>4562</v>
      </c>
      <c r="O70" t="b">
        <v>1</v>
      </c>
      <c r="P70" t="s">
        <v>8295</v>
      </c>
      <c r="Q70" s="6">
        <f t="shared" si="4"/>
        <v>4.9491375</v>
      </c>
      <c r="R70" s="8">
        <f t="shared" si="7"/>
        <v>173.57781674704077</v>
      </c>
      <c r="S70" t="s">
        <v>8310</v>
      </c>
      <c r="T70" t="s">
        <v>8311</v>
      </c>
    </row>
    <row r="71" spans="1:20" ht="45" x14ac:dyDescent="0.25">
      <c r="A71">
        <v>2727</v>
      </c>
      <c r="B71" s="3" t="s">
        <v>2727</v>
      </c>
      <c r="C71" s="3" t="s">
        <v>6837</v>
      </c>
      <c r="D71">
        <v>10000</v>
      </c>
      <c r="E71">
        <v>49321</v>
      </c>
      <c r="F71" t="s">
        <v>8219</v>
      </c>
      <c r="G71" t="s">
        <v>8224</v>
      </c>
      <c r="H71" t="s">
        <v>8246</v>
      </c>
      <c r="I71">
        <v>1438964063</v>
      </c>
      <c r="J71" s="13">
        <f t="shared" si="5"/>
        <v>42223.676655092597</v>
      </c>
      <c r="K71">
        <v>1436804063</v>
      </c>
      <c r="L71" s="13">
        <f t="shared" si="6"/>
        <v>41020.271770833337</v>
      </c>
      <c r="M71" t="b">
        <v>0</v>
      </c>
      <c r="N71">
        <v>707</v>
      </c>
      <c r="O71" t="b">
        <v>1</v>
      </c>
      <c r="P71" t="s">
        <v>8295</v>
      </c>
      <c r="Q71" s="6">
        <f t="shared" si="4"/>
        <v>4.9321000000000002</v>
      </c>
      <c r="R71" s="8">
        <f t="shared" si="7"/>
        <v>69.760961810466767</v>
      </c>
      <c r="S71" t="s">
        <v>8310</v>
      </c>
      <c r="T71" t="s">
        <v>8311</v>
      </c>
    </row>
    <row r="72" spans="1:20" ht="60" x14ac:dyDescent="0.25">
      <c r="A72">
        <v>2183</v>
      </c>
      <c r="B72" s="3" t="s">
        <v>2184</v>
      </c>
      <c r="C72" s="3" t="s">
        <v>6293</v>
      </c>
      <c r="D72">
        <v>1800</v>
      </c>
      <c r="E72">
        <v>8807</v>
      </c>
      <c r="F72" t="s">
        <v>8219</v>
      </c>
      <c r="G72" t="s">
        <v>8224</v>
      </c>
      <c r="H72" t="s">
        <v>8246</v>
      </c>
      <c r="I72">
        <v>1486616400</v>
      </c>
      <c r="J72" s="13">
        <f t="shared" si="5"/>
        <v>42775.208333333328</v>
      </c>
      <c r="K72">
        <v>1484037977</v>
      </c>
      <c r="L72" s="13">
        <f t="shared" si="6"/>
        <v>40997.144872685189</v>
      </c>
      <c r="M72" t="b">
        <v>0</v>
      </c>
      <c r="N72">
        <v>279</v>
      </c>
      <c r="O72" t="b">
        <v>1</v>
      </c>
      <c r="P72" t="s">
        <v>8297</v>
      </c>
      <c r="Q72" s="6">
        <f t="shared" si="4"/>
        <v>4.8927777777777779</v>
      </c>
      <c r="R72" s="8">
        <f t="shared" si="7"/>
        <v>31.566308243727597</v>
      </c>
      <c r="S72" t="s">
        <v>8312</v>
      </c>
      <c r="T72" t="s">
        <v>8313</v>
      </c>
    </row>
    <row r="73" spans="1:20" ht="60" x14ac:dyDescent="0.25">
      <c r="A73">
        <v>2019</v>
      </c>
      <c r="B73" s="3" t="s">
        <v>2020</v>
      </c>
      <c r="C73" s="3" t="s">
        <v>6129</v>
      </c>
      <c r="D73">
        <v>40000</v>
      </c>
      <c r="E73">
        <v>193963.9</v>
      </c>
      <c r="F73" t="s">
        <v>8219</v>
      </c>
      <c r="G73" t="s">
        <v>8224</v>
      </c>
      <c r="H73" t="s">
        <v>8246</v>
      </c>
      <c r="I73">
        <v>1474563621</v>
      </c>
      <c r="J73" s="13">
        <f t="shared" si="5"/>
        <v>42635.70857638889</v>
      </c>
      <c r="K73">
        <v>1471971621</v>
      </c>
      <c r="L73" s="13">
        <f t="shared" si="6"/>
        <v>42076.130011574074</v>
      </c>
      <c r="M73" t="b">
        <v>1</v>
      </c>
      <c r="N73">
        <v>1780</v>
      </c>
      <c r="O73" t="b">
        <v>1</v>
      </c>
      <c r="P73" t="s">
        <v>8295</v>
      </c>
      <c r="Q73" s="6">
        <f t="shared" si="4"/>
        <v>4.8490975000000001</v>
      </c>
      <c r="R73" s="8">
        <f t="shared" si="7"/>
        <v>108.96848314606741</v>
      </c>
      <c r="S73" t="s">
        <v>8310</v>
      </c>
      <c r="T73" t="s">
        <v>8311</v>
      </c>
    </row>
    <row r="74" spans="1:20" ht="60" x14ac:dyDescent="0.25">
      <c r="A74">
        <v>1532</v>
      </c>
      <c r="B74" s="3" t="s">
        <v>1533</v>
      </c>
      <c r="C74" s="3" t="s">
        <v>5642</v>
      </c>
      <c r="D74">
        <v>5000</v>
      </c>
      <c r="E74">
        <v>24201</v>
      </c>
      <c r="F74" t="s">
        <v>8219</v>
      </c>
      <c r="G74" t="s">
        <v>8226</v>
      </c>
      <c r="H74" t="s">
        <v>8248</v>
      </c>
      <c r="I74">
        <v>1455548400</v>
      </c>
      <c r="J74" s="13">
        <f t="shared" si="5"/>
        <v>42415.625</v>
      </c>
      <c r="K74">
        <v>1453461865</v>
      </c>
      <c r="L74" s="13">
        <f t="shared" si="6"/>
        <v>41304.833194444444</v>
      </c>
      <c r="M74" t="b">
        <v>1</v>
      </c>
      <c r="N74">
        <v>294</v>
      </c>
      <c r="O74" t="b">
        <v>1</v>
      </c>
      <c r="P74" t="s">
        <v>8285</v>
      </c>
      <c r="Q74" s="6">
        <f t="shared" si="4"/>
        <v>4.8402000000000003</v>
      </c>
      <c r="R74" s="8">
        <f t="shared" si="7"/>
        <v>82.316326530612244</v>
      </c>
      <c r="S74" t="s">
        <v>8325</v>
      </c>
      <c r="T74" t="s">
        <v>8326</v>
      </c>
    </row>
    <row r="75" spans="1:20" ht="60" x14ac:dyDescent="0.25">
      <c r="A75">
        <v>2050</v>
      </c>
      <c r="B75" s="3" t="s">
        <v>2051</v>
      </c>
      <c r="C75" s="3" t="s">
        <v>6160</v>
      </c>
      <c r="D75">
        <v>10000</v>
      </c>
      <c r="E75">
        <v>47327</v>
      </c>
      <c r="F75" t="s">
        <v>8219</v>
      </c>
      <c r="G75" t="s">
        <v>8224</v>
      </c>
      <c r="H75" t="s">
        <v>8246</v>
      </c>
      <c r="I75">
        <v>1433036578</v>
      </c>
      <c r="J75" s="13">
        <f t="shared" si="5"/>
        <v>42155.071504629625</v>
      </c>
      <c r="K75">
        <v>1429580578</v>
      </c>
      <c r="L75" s="13">
        <f t="shared" si="6"/>
        <v>41719.887928240743</v>
      </c>
      <c r="M75" t="b">
        <v>0</v>
      </c>
      <c r="N75">
        <v>170</v>
      </c>
      <c r="O75" t="b">
        <v>1</v>
      </c>
      <c r="P75" t="s">
        <v>8295</v>
      </c>
      <c r="Q75" s="6">
        <f t="shared" si="4"/>
        <v>4.7327000000000004</v>
      </c>
      <c r="R75" s="8">
        <f t="shared" si="7"/>
        <v>278.39411764705881</v>
      </c>
      <c r="S75" t="s">
        <v>8310</v>
      </c>
      <c r="T75" t="s">
        <v>8311</v>
      </c>
    </row>
    <row r="76" spans="1:20" ht="45" x14ac:dyDescent="0.25">
      <c r="A76">
        <v>2254</v>
      </c>
      <c r="B76" s="3" t="s">
        <v>2255</v>
      </c>
      <c r="C76" s="3" t="s">
        <v>6364</v>
      </c>
      <c r="D76">
        <v>500</v>
      </c>
      <c r="E76">
        <v>2299</v>
      </c>
      <c r="F76" t="s">
        <v>8219</v>
      </c>
      <c r="G76" t="s">
        <v>8224</v>
      </c>
      <c r="H76" t="s">
        <v>8246</v>
      </c>
      <c r="I76">
        <v>1485271968</v>
      </c>
      <c r="J76" s="13">
        <f t="shared" si="5"/>
        <v>42759.647777777776</v>
      </c>
      <c r="K76">
        <v>1484667168</v>
      </c>
      <c r="L76" s="13">
        <f t="shared" si="6"/>
        <v>41276.846817129634</v>
      </c>
      <c r="M76" t="b">
        <v>0</v>
      </c>
      <c r="N76">
        <v>197</v>
      </c>
      <c r="O76" t="b">
        <v>1</v>
      </c>
      <c r="P76" t="s">
        <v>8297</v>
      </c>
      <c r="Q76" s="6">
        <f t="shared" si="4"/>
        <v>4.5979999999999999</v>
      </c>
      <c r="R76" s="8">
        <f t="shared" si="7"/>
        <v>11.67005076142132</v>
      </c>
      <c r="S76" t="s">
        <v>8312</v>
      </c>
      <c r="T76" t="s">
        <v>8313</v>
      </c>
    </row>
    <row r="77" spans="1:20" ht="45" x14ac:dyDescent="0.25">
      <c r="A77">
        <v>2994</v>
      </c>
      <c r="B77" s="3" t="s">
        <v>2994</v>
      </c>
      <c r="C77" s="3" t="s">
        <v>7104</v>
      </c>
      <c r="D77">
        <v>300</v>
      </c>
      <c r="E77">
        <v>1373.24</v>
      </c>
      <c r="F77" t="s">
        <v>8219</v>
      </c>
      <c r="G77" t="s">
        <v>8225</v>
      </c>
      <c r="H77" t="s">
        <v>8247</v>
      </c>
      <c r="I77">
        <v>1412335772</v>
      </c>
      <c r="J77" s="13">
        <f t="shared" si="5"/>
        <v>41915.478842592594</v>
      </c>
      <c r="K77">
        <v>1409743772</v>
      </c>
      <c r="L77" s="13">
        <f t="shared" si="6"/>
        <v>42136.209675925929</v>
      </c>
      <c r="M77" t="b">
        <v>0</v>
      </c>
      <c r="N77">
        <v>59</v>
      </c>
      <c r="O77" t="b">
        <v>1</v>
      </c>
      <c r="P77" t="s">
        <v>8303</v>
      </c>
      <c r="Q77" s="6">
        <f t="shared" si="4"/>
        <v>4.577466666666667</v>
      </c>
      <c r="R77" s="8">
        <f t="shared" si="7"/>
        <v>23.275254237288134</v>
      </c>
      <c r="S77" t="s">
        <v>8317</v>
      </c>
      <c r="T77" t="s">
        <v>8330</v>
      </c>
    </row>
    <row r="78" spans="1:20" ht="60" x14ac:dyDescent="0.25">
      <c r="A78">
        <v>1465</v>
      </c>
      <c r="B78" s="3" t="s">
        <v>1466</v>
      </c>
      <c r="C78" s="3" t="s">
        <v>5575</v>
      </c>
      <c r="D78">
        <v>30000</v>
      </c>
      <c r="E78">
        <v>136924.35</v>
      </c>
      <c r="F78" t="s">
        <v>8219</v>
      </c>
      <c r="G78" t="s">
        <v>8224</v>
      </c>
      <c r="H78" t="s">
        <v>8246</v>
      </c>
      <c r="I78">
        <v>1332385200</v>
      </c>
      <c r="J78" s="13">
        <f t="shared" si="5"/>
        <v>40990.125</v>
      </c>
      <c r="K78">
        <v>1329759452</v>
      </c>
      <c r="L78" s="13">
        <f t="shared" si="6"/>
        <v>41968.829826388886</v>
      </c>
      <c r="M78" t="b">
        <v>1</v>
      </c>
      <c r="N78">
        <v>2602</v>
      </c>
      <c r="O78" t="b">
        <v>1</v>
      </c>
      <c r="P78" t="s">
        <v>8288</v>
      </c>
      <c r="Q78" s="6">
        <f t="shared" si="4"/>
        <v>4.5641449999999999</v>
      </c>
      <c r="R78" s="8">
        <f t="shared" si="7"/>
        <v>52.622732513451197</v>
      </c>
      <c r="S78" t="s">
        <v>8323</v>
      </c>
      <c r="T78" t="s">
        <v>8324</v>
      </c>
    </row>
    <row r="79" spans="1:20" ht="60" x14ac:dyDescent="0.25">
      <c r="A79">
        <v>2193</v>
      </c>
      <c r="B79" s="3" t="s">
        <v>2194</v>
      </c>
      <c r="C79" s="3" t="s">
        <v>6303</v>
      </c>
      <c r="D79">
        <v>15000</v>
      </c>
      <c r="E79">
        <v>67856</v>
      </c>
      <c r="F79" t="s">
        <v>8219</v>
      </c>
      <c r="G79" t="s">
        <v>8224</v>
      </c>
      <c r="H79" t="s">
        <v>8246</v>
      </c>
      <c r="I79">
        <v>1479704340</v>
      </c>
      <c r="J79" s="13">
        <f t="shared" si="5"/>
        <v>42695.207638888889</v>
      </c>
      <c r="K79">
        <v>1477043072</v>
      </c>
      <c r="L79" s="13">
        <f t="shared" si="6"/>
        <v>42522.789803240739</v>
      </c>
      <c r="M79" t="b">
        <v>0</v>
      </c>
      <c r="N79">
        <v>897</v>
      </c>
      <c r="O79" t="b">
        <v>1</v>
      </c>
      <c r="P79" t="s">
        <v>8297</v>
      </c>
      <c r="Q79" s="6">
        <f t="shared" si="4"/>
        <v>4.5237333333333334</v>
      </c>
      <c r="R79" s="8">
        <f t="shared" si="7"/>
        <v>75.647714604236342</v>
      </c>
      <c r="S79" t="s">
        <v>8312</v>
      </c>
      <c r="T79" t="s">
        <v>8313</v>
      </c>
    </row>
    <row r="80" spans="1:20" ht="60" x14ac:dyDescent="0.25">
      <c r="A80">
        <v>2310</v>
      </c>
      <c r="B80" s="3" t="s">
        <v>2311</v>
      </c>
      <c r="C80" s="3" t="s">
        <v>6420</v>
      </c>
      <c r="D80">
        <v>18500</v>
      </c>
      <c r="E80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 s="13">
        <f t="shared" si="5"/>
        <v>41354.752488425926</v>
      </c>
      <c r="K80">
        <v>1361300615</v>
      </c>
      <c r="L80" s="13">
        <f t="shared" si="6"/>
        <v>42647.818819444445</v>
      </c>
      <c r="M80" t="b">
        <v>1</v>
      </c>
      <c r="N80">
        <v>1224</v>
      </c>
      <c r="O80" t="b">
        <v>1</v>
      </c>
      <c r="P80" t="s">
        <v>8279</v>
      </c>
      <c r="Q80" s="6">
        <f t="shared" si="4"/>
        <v>4.288397837837838</v>
      </c>
      <c r="R80" s="8">
        <f t="shared" si="7"/>
        <v>64.816470588235291</v>
      </c>
      <c r="S80" t="s">
        <v>8314</v>
      </c>
      <c r="T80" t="s">
        <v>8331</v>
      </c>
    </row>
    <row r="81" spans="1:20" ht="60" x14ac:dyDescent="0.25">
      <c r="A81">
        <v>2447</v>
      </c>
      <c r="B81" s="3" t="s">
        <v>2448</v>
      </c>
      <c r="C81" s="3" t="s">
        <v>6557</v>
      </c>
      <c r="D81">
        <v>2500</v>
      </c>
      <c r="E81">
        <v>10680</v>
      </c>
      <c r="F81" t="s">
        <v>8219</v>
      </c>
      <c r="G81" t="s">
        <v>8224</v>
      </c>
      <c r="H81" t="s">
        <v>8246</v>
      </c>
      <c r="I81">
        <v>1478923200</v>
      </c>
      <c r="J81" s="13">
        <f t="shared" si="5"/>
        <v>42686.166666666672</v>
      </c>
      <c r="K81">
        <v>1476184593</v>
      </c>
      <c r="L81" s="13">
        <f t="shared" si="6"/>
        <v>41445.334131944444</v>
      </c>
      <c r="M81" t="b">
        <v>0</v>
      </c>
      <c r="N81">
        <v>337</v>
      </c>
      <c r="O81" t="b">
        <v>1</v>
      </c>
      <c r="P81" t="s">
        <v>8298</v>
      </c>
      <c r="Q81" s="6">
        <f t="shared" si="4"/>
        <v>4.2720000000000002</v>
      </c>
      <c r="R81" s="8">
        <f t="shared" si="7"/>
        <v>31.691394658753708</v>
      </c>
      <c r="S81" t="s">
        <v>8328</v>
      </c>
      <c r="T81" t="s">
        <v>8329</v>
      </c>
    </row>
    <row r="82" spans="1:20" ht="45" x14ac:dyDescent="0.25">
      <c r="A82">
        <v>1380</v>
      </c>
      <c r="B82" s="3" t="s">
        <v>1381</v>
      </c>
      <c r="C82" s="3" t="s">
        <v>5490</v>
      </c>
      <c r="D82">
        <v>25</v>
      </c>
      <c r="E82">
        <v>106</v>
      </c>
      <c r="F82" t="s">
        <v>8219</v>
      </c>
      <c r="G82" t="s">
        <v>8224</v>
      </c>
      <c r="H82" t="s">
        <v>8246</v>
      </c>
      <c r="I82">
        <v>1433815200</v>
      </c>
      <c r="J82" s="13">
        <f t="shared" si="5"/>
        <v>42164.083333333328</v>
      </c>
      <c r="K82">
        <v>1431886706</v>
      </c>
      <c r="L82" s="13">
        <f t="shared" si="6"/>
        <v>41730.663530092592</v>
      </c>
      <c r="M82" t="b">
        <v>0</v>
      </c>
      <c r="N82">
        <v>5</v>
      </c>
      <c r="O82" t="b">
        <v>1</v>
      </c>
      <c r="P82" t="s">
        <v>8276</v>
      </c>
      <c r="Q82" s="6">
        <f t="shared" si="4"/>
        <v>4.24</v>
      </c>
      <c r="R82" s="8">
        <f t="shared" si="7"/>
        <v>21.2</v>
      </c>
      <c r="S82" t="s">
        <v>8314</v>
      </c>
      <c r="T82" t="s">
        <v>8315</v>
      </c>
    </row>
    <row r="83" spans="1:20" ht="60" x14ac:dyDescent="0.25">
      <c r="A83">
        <v>2038</v>
      </c>
      <c r="B83" s="3" t="s">
        <v>2039</v>
      </c>
      <c r="C83" s="3" t="s">
        <v>6148</v>
      </c>
      <c r="D83">
        <v>8000</v>
      </c>
      <c r="E83">
        <v>33641</v>
      </c>
      <c r="F83" t="s">
        <v>8219</v>
      </c>
      <c r="G83" t="s">
        <v>8225</v>
      </c>
      <c r="H83" t="s">
        <v>8247</v>
      </c>
      <c r="I83">
        <v>1372701600</v>
      </c>
      <c r="J83" s="13">
        <f t="shared" si="5"/>
        <v>41456.75</v>
      </c>
      <c r="K83">
        <v>1369895421</v>
      </c>
      <c r="L83" s="13">
        <f t="shared" si="6"/>
        <v>41848.021770833337</v>
      </c>
      <c r="M83" t="b">
        <v>1</v>
      </c>
      <c r="N83">
        <v>204</v>
      </c>
      <c r="O83" t="b">
        <v>1</v>
      </c>
      <c r="P83" t="s">
        <v>8295</v>
      </c>
      <c r="Q83" s="6">
        <f t="shared" si="4"/>
        <v>4.2051249999999998</v>
      </c>
      <c r="R83" s="8">
        <f t="shared" si="7"/>
        <v>164.90686274509804</v>
      </c>
      <c r="S83" t="s">
        <v>8310</v>
      </c>
      <c r="T83" t="s">
        <v>8311</v>
      </c>
    </row>
    <row r="84" spans="1:20" ht="60" x14ac:dyDescent="0.25">
      <c r="A84">
        <v>1534</v>
      </c>
      <c r="B84" s="3" t="s">
        <v>1535</v>
      </c>
      <c r="C84" s="3" t="s">
        <v>5644</v>
      </c>
      <c r="D84">
        <v>7500</v>
      </c>
      <c r="E84">
        <v>31330</v>
      </c>
      <c r="F84" t="s">
        <v>8219</v>
      </c>
      <c r="G84" t="s">
        <v>8224</v>
      </c>
      <c r="H84" t="s">
        <v>8246</v>
      </c>
      <c r="I84">
        <v>1441383062</v>
      </c>
      <c r="J84" s="13">
        <f t="shared" si="5"/>
        <v>42251.67432870371</v>
      </c>
      <c r="K84">
        <v>1438791062</v>
      </c>
      <c r="L84" s="13">
        <f t="shared" si="6"/>
        <v>42423.542384259257</v>
      </c>
      <c r="M84" t="b">
        <v>1</v>
      </c>
      <c r="N84">
        <v>369</v>
      </c>
      <c r="O84" t="b">
        <v>1</v>
      </c>
      <c r="P84" t="s">
        <v>8285</v>
      </c>
      <c r="Q84" s="6">
        <f t="shared" si="4"/>
        <v>4.1773333333333333</v>
      </c>
      <c r="R84" s="8">
        <f t="shared" si="7"/>
        <v>84.905149051490511</v>
      </c>
      <c r="S84" t="s">
        <v>8325</v>
      </c>
      <c r="T84" t="s">
        <v>8326</v>
      </c>
    </row>
    <row r="85" spans="1:20" ht="45" x14ac:dyDescent="0.25">
      <c r="A85">
        <v>2188</v>
      </c>
      <c r="B85" s="3" t="s">
        <v>2189</v>
      </c>
      <c r="C85" s="3" t="s">
        <v>6298</v>
      </c>
      <c r="D85">
        <v>5494</v>
      </c>
      <c r="E85">
        <v>22645</v>
      </c>
      <c r="F85" t="s">
        <v>8219</v>
      </c>
      <c r="G85" t="s">
        <v>8226</v>
      </c>
      <c r="H85" t="s">
        <v>8248</v>
      </c>
      <c r="I85">
        <v>1477414800</v>
      </c>
      <c r="J85" s="13">
        <f t="shared" si="5"/>
        <v>42668.708333333328</v>
      </c>
      <c r="K85">
        <v>1474380241</v>
      </c>
      <c r="L85" s="13">
        <f t="shared" si="6"/>
        <v>41667.823287037041</v>
      </c>
      <c r="M85" t="b">
        <v>0</v>
      </c>
      <c r="N85">
        <v>514</v>
      </c>
      <c r="O85" t="b">
        <v>1</v>
      </c>
      <c r="P85" t="s">
        <v>8297</v>
      </c>
      <c r="Q85" s="6">
        <f t="shared" si="4"/>
        <v>4.1217692027666546</v>
      </c>
      <c r="R85" s="8">
        <f t="shared" si="7"/>
        <v>44.056420233463037</v>
      </c>
      <c r="S85" t="s">
        <v>8312</v>
      </c>
      <c r="T85" t="s">
        <v>8313</v>
      </c>
    </row>
    <row r="86" spans="1:20" ht="45" x14ac:dyDescent="0.25">
      <c r="A86">
        <v>2275</v>
      </c>
      <c r="B86" s="3" t="s">
        <v>2276</v>
      </c>
      <c r="C86" s="3" t="s">
        <v>6385</v>
      </c>
      <c r="D86">
        <v>650</v>
      </c>
      <c r="E86">
        <v>2650.5</v>
      </c>
      <c r="F86" t="s">
        <v>8219</v>
      </c>
      <c r="G86" t="s">
        <v>8225</v>
      </c>
      <c r="H86" t="s">
        <v>8247</v>
      </c>
      <c r="I86">
        <v>1419259679</v>
      </c>
      <c r="J86" s="13">
        <f t="shared" si="5"/>
        <v>41995.616655092599</v>
      </c>
      <c r="K86">
        <v>1416667679</v>
      </c>
      <c r="L86" s="13">
        <f t="shared" si="6"/>
        <v>42375.08394675926</v>
      </c>
      <c r="M86" t="b">
        <v>0</v>
      </c>
      <c r="N86">
        <v>79</v>
      </c>
      <c r="O86" t="b">
        <v>1</v>
      </c>
      <c r="P86" t="s">
        <v>8297</v>
      </c>
      <c r="Q86" s="6">
        <f t="shared" si="4"/>
        <v>4.0776923076923079</v>
      </c>
      <c r="R86" s="8">
        <f t="shared" si="7"/>
        <v>33.550632911392405</v>
      </c>
      <c r="S86" t="s">
        <v>8312</v>
      </c>
      <c r="T86" t="s">
        <v>8313</v>
      </c>
    </row>
    <row r="87" spans="1:20" ht="60" x14ac:dyDescent="0.25">
      <c r="A87">
        <v>2607</v>
      </c>
      <c r="B87" s="3" t="s">
        <v>2607</v>
      </c>
      <c r="C87" s="3" t="s">
        <v>6717</v>
      </c>
      <c r="D87">
        <v>8000</v>
      </c>
      <c r="E87">
        <v>32616</v>
      </c>
      <c r="F87" t="s">
        <v>8219</v>
      </c>
      <c r="G87" t="s">
        <v>8224</v>
      </c>
      <c r="H87" t="s">
        <v>8246</v>
      </c>
      <c r="I87">
        <v>1439344800</v>
      </c>
      <c r="J87" s="13">
        <f t="shared" si="5"/>
        <v>42228.083333333328</v>
      </c>
      <c r="K87">
        <v>1435611572</v>
      </c>
      <c r="L87" s="13">
        <f t="shared" si="6"/>
        <v>41915.003275462965</v>
      </c>
      <c r="M87" t="b">
        <v>1</v>
      </c>
      <c r="N87">
        <v>398</v>
      </c>
      <c r="O87" t="b">
        <v>1</v>
      </c>
      <c r="P87" t="s">
        <v>8301</v>
      </c>
      <c r="Q87" s="6">
        <f t="shared" si="4"/>
        <v>4.077</v>
      </c>
      <c r="R87" s="8">
        <f t="shared" si="7"/>
        <v>81.949748743718587</v>
      </c>
      <c r="S87" t="s">
        <v>8310</v>
      </c>
      <c r="T87" t="s">
        <v>8319</v>
      </c>
    </row>
    <row r="88" spans="1:20" ht="60" x14ac:dyDescent="0.25">
      <c r="A88">
        <v>2280</v>
      </c>
      <c r="B88" s="3" t="s">
        <v>2281</v>
      </c>
      <c r="C88" s="3" t="s">
        <v>6390</v>
      </c>
      <c r="D88">
        <v>9800</v>
      </c>
      <c r="E88">
        <v>39550.5</v>
      </c>
      <c r="F88" t="s">
        <v>8219</v>
      </c>
      <c r="G88" t="s">
        <v>8224</v>
      </c>
      <c r="H88" t="s">
        <v>8246</v>
      </c>
      <c r="I88">
        <v>1442501991</v>
      </c>
      <c r="J88" s="13">
        <f t="shared" si="5"/>
        <v>42264.624895833331</v>
      </c>
      <c r="K88">
        <v>1439909991</v>
      </c>
      <c r="L88" s="13">
        <f t="shared" si="6"/>
        <v>42271.251979166671</v>
      </c>
      <c r="M88" t="b">
        <v>0</v>
      </c>
      <c r="N88">
        <v>480</v>
      </c>
      <c r="O88" t="b">
        <v>1</v>
      </c>
      <c r="P88" t="s">
        <v>8297</v>
      </c>
      <c r="Q88" s="6">
        <f t="shared" si="4"/>
        <v>4.0357653061224488</v>
      </c>
      <c r="R88" s="8">
        <f t="shared" si="7"/>
        <v>82.396874999999994</v>
      </c>
      <c r="S88" t="s">
        <v>8312</v>
      </c>
      <c r="T88" t="s">
        <v>8313</v>
      </c>
    </row>
    <row r="89" spans="1:20" ht="45" x14ac:dyDescent="0.25">
      <c r="A89">
        <v>1977</v>
      </c>
      <c r="B89" s="3" t="s">
        <v>1978</v>
      </c>
      <c r="C89" s="3" t="s">
        <v>6087</v>
      </c>
      <c r="D89">
        <v>50000</v>
      </c>
      <c r="E89">
        <v>201165</v>
      </c>
      <c r="F89" t="s">
        <v>8219</v>
      </c>
      <c r="G89" t="s">
        <v>8224</v>
      </c>
      <c r="H89" t="s">
        <v>8246</v>
      </c>
      <c r="I89">
        <v>1450511940</v>
      </c>
      <c r="J89" s="13">
        <f t="shared" si="5"/>
        <v>42357.332638888889</v>
      </c>
      <c r="K89">
        <v>1446527540</v>
      </c>
      <c r="L89" s="13">
        <f t="shared" si="6"/>
        <v>41391.782905092594</v>
      </c>
      <c r="M89" t="b">
        <v>1</v>
      </c>
      <c r="N89">
        <v>821</v>
      </c>
      <c r="O89" t="b">
        <v>1</v>
      </c>
      <c r="P89" t="s">
        <v>8295</v>
      </c>
      <c r="Q89" s="6">
        <f t="shared" si="4"/>
        <v>4.0232999999999999</v>
      </c>
      <c r="R89" s="8">
        <f t="shared" si="7"/>
        <v>245.02436053593178</v>
      </c>
      <c r="S89" t="s">
        <v>8310</v>
      </c>
      <c r="T89" t="s">
        <v>8311</v>
      </c>
    </row>
    <row r="90" spans="1:20" ht="60" x14ac:dyDescent="0.25">
      <c r="A90">
        <v>1955</v>
      </c>
      <c r="B90" s="3" t="s">
        <v>1956</v>
      </c>
      <c r="C90" s="3" t="s">
        <v>6065</v>
      </c>
      <c r="D90">
        <v>42000</v>
      </c>
      <c r="E90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 s="13">
        <f t="shared" si="5"/>
        <v>41052.791666666664</v>
      </c>
      <c r="K90">
        <v>1334989881</v>
      </c>
      <c r="L90" s="13">
        <f t="shared" si="6"/>
        <v>40565.032511574071</v>
      </c>
      <c r="M90" t="b">
        <v>1</v>
      </c>
      <c r="N90">
        <v>290</v>
      </c>
      <c r="O90" t="b">
        <v>1</v>
      </c>
      <c r="P90" t="s">
        <v>8295</v>
      </c>
      <c r="Q90" s="6">
        <f t="shared" si="4"/>
        <v>3.9859528571428569</v>
      </c>
      <c r="R90" s="8">
        <f t="shared" si="7"/>
        <v>577.27593103448271</v>
      </c>
      <c r="S90" t="s">
        <v>8310</v>
      </c>
      <c r="T90" t="s">
        <v>8311</v>
      </c>
    </row>
    <row r="91" spans="1:20" ht="45" x14ac:dyDescent="0.25">
      <c r="A91">
        <v>77</v>
      </c>
      <c r="B91" s="3" t="s">
        <v>79</v>
      </c>
      <c r="C91" s="3" t="s">
        <v>4188</v>
      </c>
      <c r="D91">
        <v>400</v>
      </c>
      <c r="E91">
        <v>1570</v>
      </c>
      <c r="F91" t="s">
        <v>8219</v>
      </c>
      <c r="G91" t="s">
        <v>8224</v>
      </c>
      <c r="H91" t="s">
        <v>8246</v>
      </c>
      <c r="I91">
        <v>1337569140</v>
      </c>
      <c r="J91" s="13">
        <f t="shared" si="5"/>
        <v>41050.124305555553</v>
      </c>
      <c r="K91">
        <v>1332991717</v>
      </c>
      <c r="L91" s="13">
        <f t="shared" si="6"/>
        <v>42157.251828703709</v>
      </c>
      <c r="M91" t="b">
        <v>0</v>
      </c>
      <c r="N91">
        <v>26</v>
      </c>
      <c r="O91" t="b">
        <v>1</v>
      </c>
      <c r="P91" t="s">
        <v>8266</v>
      </c>
      <c r="Q91" s="6">
        <f t="shared" si="4"/>
        <v>3.9249999999999998</v>
      </c>
      <c r="R91" s="8">
        <f t="shared" si="7"/>
        <v>60.384615384615387</v>
      </c>
      <c r="S91" t="s">
        <v>8320</v>
      </c>
      <c r="T91" t="s">
        <v>8321</v>
      </c>
    </row>
    <row r="92" spans="1:20" ht="60" x14ac:dyDescent="0.25">
      <c r="A92">
        <v>2034</v>
      </c>
      <c r="B92" s="3" t="s">
        <v>2035</v>
      </c>
      <c r="C92" s="3" t="s">
        <v>6144</v>
      </c>
      <c r="D92">
        <v>78000</v>
      </c>
      <c r="E92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 s="13">
        <f t="shared" si="5"/>
        <v>42131.290277777778</v>
      </c>
      <c r="K92">
        <v>1426216033</v>
      </c>
      <c r="L92" s="13">
        <f t="shared" si="6"/>
        <v>41438.899594907409</v>
      </c>
      <c r="M92" t="b">
        <v>1</v>
      </c>
      <c r="N92">
        <v>508</v>
      </c>
      <c r="O92" t="b">
        <v>1</v>
      </c>
      <c r="P92" t="s">
        <v>8295</v>
      </c>
      <c r="Q92" s="6">
        <f t="shared" si="4"/>
        <v>3.868199871794872</v>
      </c>
      <c r="R92" s="8">
        <f t="shared" si="7"/>
        <v>593.93620078740162</v>
      </c>
      <c r="S92" t="s">
        <v>8310</v>
      </c>
      <c r="T92" t="s">
        <v>8311</v>
      </c>
    </row>
    <row r="93" spans="1:20" ht="60" x14ac:dyDescent="0.25">
      <c r="A93">
        <v>314</v>
      </c>
      <c r="B93" s="3" t="s">
        <v>315</v>
      </c>
      <c r="C93" s="3" t="s">
        <v>4424</v>
      </c>
      <c r="D93">
        <v>1000</v>
      </c>
      <c r="E93">
        <v>3851.5</v>
      </c>
      <c r="F93" t="s">
        <v>8219</v>
      </c>
      <c r="G93" t="s">
        <v>8224</v>
      </c>
      <c r="H93" t="s">
        <v>8246</v>
      </c>
      <c r="I93">
        <v>1362167988</v>
      </c>
      <c r="J93" s="13">
        <f t="shared" si="5"/>
        <v>41334.833194444444</v>
      </c>
      <c r="K93">
        <v>1359575988</v>
      </c>
      <c r="L93" s="13">
        <f t="shared" si="6"/>
        <v>42611.483206018514</v>
      </c>
      <c r="M93" t="b">
        <v>1</v>
      </c>
      <c r="N93">
        <v>120</v>
      </c>
      <c r="O93" t="b">
        <v>1</v>
      </c>
      <c r="P93" t="s">
        <v>8269</v>
      </c>
      <c r="Q93" s="6">
        <f t="shared" si="4"/>
        <v>3.8515000000000001</v>
      </c>
      <c r="R93" s="8">
        <f t="shared" si="7"/>
        <v>32.095833333333331</v>
      </c>
      <c r="S93" t="s">
        <v>8320</v>
      </c>
      <c r="T93" t="s">
        <v>8332</v>
      </c>
    </row>
    <row r="94" spans="1:20" ht="60" x14ac:dyDescent="0.25">
      <c r="A94">
        <v>2739</v>
      </c>
      <c r="B94" s="3" t="s">
        <v>2739</v>
      </c>
      <c r="C94" s="3" t="s">
        <v>6849</v>
      </c>
      <c r="D94">
        <v>1100</v>
      </c>
      <c r="E94">
        <v>4225</v>
      </c>
      <c r="F94" t="s">
        <v>8219</v>
      </c>
      <c r="G94" t="s">
        <v>8225</v>
      </c>
      <c r="H94" t="s">
        <v>8247</v>
      </c>
      <c r="I94">
        <v>1399324717</v>
      </c>
      <c r="J94" s="13">
        <f t="shared" si="5"/>
        <v>41764.887928240743</v>
      </c>
      <c r="K94">
        <v>1395436717</v>
      </c>
      <c r="L94" s="13">
        <f t="shared" si="6"/>
        <v>42462.140868055561</v>
      </c>
      <c r="M94" t="b">
        <v>0</v>
      </c>
      <c r="N94">
        <v>191</v>
      </c>
      <c r="O94" t="b">
        <v>1</v>
      </c>
      <c r="P94" t="s">
        <v>8295</v>
      </c>
      <c r="Q94" s="6">
        <f t="shared" si="4"/>
        <v>3.8409090909090908</v>
      </c>
      <c r="R94" s="8">
        <f t="shared" si="7"/>
        <v>22.120418848167539</v>
      </c>
      <c r="S94" t="s">
        <v>8310</v>
      </c>
      <c r="T94" t="s">
        <v>8311</v>
      </c>
    </row>
    <row r="95" spans="1:20" ht="60" x14ac:dyDescent="0.25">
      <c r="A95">
        <v>2201</v>
      </c>
      <c r="B95" s="3" t="s">
        <v>2202</v>
      </c>
      <c r="C95" s="3" t="s">
        <v>6311</v>
      </c>
      <c r="D95">
        <v>110</v>
      </c>
      <c r="E95">
        <v>420.99</v>
      </c>
      <c r="F95" t="s">
        <v>8219</v>
      </c>
      <c r="G95" t="s">
        <v>8225</v>
      </c>
      <c r="H95" t="s">
        <v>8247</v>
      </c>
      <c r="I95">
        <v>1358367565</v>
      </c>
      <c r="J95" s="13">
        <f t="shared" si="5"/>
        <v>41290.846817129634</v>
      </c>
      <c r="K95">
        <v>1357157965</v>
      </c>
      <c r="L95" s="13">
        <f t="shared" si="6"/>
        <v>40633.154363425929</v>
      </c>
      <c r="M95" t="b">
        <v>0</v>
      </c>
      <c r="N95">
        <v>28</v>
      </c>
      <c r="O95" t="b">
        <v>1</v>
      </c>
      <c r="P95" t="s">
        <v>8280</v>
      </c>
      <c r="Q95" s="6">
        <f t="shared" si="4"/>
        <v>3.8271818181818182</v>
      </c>
      <c r="R95" s="8">
        <f t="shared" si="7"/>
        <v>15.035357142857142</v>
      </c>
      <c r="S95" t="s">
        <v>8314</v>
      </c>
      <c r="T95" t="s">
        <v>8327</v>
      </c>
    </row>
    <row r="96" spans="1:20" ht="45" x14ac:dyDescent="0.25">
      <c r="A96">
        <v>2001</v>
      </c>
      <c r="B96" s="3" t="s">
        <v>2002</v>
      </c>
      <c r="C96" s="3" t="s">
        <v>6111</v>
      </c>
      <c r="D96">
        <v>55000</v>
      </c>
      <c r="E96">
        <v>210171</v>
      </c>
      <c r="F96" t="s">
        <v>8219</v>
      </c>
      <c r="G96" t="s">
        <v>8236</v>
      </c>
      <c r="H96" t="s">
        <v>8249</v>
      </c>
      <c r="I96">
        <v>1434139200</v>
      </c>
      <c r="J96" s="13">
        <f t="shared" si="5"/>
        <v>42167.833333333328</v>
      </c>
      <c r="K96">
        <v>1431406916</v>
      </c>
      <c r="L96" s="13">
        <f t="shared" si="6"/>
        <v>42331.378923611104</v>
      </c>
      <c r="M96" t="b">
        <v>1</v>
      </c>
      <c r="N96">
        <v>1637</v>
      </c>
      <c r="O96" t="b">
        <v>1</v>
      </c>
      <c r="P96" t="s">
        <v>8295</v>
      </c>
      <c r="Q96" s="6">
        <f t="shared" si="4"/>
        <v>3.8212909090909091</v>
      </c>
      <c r="R96" s="8">
        <f t="shared" si="7"/>
        <v>128.38790470372632</v>
      </c>
      <c r="S96" t="s">
        <v>8310</v>
      </c>
      <c r="T96" t="s">
        <v>8311</v>
      </c>
    </row>
    <row r="97" spans="1:20" ht="60" x14ac:dyDescent="0.25">
      <c r="A97">
        <v>2267</v>
      </c>
      <c r="B97" s="3" t="s">
        <v>2268</v>
      </c>
      <c r="C97" s="3" t="s">
        <v>6377</v>
      </c>
      <c r="D97">
        <v>20000</v>
      </c>
      <c r="E97">
        <v>76105</v>
      </c>
      <c r="F97" t="s">
        <v>8219</v>
      </c>
      <c r="G97" t="s">
        <v>8224</v>
      </c>
      <c r="H97" t="s">
        <v>8246</v>
      </c>
      <c r="I97">
        <v>1419123600</v>
      </c>
      <c r="J97" s="13">
        <f t="shared" si="5"/>
        <v>41994.041666666672</v>
      </c>
      <c r="K97">
        <v>1416945297</v>
      </c>
      <c r="L97" s="13">
        <f t="shared" si="6"/>
        <v>42487.62700231481</v>
      </c>
      <c r="M97" t="b">
        <v>0</v>
      </c>
      <c r="N97">
        <v>404</v>
      </c>
      <c r="O97" t="b">
        <v>1</v>
      </c>
      <c r="P97" t="s">
        <v>8297</v>
      </c>
      <c r="Q97" s="6">
        <f t="shared" si="4"/>
        <v>3.80525</v>
      </c>
      <c r="R97" s="8">
        <f t="shared" si="7"/>
        <v>188.37871287128712</v>
      </c>
      <c r="S97" t="s">
        <v>8312</v>
      </c>
      <c r="T97" t="s">
        <v>8313</v>
      </c>
    </row>
    <row r="98" spans="1:20" ht="60" x14ac:dyDescent="0.25">
      <c r="A98">
        <v>1344</v>
      </c>
      <c r="B98" s="3" t="s">
        <v>1345</v>
      </c>
      <c r="C98" s="3" t="s">
        <v>5454</v>
      </c>
      <c r="D98">
        <v>1500</v>
      </c>
      <c r="E98">
        <v>5666</v>
      </c>
      <c r="F98" t="s">
        <v>8219</v>
      </c>
      <c r="G98" t="s">
        <v>8229</v>
      </c>
      <c r="H98" t="s">
        <v>8251</v>
      </c>
      <c r="I98">
        <v>1467313039</v>
      </c>
      <c r="J98" s="13">
        <f t="shared" si="5"/>
        <v>42551.789803240739</v>
      </c>
      <c r="K98">
        <v>1464807439</v>
      </c>
      <c r="L98" s="13">
        <f t="shared" si="6"/>
        <v>41695.016782407409</v>
      </c>
      <c r="M98" t="b">
        <v>0</v>
      </c>
      <c r="N98">
        <v>139</v>
      </c>
      <c r="O98" t="b">
        <v>1</v>
      </c>
      <c r="P98" t="s">
        <v>8274</v>
      </c>
      <c r="Q98" s="6">
        <f t="shared" si="4"/>
        <v>3.7773333333333334</v>
      </c>
      <c r="R98" s="8">
        <f t="shared" si="7"/>
        <v>40.762589928057551</v>
      </c>
      <c r="S98" t="s">
        <v>8323</v>
      </c>
      <c r="T98" t="s">
        <v>8333</v>
      </c>
    </row>
    <row r="99" spans="1:20" ht="45" x14ac:dyDescent="0.25">
      <c r="A99">
        <v>2244</v>
      </c>
      <c r="B99" s="3" t="s">
        <v>2245</v>
      </c>
      <c r="C99" s="3" t="s">
        <v>6354</v>
      </c>
      <c r="D99">
        <v>5000</v>
      </c>
      <c r="E99">
        <v>18851</v>
      </c>
      <c r="F99" t="s">
        <v>8219</v>
      </c>
      <c r="G99" t="s">
        <v>8224</v>
      </c>
      <c r="H99" t="s">
        <v>8246</v>
      </c>
      <c r="I99">
        <v>1476649800</v>
      </c>
      <c r="J99" s="13">
        <f t="shared" si="5"/>
        <v>42659.854166666672</v>
      </c>
      <c r="K99">
        <v>1475609946</v>
      </c>
      <c r="L99" s="13">
        <f t="shared" si="6"/>
        <v>41915.747314814813</v>
      </c>
      <c r="M99" t="b">
        <v>0</v>
      </c>
      <c r="N99">
        <v>290</v>
      </c>
      <c r="O99" t="b">
        <v>1</v>
      </c>
      <c r="P99" t="s">
        <v>8297</v>
      </c>
      <c r="Q99" s="6">
        <f t="shared" si="4"/>
        <v>3.7702</v>
      </c>
      <c r="R99" s="8">
        <f t="shared" si="7"/>
        <v>65.00344827586207</v>
      </c>
      <c r="S99" t="s">
        <v>8312</v>
      </c>
      <c r="T99" t="s">
        <v>8313</v>
      </c>
    </row>
    <row r="100" spans="1:20" ht="60" x14ac:dyDescent="0.25">
      <c r="A100">
        <v>1974</v>
      </c>
      <c r="B100" s="3" t="s">
        <v>1975</v>
      </c>
      <c r="C100" s="3" t="s">
        <v>6084</v>
      </c>
      <c r="D100">
        <v>20000</v>
      </c>
      <c r="E100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 s="13">
        <f t="shared" si="5"/>
        <v>41505.334131944444</v>
      </c>
      <c r="K100">
        <v>1371715269</v>
      </c>
      <c r="L100" s="13">
        <f t="shared" si="6"/>
        <v>42072.488182870366</v>
      </c>
      <c r="M100" t="b">
        <v>1</v>
      </c>
      <c r="N100">
        <v>402</v>
      </c>
      <c r="O100" t="b">
        <v>1</v>
      </c>
      <c r="P100" t="s">
        <v>8295</v>
      </c>
      <c r="Q100" s="6">
        <f t="shared" si="4"/>
        <v>3.7549600000000001</v>
      </c>
      <c r="R100" s="8">
        <f t="shared" si="7"/>
        <v>186.81393034825871</v>
      </c>
      <c r="S100" t="s">
        <v>8310</v>
      </c>
      <c r="T100" t="s">
        <v>8311</v>
      </c>
    </row>
    <row r="101" spans="1:20" ht="60" x14ac:dyDescent="0.25">
      <c r="A101">
        <v>1967</v>
      </c>
      <c r="B101" s="3" t="s">
        <v>1968</v>
      </c>
      <c r="C101" s="3" t="s">
        <v>6077</v>
      </c>
      <c r="D101">
        <v>20000</v>
      </c>
      <c r="E101">
        <v>74026</v>
      </c>
      <c r="F101" t="s">
        <v>8219</v>
      </c>
      <c r="G101" t="s">
        <v>8224</v>
      </c>
      <c r="H101" t="s">
        <v>8246</v>
      </c>
      <c r="I101">
        <v>1398959729</v>
      </c>
      <c r="J101" s="13">
        <f t="shared" si="5"/>
        <v>41760.663530092592</v>
      </c>
      <c r="K101">
        <v>1396367729</v>
      </c>
      <c r="L101" s="13">
        <f t="shared" si="6"/>
        <v>42469.874907407408</v>
      </c>
      <c r="M101" t="b">
        <v>1</v>
      </c>
      <c r="N101">
        <v>405</v>
      </c>
      <c r="O101" t="b">
        <v>1</v>
      </c>
      <c r="P101" t="s">
        <v>8295</v>
      </c>
      <c r="Q101" s="6">
        <f t="shared" si="4"/>
        <v>3.7012999999999998</v>
      </c>
      <c r="R101" s="8">
        <f t="shared" si="7"/>
        <v>182.78024691358024</v>
      </c>
      <c r="S101" t="s">
        <v>8310</v>
      </c>
      <c r="T101" t="s">
        <v>8311</v>
      </c>
    </row>
    <row r="102" spans="1:20" ht="45" x14ac:dyDescent="0.25">
      <c r="A102">
        <v>2029</v>
      </c>
      <c r="B102" s="3" t="s">
        <v>2030</v>
      </c>
      <c r="C102" s="3" t="s">
        <v>6139</v>
      </c>
      <c r="D102">
        <v>2500</v>
      </c>
      <c r="E102">
        <v>9030</v>
      </c>
      <c r="F102" t="s">
        <v>8219</v>
      </c>
      <c r="G102" t="s">
        <v>8224</v>
      </c>
      <c r="H102" t="s">
        <v>8246</v>
      </c>
      <c r="I102">
        <v>1409099481</v>
      </c>
      <c r="J102" s="13">
        <f t="shared" si="5"/>
        <v>41878.021770833337</v>
      </c>
      <c r="K102">
        <v>1406507481</v>
      </c>
      <c r="L102" s="13">
        <f t="shared" si="6"/>
        <v>42570.996423611112</v>
      </c>
      <c r="M102" t="b">
        <v>1</v>
      </c>
      <c r="N102">
        <v>94</v>
      </c>
      <c r="O102" t="b">
        <v>1</v>
      </c>
      <c r="P102" t="s">
        <v>8295</v>
      </c>
      <c r="Q102" s="6">
        <f t="shared" si="4"/>
        <v>3.6120000000000001</v>
      </c>
      <c r="R102" s="8">
        <f t="shared" si="7"/>
        <v>96.063829787234042</v>
      </c>
      <c r="S102" t="s">
        <v>8310</v>
      </c>
      <c r="T102" t="s">
        <v>8311</v>
      </c>
    </row>
    <row r="103" spans="1:20" ht="30" x14ac:dyDescent="0.25">
      <c r="A103">
        <v>1980</v>
      </c>
      <c r="B103" s="3" t="s">
        <v>1981</v>
      </c>
      <c r="C103" s="3" t="s">
        <v>6090</v>
      </c>
      <c r="D103">
        <v>50000</v>
      </c>
      <c r="E103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 s="13">
        <f t="shared" si="5"/>
        <v>42463.500717592593</v>
      </c>
      <c r="K103">
        <v>1456232462</v>
      </c>
      <c r="L103" s="13">
        <f t="shared" si="6"/>
        <v>42534.895625000005</v>
      </c>
      <c r="M103" t="b">
        <v>1</v>
      </c>
      <c r="N103">
        <v>1945</v>
      </c>
      <c r="O103" t="b">
        <v>1</v>
      </c>
      <c r="P103" t="s">
        <v>8295</v>
      </c>
      <c r="Q103" s="6">
        <f t="shared" si="4"/>
        <v>3.5482402000000004</v>
      </c>
      <c r="R103" s="8">
        <f t="shared" si="7"/>
        <v>91.214401028277635</v>
      </c>
      <c r="S103" t="s">
        <v>8310</v>
      </c>
      <c r="T103" t="s">
        <v>8311</v>
      </c>
    </row>
    <row r="104" spans="1:20" ht="60" x14ac:dyDescent="0.25">
      <c r="A104">
        <v>2633</v>
      </c>
      <c r="B104" s="3" t="s">
        <v>2633</v>
      </c>
      <c r="C104" s="3" t="s">
        <v>6743</v>
      </c>
      <c r="D104">
        <v>5000</v>
      </c>
      <c r="E104">
        <v>17731</v>
      </c>
      <c r="F104" t="s">
        <v>8219</v>
      </c>
      <c r="G104" t="s">
        <v>8224</v>
      </c>
      <c r="H104" t="s">
        <v>8246</v>
      </c>
      <c r="I104">
        <v>1393542000</v>
      </c>
      <c r="J104" s="13">
        <f t="shared" si="5"/>
        <v>41697.958333333336</v>
      </c>
      <c r="K104">
        <v>1390938332</v>
      </c>
      <c r="L104" s="13">
        <f t="shared" si="6"/>
        <v>42519.6565162037</v>
      </c>
      <c r="M104" t="b">
        <v>0</v>
      </c>
      <c r="N104">
        <v>199</v>
      </c>
      <c r="O104" t="b">
        <v>1</v>
      </c>
      <c r="P104" t="s">
        <v>8301</v>
      </c>
      <c r="Q104" s="6">
        <f t="shared" si="4"/>
        <v>3.5461999999999998</v>
      </c>
      <c r="R104" s="8">
        <f t="shared" si="7"/>
        <v>89.100502512562812</v>
      </c>
      <c r="S104" t="s">
        <v>8310</v>
      </c>
      <c r="T104" t="s">
        <v>8319</v>
      </c>
    </row>
    <row r="105" spans="1:20" ht="60" x14ac:dyDescent="0.25">
      <c r="A105">
        <v>2052</v>
      </c>
      <c r="B105" s="3" t="s">
        <v>2053</v>
      </c>
      <c r="C105" s="3" t="s">
        <v>6162</v>
      </c>
      <c r="D105">
        <v>50000</v>
      </c>
      <c r="E105">
        <v>176524</v>
      </c>
      <c r="F105" t="s">
        <v>8219</v>
      </c>
      <c r="G105" t="s">
        <v>8224</v>
      </c>
      <c r="H105" t="s">
        <v>8246</v>
      </c>
      <c r="I105">
        <v>1455933653</v>
      </c>
      <c r="J105" s="13">
        <f t="shared" si="5"/>
        <v>42420.08394675926</v>
      </c>
      <c r="K105">
        <v>1452045653</v>
      </c>
      <c r="L105" s="13">
        <f t="shared" si="6"/>
        <v>41579.734259259261</v>
      </c>
      <c r="M105" t="b">
        <v>0</v>
      </c>
      <c r="N105">
        <v>541</v>
      </c>
      <c r="O105" t="b">
        <v>1</v>
      </c>
      <c r="P105" t="s">
        <v>8295</v>
      </c>
      <c r="Q105" s="6">
        <f t="shared" si="4"/>
        <v>3.5304799999999998</v>
      </c>
      <c r="R105" s="8">
        <f t="shared" si="7"/>
        <v>326.29205175600737</v>
      </c>
      <c r="S105" t="s">
        <v>8310</v>
      </c>
      <c r="T105" t="s">
        <v>8311</v>
      </c>
    </row>
    <row r="106" spans="1:20" ht="60" x14ac:dyDescent="0.25">
      <c r="A106">
        <v>2237</v>
      </c>
      <c r="B106" s="3" t="s">
        <v>2238</v>
      </c>
      <c r="C106" s="3" t="s">
        <v>6347</v>
      </c>
      <c r="D106">
        <v>18000</v>
      </c>
      <c r="E106">
        <v>63527</v>
      </c>
      <c r="F106" t="s">
        <v>8219</v>
      </c>
      <c r="G106" t="s">
        <v>8224</v>
      </c>
      <c r="H106" t="s">
        <v>8246</v>
      </c>
      <c r="I106">
        <v>1415779140</v>
      </c>
      <c r="J106" s="13">
        <f t="shared" si="5"/>
        <v>41955.332638888889</v>
      </c>
      <c r="K106">
        <v>1412294683</v>
      </c>
      <c r="L106" s="13">
        <f t="shared" si="6"/>
        <v>42479.432291666672</v>
      </c>
      <c r="M106" t="b">
        <v>0</v>
      </c>
      <c r="N106">
        <v>983</v>
      </c>
      <c r="O106" t="b">
        <v>1</v>
      </c>
      <c r="P106" t="s">
        <v>8297</v>
      </c>
      <c r="Q106" s="6">
        <f t="shared" si="4"/>
        <v>3.5292777777777777</v>
      </c>
      <c r="R106" s="8">
        <f t="shared" si="7"/>
        <v>64.625635808748726</v>
      </c>
      <c r="S106" t="s">
        <v>8312</v>
      </c>
      <c r="T106" t="s">
        <v>8313</v>
      </c>
    </row>
    <row r="107" spans="1:20" ht="45" x14ac:dyDescent="0.25">
      <c r="A107">
        <v>1021</v>
      </c>
      <c r="B107" s="3" t="s">
        <v>1022</v>
      </c>
      <c r="C107" s="3" t="s">
        <v>5131</v>
      </c>
      <c r="D107">
        <v>3000</v>
      </c>
      <c r="E107">
        <v>10554.11</v>
      </c>
      <c r="F107" t="s">
        <v>8219</v>
      </c>
      <c r="G107" t="s">
        <v>8224</v>
      </c>
      <c r="H107" t="s">
        <v>8246</v>
      </c>
      <c r="I107">
        <v>1445054400</v>
      </c>
      <c r="J107" s="13">
        <f t="shared" si="5"/>
        <v>42294.166666666672</v>
      </c>
      <c r="K107">
        <v>1443074571</v>
      </c>
      <c r="L107" s="13">
        <f t="shared" si="6"/>
        <v>40347.125601851854</v>
      </c>
      <c r="M107" t="b">
        <v>1</v>
      </c>
      <c r="N107">
        <v>478</v>
      </c>
      <c r="O107" t="b">
        <v>1</v>
      </c>
      <c r="P107" t="s">
        <v>8280</v>
      </c>
      <c r="Q107" s="6">
        <f t="shared" si="4"/>
        <v>3.5180366666666667</v>
      </c>
      <c r="R107" s="8">
        <f t="shared" si="7"/>
        <v>22.079728033472804</v>
      </c>
      <c r="S107" t="s">
        <v>8314</v>
      </c>
      <c r="T107" t="s">
        <v>8327</v>
      </c>
    </row>
    <row r="108" spans="1:20" ht="45" x14ac:dyDescent="0.25">
      <c r="A108">
        <v>2707</v>
      </c>
      <c r="B108" s="3" t="s">
        <v>2707</v>
      </c>
      <c r="C108" s="3" t="s">
        <v>6817</v>
      </c>
      <c r="D108">
        <v>8000</v>
      </c>
      <c r="E108">
        <v>28067.57</v>
      </c>
      <c r="F108" t="s">
        <v>8219</v>
      </c>
      <c r="G108" t="s">
        <v>8224</v>
      </c>
      <c r="H108" t="s">
        <v>8246</v>
      </c>
      <c r="I108">
        <v>1369637940</v>
      </c>
      <c r="J108" s="13">
        <f t="shared" si="5"/>
        <v>41421.290972222225</v>
      </c>
      <c r="K108">
        <v>1367088443</v>
      </c>
      <c r="L108" s="13">
        <f t="shared" si="6"/>
        <v>41802.790347222224</v>
      </c>
      <c r="M108" t="b">
        <v>1</v>
      </c>
      <c r="N108">
        <v>394</v>
      </c>
      <c r="O108" t="b">
        <v>1</v>
      </c>
      <c r="P108" t="s">
        <v>8303</v>
      </c>
      <c r="Q108" s="6">
        <f t="shared" si="4"/>
        <v>3.50844625</v>
      </c>
      <c r="R108" s="8">
        <f t="shared" si="7"/>
        <v>71.237487309644663</v>
      </c>
      <c r="S108" t="s">
        <v>8317</v>
      </c>
      <c r="T108" t="s">
        <v>8330</v>
      </c>
    </row>
    <row r="109" spans="1:20" ht="45" x14ac:dyDescent="0.25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 s="13">
        <f t="shared" si="5"/>
        <v>40580.032511574071</v>
      </c>
      <c r="K109">
        <v>1295657209</v>
      </c>
      <c r="L109" s="13">
        <f t="shared" si="6"/>
        <v>40926.047858796301</v>
      </c>
      <c r="M109" t="b">
        <v>0</v>
      </c>
      <c r="N109">
        <v>14</v>
      </c>
      <c r="O109" t="b">
        <v>1</v>
      </c>
      <c r="P109" t="s">
        <v>8276</v>
      </c>
      <c r="Q109" s="6">
        <f t="shared" si="4"/>
        <v>3.5016666666666665</v>
      </c>
      <c r="R109" s="8">
        <f t="shared" si="7"/>
        <v>75.035714285714292</v>
      </c>
      <c r="S109" t="s">
        <v>8314</v>
      </c>
      <c r="T109" t="s">
        <v>8315</v>
      </c>
    </row>
    <row r="110" spans="1:20" ht="45" x14ac:dyDescent="0.25">
      <c r="A110">
        <v>1945</v>
      </c>
      <c r="B110" s="3" t="s">
        <v>1946</v>
      </c>
      <c r="C110" s="3" t="s">
        <v>6055</v>
      </c>
      <c r="D110">
        <v>100000</v>
      </c>
      <c r="E110">
        <v>348018</v>
      </c>
      <c r="F110" t="s">
        <v>8219</v>
      </c>
      <c r="G110" t="s">
        <v>8227</v>
      </c>
      <c r="H110" t="s">
        <v>8249</v>
      </c>
      <c r="I110">
        <v>1436680958</v>
      </c>
      <c r="J110" s="13">
        <f t="shared" si="5"/>
        <v>42197.251828703709</v>
      </c>
      <c r="K110">
        <v>1433224958</v>
      </c>
      <c r="L110" s="13">
        <f t="shared" si="6"/>
        <v>40480.363483796296</v>
      </c>
      <c r="M110" t="b">
        <v>1</v>
      </c>
      <c r="N110">
        <v>680</v>
      </c>
      <c r="O110" t="b">
        <v>1</v>
      </c>
      <c r="P110" t="s">
        <v>8295</v>
      </c>
      <c r="Q110" s="6">
        <f t="shared" si="4"/>
        <v>3.4801799999999998</v>
      </c>
      <c r="R110" s="8">
        <f t="shared" si="7"/>
        <v>511.79117647058825</v>
      </c>
      <c r="S110" t="s">
        <v>8310</v>
      </c>
      <c r="T110" t="s">
        <v>8311</v>
      </c>
    </row>
    <row r="111" spans="1:20" ht="30" x14ac:dyDescent="0.25">
      <c r="A111">
        <v>1976</v>
      </c>
      <c r="B111" s="3" t="s">
        <v>1977</v>
      </c>
      <c r="C111" s="3" t="s">
        <v>6086</v>
      </c>
      <c r="D111">
        <v>4000</v>
      </c>
      <c r="E111">
        <v>13864</v>
      </c>
      <c r="F111" t="s">
        <v>8219</v>
      </c>
      <c r="G111" t="s">
        <v>8225</v>
      </c>
      <c r="H111" t="s">
        <v>8247</v>
      </c>
      <c r="I111">
        <v>1373751325</v>
      </c>
      <c r="J111" s="13">
        <f t="shared" si="5"/>
        <v>41468.899594907409</v>
      </c>
      <c r="K111">
        <v>1371159325</v>
      </c>
      <c r="L111" s="13">
        <f t="shared" si="6"/>
        <v>42661.323414351849</v>
      </c>
      <c r="M111" t="b">
        <v>1</v>
      </c>
      <c r="N111">
        <v>473</v>
      </c>
      <c r="O111" t="b">
        <v>1</v>
      </c>
      <c r="P111" t="s">
        <v>8295</v>
      </c>
      <c r="Q111" s="6">
        <f t="shared" si="4"/>
        <v>3.4660000000000002</v>
      </c>
      <c r="R111" s="8">
        <f t="shared" si="7"/>
        <v>29.310782241014799</v>
      </c>
      <c r="S111" t="s">
        <v>8310</v>
      </c>
      <c r="T111" t="s">
        <v>8311</v>
      </c>
    </row>
    <row r="112" spans="1:20" ht="30" x14ac:dyDescent="0.25">
      <c r="A112">
        <v>1030</v>
      </c>
      <c r="B112" s="3" t="s">
        <v>1031</v>
      </c>
      <c r="C112" s="3" t="s">
        <v>5140</v>
      </c>
      <c r="D112">
        <v>2000</v>
      </c>
      <c r="E112">
        <v>6842</v>
      </c>
      <c r="F112" t="s">
        <v>8219</v>
      </c>
      <c r="G112" t="s">
        <v>8224</v>
      </c>
      <c r="H112" t="s">
        <v>8246</v>
      </c>
      <c r="I112">
        <v>1473680149</v>
      </c>
      <c r="J112" s="13">
        <f t="shared" si="5"/>
        <v>42625.483206018514</v>
      </c>
      <c r="K112">
        <v>1472470549</v>
      </c>
      <c r="L112" s="13">
        <f t="shared" si="6"/>
        <v>42689.565671296295</v>
      </c>
      <c r="M112" t="b">
        <v>0</v>
      </c>
      <c r="N112">
        <v>159</v>
      </c>
      <c r="O112" t="b">
        <v>1</v>
      </c>
      <c r="P112" t="s">
        <v>8280</v>
      </c>
      <c r="Q112" s="6">
        <f t="shared" si="4"/>
        <v>3.4209999999999998</v>
      </c>
      <c r="R112" s="8">
        <f t="shared" si="7"/>
        <v>43.031446540880502</v>
      </c>
      <c r="S112" t="s">
        <v>8314</v>
      </c>
      <c r="T112" t="s">
        <v>8327</v>
      </c>
    </row>
    <row r="113" spans="1:20" ht="45" x14ac:dyDescent="0.25">
      <c r="A113">
        <v>3726</v>
      </c>
      <c r="B113" s="3" t="s">
        <v>3723</v>
      </c>
      <c r="C113" s="3" t="s">
        <v>7836</v>
      </c>
      <c r="D113">
        <v>850</v>
      </c>
      <c r="E113">
        <v>2879</v>
      </c>
      <c r="F113" t="s">
        <v>8219</v>
      </c>
      <c r="G113" t="s">
        <v>8224</v>
      </c>
      <c r="H113" t="s">
        <v>8246</v>
      </c>
      <c r="I113">
        <v>1461963600</v>
      </c>
      <c r="J113" s="13">
        <f t="shared" si="5"/>
        <v>42489.875</v>
      </c>
      <c r="K113">
        <v>1459567371</v>
      </c>
      <c r="L113" s="13">
        <f t="shared" si="6"/>
        <v>41075.237858796296</v>
      </c>
      <c r="M113" t="b">
        <v>0</v>
      </c>
      <c r="N113">
        <v>46</v>
      </c>
      <c r="O113" t="b">
        <v>1</v>
      </c>
      <c r="P113" t="s">
        <v>8271</v>
      </c>
      <c r="Q113" s="6">
        <f t="shared" si="4"/>
        <v>3.3870588235294119</v>
      </c>
      <c r="R113" s="8">
        <f t="shared" si="7"/>
        <v>62.586956521739133</v>
      </c>
      <c r="S113" t="s">
        <v>8317</v>
      </c>
      <c r="T113" t="s">
        <v>8318</v>
      </c>
    </row>
    <row r="114" spans="1:20" ht="45" x14ac:dyDescent="0.25">
      <c r="A114">
        <v>3153</v>
      </c>
      <c r="B114" s="3" t="s">
        <v>3153</v>
      </c>
      <c r="C114" s="3" t="s">
        <v>7263</v>
      </c>
      <c r="D114">
        <v>3000</v>
      </c>
      <c r="E114">
        <v>10067.5</v>
      </c>
      <c r="F114" t="s">
        <v>8219</v>
      </c>
      <c r="G114" t="s">
        <v>8224</v>
      </c>
      <c r="H114" t="s">
        <v>8246</v>
      </c>
      <c r="I114">
        <v>1304225940</v>
      </c>
      <c r="J114" s="13">
        <f t="shared" si="5"/>
        <v>40664.207638888889</v>
      </c>
      <c r="K114">
        <v>1301542937</v>
      </c>
      <c r="L114" s="13">
        <f t="shared" si="6"/>
        <v>42473.794710648144</v>
      </c>
      <c r="M114" t="b">
        <v>1</v>
      </c>
      <c r="N114">
        <v>241</v>
      </c>
      <c r="O114" t="b">
        <v>1</v>
      </c>
      <c r="P114" t="s">
        <v>8271</v>
      </c>
      <c r="Q114" s="6">
        <f t="shared" si="4"/>
        <v>3.3558333333333334</v>
      </c>
      <c r="R114" s="8">
        <f t="shared" si="7"/>
        <v>41.773858921161825</v>
      </c>
      <c r="S114" t="s">
        <v>8317</v>
      </c>
      <c r="T114" t="s">
        <v>8318</v>
      </c>
    </row>
    <row r="115" spans="1:20" ht="45" x14ac:dyDescent="0.25">
      <c r="A115">
        <v>2233</v>
      </c>
      <c r="B115" s="3" t="s">
        <v>2234</v>
      </c>
      <c r="C115" s="3" t="s">
        <v>6343</v>
      </c>
      <c r="D115">
        <v>2500</v>
      </c>
      <c r="E115">
        <v>8301</v>
      </c>
      <c r="F115" t="s">
        <v>8219</v>
      </c>
      <c r="G115" t="s">
        <v>8225</v>
      </c>
      <c r="H115" t="s">
        <v>8247</v>
      </c>
      <c r="I115">
        <v>1450051200</v>
      </c>
      <c r="J115" s="13">
        <f t="shared" si="5"/>
        <v>42352</v>
      </c>
      <c r="K115">
        <v>1448269539</v>
      </c>
      <c r="L115" s="13">
        <f t="shared" si="6"/>
        <v>41761.509409722225</v>
      </c>
      <c r="M115" t="b">
        <v>0</v>
      </c>
      <c r="N115">
        <v>391</v>
      </c>
      <c r="O115" t="b">
        <v>1</v>
      </c>
      <c r="P115" t="s">
        <v>8297</v>
      </c>
      <c r="Q115" s="6">
        <f t="shared" si="4"/>
        <v>3.3203999999999998</v>
      </c>
      <c r="R115" s="8">
        <f t="shared" si="7"/>
        <v>21.230179028132991</v>
      </c>
      <c r="S115" t="s">
        <v>8312</v>
      </c>
      <c r="T115" t="s">
        <v>8313</v>
      </c>
    </row>
    <row r="116" spans="1:20" ht="60" x14ac:dyDescent="0.25">
      <c r="A116">
        <v>3811</v>
      </c>
      <c r="B116" s="3" t="s">
        <v>3808</v>
      </c>
      <c r="C116" s="3" t="s">
        <v>7921</v>
      </c>
      <c r="D116">
        <v>250</v>
      </c>
      <c r="E116">
        <v>825</v>
      </c>
      <c r="F116" t="s">
        <v>8219</v>
      </c>
      <c r="G116" t="s">
        <v>8225</v>
      </c>
      <c r="H116" t="s">
        <v>8247</v>
      </c>
      <c r="I116">
        <v>1464692400</v>
      </c>
      <c r="J116" s="13">
        <f t="shared" si="5"/>
        <v>42521.458333333328</v>
      </c>
      <c r="K116">
        <v>1461769373</v>
      </c>
      <c r="L116" s="13">
        <f t="shared" si="6"/>
        <v>41578.210104166668</v>
      </c>
      <c r="M116" t="b">
        <v>0</v>
      </c>
      <c r="N116">
        <v>19</v>
      </c>
      <c r="O116" t="b">
        <v>1</v>
      </c>
      <c r="P116" t="s">
        <v>8271</v>
      </c>
      <c r="Q116" s="6">
        <f t="shared" si="4"/>
        <v>3.3</v>
      </c>
      <c r="R116" s="8">
        <f t="shared" si="7"/>
        <v>43.421052631578945</v>
      </c>
      <c r="S116" t="s">
        <v>8317</v>
      </c>
      <c r="T116" t="s">
        <v>8318</v>
      </c>
    </row>
    <row r="117" spans="1:20" ht="60" x14ac:dyDescent="0.25">
      <c r="A117">
        <v>2260</v>
      </c>
      <c r="B117" s="3" t="s">
        <v>2261</v>
      </c>
      <c r="C117" s="3" t="s">
        <v>6370</v>
      </c>
      <c r="D117">
        <v>2500</v>
      </c>
      <c r="E117">
        <v>8173</v>
      </c>
      <c r="F117" t="s">
        <v>8219</v>
      </c>
      <c r="G117" t="s">
        <v>8224</v>
      </c>
      <c r="H117" t="s">
        <v>8246</v>
      </c>
      <c r="I117">
        <v>1395876250</v>
      </c>
      <c r="J117" s="13">
        <f t="shared" si="5"/>
        <v>41724.975115740745</v>
      </c>
      <c r="K117">
        <v>1393287850</v>
      </c>
      <c r="L117" s="13">
        <f t="shared" si="6"/>
        <v>41898.665960648148</v>
      </c>
      <c r="M117" t="b">
        <v>0</v>
      </c>
      <c r="N117">
        <v>84</v>
      </c>
      <c r="O117" t="b">
        <v>1</v>
      </c>
      <c r="P117" t="s">
        <v>8297</v>
      </c>
      <c r="Q117" s="6">
        <f t="shared" si="4"/>
        <v>3.2692000000000001</v>
      </c>
      <c r="R117" s="8">
        <f t="shared" si="7"/>
        <v>97.297619047619051</v>
      </c>
      <c r="S117" t="s">
        <v>8312</v>
      </c>
      <c r="T117" t="s">
        <v>8313</v>
      </c>
    </row>
    <row r="118" spans="1:20" ht="45" x14ac:dyDescent="0.25">
      <c r="A118">
        <v>2602</v>
      </c>
      <c r="B118" s="3" t="s">
        <v>2602</v>
      </c>
      <c r="C118" s="3" t="s">
        <v>6712</v>
      </c>
      <c r="D118">
        <v>12000</v>
      </c>
      <c r="E118">
        <v>39131</v>
      </c>
      <c r="F118" t="s">
        <v>8219</v>
      </c>
      <c r="G118" t="s">
        <v>8224</v>
      </c>
      <c r="H118" t="s">
        <v>8246</v>
      </c>
      <c r="I118">
        <v>1415827200</v>
      </c>
      <c r="J118" s="13">
        <f t="shared" si="5"/>
        <v>41955.888888888891</v>
      </c>
      <c r="K118">
        <v>1412358968</v>
      </c>
      <c r="L118" s="13">
        <f t="shared" si="6"/>
        <v>41810.142199074071</v>
      </c>
      <c r="M118" t="b">
        <v>1</v>
      </c>
      <c r="N118">
        <v>489</v>
      </c>
      <c r="O118" t="b">
        <v>1</v>
      </c>
      <c r="P118" t="s">
        <v>8301</v>
      </c>
      <c r="Q118" s="6">
        <f t="shared" si="4"/>
        <v>3.2609166666666667</v>
      </c>
      <c r="R118" s="8">
        <f t="shared" si="7"/>
        <v>80.022494887525568</v>
      </c>
      <c r="S118" t="s">
        <v>8310</v>
      </c>
      <c r="T118" t="s">
        <v>8319</v>
      </c>
    </row>
    <row r="119" spans="1:20" ht="60" x14ac:dyDescent="0.25">
      <c r="A119">
        <v>1194</v>
      </c>
      <c r="B119" s="3" t="s">
        <v>1195</v>
      </c>
      <c r="C119" s="3" t="s">
        <v>5304</v>
      </c>
      <c r="D119">
        <v>12500</v>
      </c>
      <c r="E119">
        <v>40280</v>
      </c>
      <c r="F119" t="s">
        <v>8219</v>
      </c>
      <c r="G119" t="s">
        <v>8241</v>
      </c>
      <c r="H119" t="s">
        <v>8249</v>
      </c>
      <c r="I119">
        <v>1428493379</v>
      </c>
      <c r="J119" s="13">
        <f t="shared" si="5"/>
        <v>42102.488182870366</v>
      </c>
      <c r="K119">
        <v>1425901379</v>
      </c>
      <c r="L119" s="13">
        <f t="shared" si="6"/>
        <v>42689.853090277778</v>
      </c>
      <c r="M119" t="b">
        <v>0</v>
      </c>
      <c r="N119">
        <v>714</v>
      </c>
      <c r="O119" t="b">
        <v>1</v>
      </c>
      <c r="P119" t="s">
        <v>8285</v>
      </c>
      <c r="Q119" s="6">
        <f t="shared" si="4"/>
        <v>3.2223999999999999</v>
      </c>
      <c r="R119" s="8">
        <f t="shared" si="7"/>
        <v>56.414565826330531</v>
      </c>
      <c r="S119" t="s">
        <v>8325</v>
      </c>
      <c r="T119" t="s">
        <v>8326</v>
      </c>
    </row>
    <row r="120" spans="1:20" ht="45" x14ac:dyDescent="0.25">
      <c r="A120">
        <v>2266</v>
      </c>
      <c r="B120" s="3" t="s">
        <v>2267</v>
      </c>
      <c r="C120" s="3" t="s">
        <v>6376</v>
      </c>
      <c r="D120">
        <v>1500</v>
      </c>
      <c r="E120">
        <v>4804</v>
      </c>
      <c r="F120" t="s">
        <v>8219</v>
      </c>
      <c r="G120" t="s">
        <v>8224</v>
      </c>
      <c r="H120" t="s">
        <v>8246</v>
      </c>
      <c r="I120">
        <v>1461722400</v>
      </c>
      <c r="J120" s="13">
        <f t="shared" si="5"/>
        <v>42487.083333333328</v>
      </c>
      <c r="K120">
        <v>1460235592</v>
      </c>
      <c r="L120" s="13">
        <f t="shared" si="6"/>
        <v>42199.32707175926</v>
      </c>
      <c r="M120" t="b">
        <v>0</v>
      </c>
      <c r="N120">
        <v>194</v>
      </c>
      <c r="O120" t="b">
        <v>1</v>
      </c>
      <c r="P120" t="s">
        <v>8297</v>
      </c>
      <c r="Q120" s="6">
        <f t="shared" si="4"/>
        <v>3.2026666666666666</v>
      </c>
      <c r="R120" s="8">
        <f t="shared" si="7"/>
        <v>24.762886597938145</v>
      </c>
      <c r="S120" t="s">
        <v>8312</v>
      </c>
      <c r="T120" t="s">
        <v>8313</v>
      </c>
    </row>
    <row r="121" spans="1:20" ht="30" x14ac:dyDescent="0.25">
      <c r="A121">
        <v>2010</v>
      </c>
      <c r="B121" s="3" t="s">
        <v>2011</v>
      </c>
      <c r="C121" s="3" t="s">
        <v>6120</v>
      </c>
      <c r="D121">
        <v>30000</v>
      </c>
      <c r="E121">
        <v>96015.9</v>
      </c>
      <c r="F121" t="s">
        <v>8219</v>
      </c>
      <c r="G121" t="s">
        <v>8224</v>
      </c>
      <c r="H121" t="s">
        <v>8246</v>
      </c>
      <c r="I121">
        <v>1471564491</v>
      </c>
      <c r="J121" s="13">
        <f t="shared" si="5"/>
        <v>42600.996423611112</v>
      </c>
      <c r="K121">
        <v>1468972491</v>
      </c>
      <c r="L121" s="13">
        <f t="shared" si="6"/>
        <v>40587.085532407407</v>
      </c>
      <c r="M121" t="b">
        <v>1</v>
      </c>
      <c r="N121">
        <v>1737</v>
      </c>
      <c r="O121" t="b">
        <v>1</v>
      </c>
      <c r="P121" t="s">
        <v>8295</v>
      </c>
      <c r="Q121" s="6">
        <f t="shared" si="4"/>
        <v>3.2005299999999997</v>
      </c>
      <c r="R121" s="8">
        <f t="shared" si="7"/>
        <v>55.276856649395505</v>
      </c>
      <c r="S121" t="s">
        <v>8310</v>
      </c>
      <c r="T121" t="s">
        <v>8311</v>
      </c>
    </row>
    <row r="122" spans="1:20" ht="45" x14ac:dyDescent="0.25">
      <c r="A122">
        <v>3001</v>
      </c>
      <c r="B122" s="3" t="s">
        <v>3001</v>
      </c>
      <c r="C122" s="3" t="s">
        <v>7111</v>
      </c>
      <c r="D122">
        <v>7214</v>
      </c>
      <c r="E122">
        <v>22991.01</v>
      </c>
      <c r="F122" t="s">
        <v>8219</v>
      </c>
      <c r="G122" t="s">
        <v>8224</v>
      </c>
      <c r="H122" t="s">
        <v>8246</v>
      </c>
      <c r="I122">
        <v>1468445382</v>
      </c>
      <c r="J122" s="13">
        <f t="shared" si="5"/>
        <v>42564.895625000005</v>
      </c>
      <c r="K122">
        <v>1465853382</v>
      </c>
      <c r="L122" s="13">
        <f t="shared" si="6"/>
        <v>42692.79987268518</v>
      </c>
      <c r="M122" t="b">
        <v>0</v>
      </c>
      <c r="N122">
        <v>175</v>
      </c>
      <c r="O122" t="b">
        <v>1</v>
      </c>
      <c r="P122" t="s">
        <v>8303</v>
      </c>
      <c r="Q122" s="6">
        <f t="shared" si="4"/>
        <v>3.1869988910451896</v>
      </c>
      <c r="R122" s="8">
        <f t="shared" si="7"/>
        <v>131.37719999999999</v>
      </c>
      <c r="S122" t="s">
        <v>8317</v>
      </c>
      <c r="T122" t="s">
        <v>8330</v>
      </c>
    </row>
    <row r="123" spans="1:20" ht="60" x14ac:dyDescent="0.25">
      <c r="A123">
        <v>2070</v>
      </c>
      <c r="B123" s="3" t="s">
        <v>2071</v>
      </c>
      <c r="C123" s="3" t="s">
        <v>6180</v>
      </c>
      <c r="D123">
        <v>125000</v>
      </c>
      <c r="E123">
        <v>396659</v>
      </c>
      <c r="F123" t="s">
        <v>8219</v>
      </c>
      <c r="G123" t="s">
        <v>8236</v>
      </c>
      <c r="H123" t="s">
        <v>8249</v>
      </c>
      <c r="I123">
        <v>1467128723</v>
      </c>
      <c r="J123" s="13">
        <f t="shared" si="5"/>
        <v>42549.6565162037</v>
      </c>
      <c r="K123">
        <v>1464536723</v>
      </c>
      <c r="L123" s="13">
        <f t="shared" si="6"/>
        <v>42067.923668981486</v>
      </c>
      <c r="M123" t="b">
        <v>0</v>
      </c>
      <c r="N123">
        <v>1530</v>
      </c>
      <c r="O123" t="b">
        <v>1</v>
      </c>
      <c r="P123" t="s">
        <v>8295</v>
      </c>
      <c r="Q123" s="6">
        <f t="shared" si="4"/>
        <v>3.1732719999999999</v>
      </c>
      <c r="R123" s="8">
        <f t="shared" si="7"/>
        <v>259.25424836601309</v>
      </c>
      <c r="S123" t="s">
        <v>8310</v>
      </c>
      <c r="T123" t="s">
        <v>8311</v>
      </c>
    </row>
    <row r="124" spans="1:20" ht="60" x14ac:dyDescent="0.25">
      <c r="A124">
        <v>736</v>
      </c>
      <c r="B124" s="3" t="s">
        <v>737</v>
      </c>
      <c r="C124" s="3" t="s">
        <v>4846</v>
      </c>
      <c r="D124">
        <v>3600</v>
      </c>
      <c r="E124">
        <v>11345</v>
      </c>
      <c r="F124" t="s">
        <v>8219</v>
      </c>
      <c r="G124" t="s">
        <v>8224</v>
      </c>
      <c r="H124" t="s">
        <v>8246</v>
      </c>
      <c r="I124">
        <v>1385009940</v>
      </c>
      <c r="J124" s="13">
        <f t="shared" si="5"/>
        <v>41599.207638888889</v>
      </c>
      <c r="K124">
        <v>1383327440</v>
      </c>
      <c r="L124" s="13">
        <f t="shared" si="6"/>
        <v>41333.837187500001</v>
      </c>
      <c r="M124" t="b">
        <v>0</v>
      </c>
      <c r="N124">
        <v>108</v>
      </c>
      <c r="O124" t="b">
        <v>1</v>
      </c>
      <c r="P124" t="s">
        <v>8274</v>
      </c>
      <c r="Q124" s="6">
        <f t="shared" si="4"/>
        <v>3.151388888888889</v>
      </c>
      <c r="R124" s="8">
        <f t="shared" si="7"/>
        <v>105.04629629629629</v>
      </c>
      <c r="S124" t="s">
        <v>8323</v>
      </c>
      <c r="T124" t="s">
        <v>8333</v>
      </c>
    </row>
    <row r="125" spans="1:20" ht="60" x14ac:dyDescent="0.25">
      <c r="A125">
        <v>3353</v>
      </c>
      <c r="B125" s="3" t="s">
        <v>3352</v>
      </c>
      <c r="C125" s="3" t="s">
        <v>7463</v>
      </c>
      <c r="D125">
        <v>500</v>
      </c>
      <c r="E125">
        <v>1575</v>
      </c>
      <c r="F125" t="s">
        <v>8219</v>
      </c>
      <c r="G125" t="s">
        <v>8225</v>
      </c>
      <c r="H125" t="s">
        <v>8247</v>
      </c>
      <c r="I125">
        <v>1462230000</v>
      </c>
      <c r="J125" s="13">
        <f t="shared" si="5"/>
        <v>42492.958333333328</v>
      </c>
      <c r="K125">
        <v>1461061350</v>
      </c>
      <c r="L125" s="13">
        <f t="shared" si="6"/>
        <v>41646.792222222226</v>
      </c>
      <c r="M125" t="b">
        <v>0</v>
      </c>
      <c r="N125">
        <v>44</v>
      </c>
      <c r="O125" t="b">
        <v>1</v>
      </c>
      <c r="P125" t="s">
        <v>8271</v>
      </c>
      <c r="Q125" s="6">
        <f t="shared" si="4"/>
        <v>3.15</v>
      </c>
      <c r="R125" s="8">
        <f t="shared" si="7"/>
        <v>35.795454545454547</v>
      </c>
      <c r="S125" t="s">
        <v>8317</v>
      </c>
      <c r="T125" t="s">
        <v>8318</v>
      </c>
    </row>
    <row r="126" spans="1:20" ht="60" x14ac:dyDescent="0.25">
      <c r="A126">
        <v>2003</v>
      </c>
      <c r="B126" s="3" t="s">
        <v>2004</v>
      </c>
      <c r="C126" s="3" t="s">
        <v>6113</v>
      </c>
      <c r="D126">
        <v>500</v>
      </c>
      <c r="E126">
        <v>1560</v>
      </c>
      <c r="F126" t="s">
        <v>8219</v>
      </c>
      <c r="G126" t="s">
        <v>8224</v>
      </c>
      <c r="H126" t="s">
        <v>8246</v>
      </c>
      <c r="I126">
        <v>1278111600</v>
      </c>
      <c r="J126" s="13">
        <f t="shared" si="5"/>
        <v>40361.958333333336</v>
      </c>
      <c r="K126">
        <v>1276830052</v>
      </c>
      <c r="L126" s="13">
        <f t="shared" si="6"/>
        <v>42747.506689814814</v>
      </c>
      <c r="M126" t="b">
        <v>1</v>
      </c>
      <c r="N126">
        <v>17</v>
      </c>
      <c r="O126" t="b">
        <v>1</v>
      </c>
      <c r="P126" t="s">
        <v>8295</v>
      </c>
      <c r="Q126" s="6">
        <f t="shared" si="4"/>
        <v>3.12</v>
      </c>
      <c r="R126" s="8">
        <f t="shared" si="7"/>
        <v>91.764705882352942</v>
      </c>
      <c r="S126" t="s">
        <v>8310</v>
      </c>
      <c r="T126" t="s">
        <v>8311</v>
      </c>
    </row>
    <row r="127" spans="1:20" ht="60" x14ac:dyDescent="0.25">
      <c r="A127">
        <v>43</v>
      </c>
      <c r="B127" s="3" t="s">
        <v>45</v>
      </c>
      <c r="C127" s="3" t="s">
        <v>4154</v>
      </c>
      <c r="D127">
        <v>10000</v>
      </c>
      <c r="E127">
        <v>30866</v>
      </c>
      <c r="F127" t="s">
        <v>8219</v>
      </c>
      <c r="G127" t="s">
        <v>8224</v>
      </c>
      <c r="H127" t="s">
        <v>8246</v>
      </c>
      <c r="I127">
        <v>1405209600</v>
      </c>
      <c r="J127" s="13">
        <f t="shared" si="5"/>
        <v>41833</v>
      </c>
      <c r="K127">
        <v>1402599486</v>
      </c>
      <c r="L127" s="13">
        <f t="shared" si="6"/>
        <v>42521.291504629626</v>
      </c>
      <c r="M127" t="b">
        <v>0</v>
      </c>
      <c r="N127">
        <v>263</v>
      </c>
      <c r="O127" t="b">
        <v>1</v>
      </c>
      <c r="P127" t="s">
        <v>8265</v>
      </c>
      <c r="Q127" s="6">
        <f t="shared" si="4"/>
        <v>3.0865999999999998</v>
      </c>
      <c r="R127" s="8">
        <f t="shared" si="7"/>
        <v>117.36121673003802</v>
      </c>
      <c r="S127" t="s">
        <v>8320</v>
      </c>
      <c r="T127" t="s">
        <v>8334</v>
      </c>
    </row>
    <row r="128" spans="1:20" ht="60" x14ac:dyDescent="0.25">
      <c r="A128">
        <v>1837</v>
      </c>
      <c r="B128" s="3" t="s">
        <v>1838</v>
      </c>
      <c r="C128" s="3" t="s">
        <v>5947</v>
      </c>
      <c r="D128">
        <v>600</v>
      </c>
      <c r="E128">
        <v>1841</v>
      </c>
      <c r="F128" t="s">
        <v>8219</v>
      </c>
      <c r="G128" t="s">
        <v>8224</v>
      </c>
      <c r="H128" t="s">
        <v>8246</v>
      </c>
      <c r="I128">
        <v>1332029335</v>
      </c>
      <c r="J128" s="13">
        <f t="shared" si="5"/>
        <v>40986.006192129629</v>
      </c>
      <c r="K128">
        <v>1326848935</v>
      </c>
      <c r="L128" s="13">
        <f t="shared" si="6"/>
        <v>42150.71056712963</v>
      </c>
      <c r="M128" t="b">
        <v>0</v>
      </c>
      <c r="N128">
        <v>30</v>
      </c>
      <c r="O128" t="b">
        <v>1</v>
      </c>
      <c r="P128" t="s">
        <v>8276</v>
      </c>
      <c r="Q128" s="6">
        <f t="shared" si="4"/>
        <v>3.0683333333333334</v>
      </c>
      <c r="R128" s="8">
        <f t="shared" si="7"/>
        <v>61.366666666666667</v>
      </c>
      <c r="S128" t="s">
        <v>8314</v>
      </c>
      <c r="T128" t="s">
        <v>8315</v>
      </c>
    </row>
    <row r="129" spans="1:20" ht="45" x14ac:dyDescent="0.25">
      <c r="A129">
        <v>246</v>
      </c>
      <c r="B129" s="3" t="s">
        <v>247</v>
      </c>
      <c r="C129" s="3" t="s">
        <v>4356</v>
      </c>
      <c r="D129">
        <v>5000</v>
      </c>
      <c r="E129">
        <v>15273</v>
      </c>
      <c r="F129" t="s">
        <v>8219</v>
      </c>
      <c r="G129" t="s">
        <v>8224</v>
      </c>
      <c r="H129" t="s">
        <v>8246</v>
      </c>
      <c r="I129">
        <v>1292665405</v>
      </c>
      <c r="J129" s="13">
        <f t="shared" si="5"/>
        <v>40530.405150462961</v>
      </c>
      <c r="K129">
        <v>1288341805</v>
      </c>
      <c r="L129" s="13">
        <f t="shared" si="6"/>
        <v>42451.095856481479</v>
      </c>
      <c r="M129" t="b">
        <v>1</v>
      </c>
      <c r="N129">
        <v>223</v>
      </c>
      <c r="O129" t="b">
        <v>1</v>
      </c>
      <c r="P129" t="s">
        <v>8269</v>
      </c>
      <c r="Q129" s="6">
        <f t="shared" si="4"/>
        <v>3.0546000000000002</v>
      </c>
      <c r="R129" s="8">
        <f t="shared" si="7"/>
        <v>68.488789237668158</v>
      </c>
      <c r="S129" t="s">
        <v>8320</v>
      </c>
      <c r="T129" t="s">
        <v>8332</v>
      </c>
    </row>
    <row r="130" spans="1:20" ht="60" x14ac:dyDescent="0.25">
      <c r="A130">
        <v>2009</v>
      </c>
      <c r="B130" s="3" t="s">
        <v>2010</v>
      </c>
      <c r="C130" s="3" t="s">
        <v>6119</v>
      </c>
      <c r="D130">
        <v>50000</v>
      </c>
      <c r="E130">
        <v>152579</v>
      </c>
      <c r="F130" t="s">
        <v>8219</v>
      </c>
      <c r="G130" t="s">
        <v>8236</v>
      </c>
      <c r="H130" t="s">
        <v>8249</v>
      </c>
      <c r="I130">
        <v>1479890743</v>
      </c>
      <c r="J130" s="13">
        <f t="shared" si="5"/>
        <v>42697.365081018521</v>
      </c>
      <c r="K130">
        <v>1476776743</v>
      </c>
      <c r="L130" s="13">
        <f t="shared" si="6"/>
        <v>42467.951979166668</v>
      </c>
      <c r="M130" t="b">
        <v>1</v>
      </c>
      <c r="N130">
        <v>398</v>
      </c>
      <c r="O130" t="b">
        <v>1</v>
      </c>
      <c r="P130" t="s">
        <v>8295</v>
      </c>
      <c r="Q130" s="6">
        <f t="shared" ref="Q130:Q193" si="8">E130/D130</f>
        <v>3.05158</v>
      </c>
      <c r="R130" s="8">
        <f t="shared" si="7"/>
        <v>383.3643216080402</v>
      </c>
      <c r="S130" t="s">
        <v>8310</v>
      </c>
      <c r="T130" t="s">
        <v>8311</v>
      </c>
    </row>
    <row r="131" spans="1:20" ht="60" x14ac:dyDescent="0.25">
      <c r="A131">
        <v>2032</v>
      </c>
      <c r="B131" s="3" t="s">
        <v>2033</v>
      </c>
      <c r="C131" s="3" t="s">
        <v>6142</v>
      </c>
      <c r="D131">
        <v>25000</v>
      </c>
      <c r="E131">
        <v>76047</v>
      </c>
      <c r="F131" t="s">
        <v>8219</v>
      </c>
      <c r="G131" t="s">
        <v>8224</v>
      </c>
      <c r="H131" t="s">
        <v>8246</v>
      </c>
      <c r="I131">
        <v>1481778000</v>
      </c>
      <c r="J131" s="13">
        <f t="shared" ref="J131:J194" si="9">(((I131/60)/60)/24)+DATE(1970,1,1)</f>
        <v>42719.208333333328</v>
      </c>
      <c r="K131">
        <v>1479216874</v>
      </c>
      <c r="L131" s="13">
        <f t="shared" ref="L131:L194" si="10">(((K150/60)/60)/24)+DATE(1970,1,1)</f>
        <v>42282.770231481481</v>
      </c>
      <c r="M131" t="b">
        <v>1</v>
      </c>
      <c r="N131">
        <v>531</v>
      </c>
      <c r="O131" t="b">
        <v>1</v>
      </c>
      <c r="P131" t="s">
        <v>8295</v>
      </c>
      <c r="Q131" s="6">
        <f t="shared" si="8"/>
        <v>3.0418799999999999</v>
      </c>
      <c r="R131" s="8">
        <f t="shared" ref="R131:R194" si="11">E131/N131</f>
        <v>143.21468926553672</v>
      </c>
      <c r="S131" t="s">
        <v>8310</v>
      </c>
      <c r="T131" t="s">
        <v>8311</v>
      </c>
    </row>
    <row r="132" spans="1:20" ht="60" x14ac:dyDescent="0.25">
      <c r="A132">
        <v>2609</v>
      </c>
      <c r="B132" s="3" t="s">
        <v>2609</v>
      </c>
      <c r="C132" s="3" t="s">
        <v>6719</v>
      </c>
      <c r="D132">
        <v>35000</v>
      </c>
      <c r="E132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 s="13">
        <f t="shared" si="9"/>
        <v>41105.237858796296</v>
      </c>
      <c r="K132">
        <v>1339738951</v>
      </c>
      <c r="L132" s="13">
        <f t="shared" si="10"/>
        <v>42676.586979166663</v>
      </c>
      <c r="M132" t="b">
        <v>1</v>
      </c>
      <c r="N132">
        <v>676</v>
      </c>
      <c r="O132" t="b">
        <v>1</v>
      </c>
      <c r="P132" t="s">
        <v>8301</v>
      </c>
      <c r="Q132" s="6">
        <f t="shared" si="8"/>
        <v>3.038011142857143</v>
      </c>
      <c r="R132" s="8">
        <f t="shared" si="11"/>
        <v>157.29347633136095</v>
      </c>
      <c r="S132" t="s">
        <v>8310</v>
      </c>
      <c r="T132" t="s">
        <v>8319</v>
      </c>
    </row>
    <row r="133" spans="1:20" ht="60" x14ac:dyDescent="0.25">
      <c r="A133">
        <v>538</v>
      </c>
      <c r="B133" s="3" t="s">
        <v>539</v>
      </c>
      <c r="C133" s="3" t="s">
        <v>4648</v>
      </c>
      <c r="D133">
        <v>5000</v>
      </c>
      <c r="E133">
        <v>15121</v>
      </c>
      <c r="F133" t="s">
        <v>8219</v>
      </c>
      <c r="G133" t="s">
        <v>8224</v>
      </c>
      <c r="H133" t="s">
        <v>8246</v>
      </c>
      <c r="I133">
        <v>1463166263</v>
      </c>
      <c r="J133" s="13">
        <f t="shared" si="9"/>
        <v>42503.794710648144</v>
      </c>
      <c r="K133">
        <v>1460574263</v>
      </c>
      <c r="L133" s="13">
        <f t="shared" si="10"/>
        <v>42380.690289351856</v>
      </c>
      <c r="M133" t="b">
        <v>0</v>
      </c>
      <c r="N133">
        <v>60</v>
      </c>
      <c r="O133" t="b">
        <v>1</v>
      </c>
      <c r="P133" t="s">
        <v>8271</v>
      </c>
      <c r="Q133" s="6">
        <f t="shared" si="8"/>
        <v>3.0242</v>
      </c>
      <c r="R133" s="8">
        <f t="shared" si="11"/>
        <v>252.01666666666668</v>
      </c>
      <c r="S133" t="s">
        <v>8317</v>
      </c>
      <c r="T133" t="s">
        <v>8318</v>
      </c>
    </row>
    <row r="134" spans="1:20" ht="45" x14ac:dyDescent="0.25">
      <c r="A134">
        <v>3025</v>
      </c>
      <c r="B134" s="3" t="s">
        <v>3025</v>
      </c>
      <c r="C134" s="3" t="s">
        <v>7135</v>
      </c>
      <c r="D134">
        <v>2500</v>
      </c>
      <c r="E134">
        <v>7555</v>
      </c>
      <c r="F134" t="s">
        <v>8219</v>
      </c>
      <c r="G134" t="s">
        <v>8225</v>
      </c>
      <c r="H134" t="s">
        <v>8247</v>
      </c>
      <c r="I134">
        <v>1401465600</v>
      </c>
      <c r="J134" s="13">
        <f t="shared" si="9"/>
        <v>41789.666666666664</v>
      </c>
      <c r="K134">
        <v>1399032813</v>
      </c>
      <c r="L134" s="13">
        <f t="shared" si="10"/>
        <v>41330.038784722223</v>
      </c>
      <c r="M134" t="b">
        <v>0</v>
      </c>
      <c r="N134">
        <v>145</v>
      </c>
      <c r="O134" t="b">
        <v>1</v>
      </c>
      <c r="P134" t="s">
        <v>8303</v>
      </c>
      <c r="Q134" s="6">
        <f t="shared" si="8"/>
        <v>3.0219999999999998</v>
      </c>
      <c r="R134" s="8">
        <f t="shared" si="11"/>
        <v>52.103448275862071</v>
      </c>
      <c r="S134" t="s">
        <v>8317</v>
      </c>
      <c r="T134" t="s">
        <v>8330</v>
      </c>
    </row>
    <row r="135" spans="1:20" ht="45" x14ac:dyDescent="0.25">
      <c r="A135">
        <v>2037</v>
      </c>
      <c r="B135" s="3" t="s">
        <v>2038</v>
      </c>
      <c r="C135" s="3" t="s">
        <v>6147</v>
      </c>
      <c r="D135">
        <v>10000</v>
      </c>
      <c r="E135">
        <v>30047.64</v>
      </c>
      <c r="F135" t="s">
        <v>8219</v>
      </c>
      <c r="G135" t="s">
        <v>8224</v>
      </c>
      <c r="H135" t="s">
        <v>8246</v>
      </c>
      <c r="I135">
        <v>1388383353</v>
      </c>
      <c r="J135" s="13">
        <f t="shared" si="9"/>
        <v>41638.251770833333</v>
      </c>
      <c r="K135">
        <v>1383195753</v>
      </c>
      <c r="L135" s="13">
        <f t="shared" si="10"/>
        <v>42684.000046296293</v>
      </c>
      <c r="M135" t="b">
        <v>1</v>
      </c>
      <c r="N135">
        <v>429</v>
      </c>
      <c r="O135" t="b">
        <v>1</v>
      </c>
      <c r="P135" t="s">
        <v>8295</v>
      </c>
      <c r="Q135" s="6">
        <f t="shared" si="8"/>
        <v>3.0047639999999998</v>
      </c>
      <c r="R135" s="8">
        <f t="shared" si="11"/>
        <v>70.041118881118877</v>
      </c>
      <c r="S135" t="s">
        <v>8310</v>
      </c>
      <c r="T135" t="s">
        <v>8311</v>
      </c>
    </row>
    <row r="136" spans="1:20" ht="60" x14ac:dyDescent="0.25">
      <c r="A136">
        <v>644</v>
      </c>
      <c r="B136" s="3" t="s">
        <v>645</v>
      </c>
      <c r="C136" s="3" t="s">
        <v>4754</v>
      </c>
      <c r="D136">
        <v>25000</v>
      </c>
      <c r="E136">
        <v>75029.48</v>
      </c>
      <c r="F136" t="s">
        <v>8219</v>
      </c>
      <c r="G136" t="s">
        <v>8224</v>
      </c>
      <c r="H136" t="s">
        <v>8246</v>
      </c>
      <c r="I136">
        <v>1414544400</v>
      </c>
      <c r="J136" s="13">
        <f t="shared" si="9"/>
        <v>41941.041666666664</v>
      </c>
      <c r="K136">
        <v>1410883139</v>
      </c>
      <c r="L136" s="13">
        <f t="shared" si="10"/>
        <v>42736.732893518521</v>
      </c>
      <c r="M136" t="b">
        <v>0</v>
      </c>
      <c r="N136">
        <v>1021</v>
      </c>
      <c r="O136" t="b">
        <v>1</v>
      </c>
      <c r="P136" t="s">
        <v>8273</v>
      </c>
      <c r="Q136" s="6">
        <f t="shared" si="8"/>
        <v>3.0011791999999997</v>
      </c>
      <c r="R136" s="8">
        <f t="shared" si="11"/>
        <v>73.486268364348675</v>
      </c>
      <c r="S136" t="s">
        <v>8310</v>
      </c>
      <c r="T136" t="s">
        <v>8316</v>
      </c>
    </row>
    <row r="137" spans="1:20" ht="60" x14ac:dyDescent="0.25">
      <c r="A137">
        <v>3708</v>
      </c>
      <c r="B137" s="3" t="s">
        <v>3705</v>
      </c>
      <c r="C137" s="3" t="s">
        <v>7818</v>
      </c>
      <c r="D137">
        <v>700</v>
      </c>
      <c r="E137">
        <v>2100</v>
      </c>
      <c r="F137" t="s">
        <v>8219</v>
      </c>
      <c r="G137" t="s">
        <v>8224</v>
      </c>
      <c r="H137" t="s">
        <v>8246</v>
      </c>
      <c r="I137">
        <v>1404444286</v>
      </c>
      <c r="J137" s="13">
        <f t="shared" si="9"/>
        <v>41824.142199074071</v>
      </c>
      <c r="K137">
        <v>1403234686</v>
      </c>
      <c r="L137" s="13">
        <f t="shared" si="10"/>
        <v>41861.070567129631</v>
      </c>
      <c r="M137" t="b">
        <v>0</v>
      </c>
      <c r="N137">
        <v>39</v>
      </c>
      <c r="O137" t="b">
        <v>1</v>
      </c>
      <c r="P137" t="s">
        <v>8271</v>
      </c>
      <c r="Q137" s="6">
        <f t="shared" si="8"/>
        <v>3</v>
      </c>
      <c r="R137" s="8">
        <f t="shared" si="11"/>
        <v>53.846153846153847</v>
      </c>
      <c r="S137" t="s">
        <v>8317</v>
      </c>
      <c r="T137" t="s">
        <v>8318</v>
      </c>
    </row>
    <row r="138" spans="1:20" ht="60" x14ac:dyDescent="0.25">
      <c r="A138">
        <v>2265</v>
      </c>
      <c r="B138" s="3" t="s">
        <v>2266</v>
      </c>
      <c r="C138" s="3" t="s">
        <v>6375</v>
      </c>
      <c r="D138">
        <v>200</v>
      </c>
      <c r="E138">
        <v>597</v>
      </c>
      <c r="F138" t="s">
        <v>8219</v>
      </c>
      <c r="G138" t="s">
        <v>8225</v>
      </c>
      <c r="H138" t="s">
        <v>8247</v>
      </c>
      <c r="I138">
        <v>1479846507</v>
      </c>
      <c r="J138" s="13">
        <f t="shared" si="9"/>
        <v>42696.853090277778</v>
      </c>
      <c r="K138">
        <v>1479241707</v>
      </c>
      <c r="L138" s="13">
        <f t="shared" si="10"/>
        <v>42600.278749999998</v>
      </c>
      <c r="M138" t="b">
        <v>0</v>
      </c>
      <c r="N138">
        <v>17</v>
      </c>
      <c r="O138" t="b">
        <v>1</v>
      </c>
      <c r="P138" t="s">
        <v>8297</v>
      </c>
      <c r="Q138" s="6">
        <f t="shared" si="8"/>
        <v>2.9849999999999999</v>
      </c>
      <c r="R138" s="8">
        <f t="shared" si="11"/>
        <v>35.117647058823529</v>
      </c>
      <c r="S138" t="s">
        <v>8312</v>
      </c>
      <c r="T138" t="s">
        <v>8313</v>
      </c>
    </row>
    <row r="139" spans="1:20" ht="60" x14ac:dyDescent="0.25">
      <c r="A139">
        <v>2724</v>
      </c>
      <c r="B139" s="3" t="s">
        <v>2724</v>
      </c>
      <c r="C139" s="3" t="s">
        <v>6834</v>
      </c>
      <c r="D139">
        <v>2468</v>
      </c>
      <c r="E139">
        <v>7326.88</v>
      </c>
      <c r="F139" t="s">
        <v>8219</v>
      </c>
      <c r="G139" t="s">
        <v>8225</v>
      </c>
      <c r="H139" t="s">
        <v>8247</v>
      </c>
      <c r="I139">
        <v>1439625059</v>
      </c>
      <c r="J139" s="13">
        <f t="shared" si="9"/>
        <v>42231.32707175926</v>
      </c>
      <c r="K139">
        <v>1436860259</v>
      </c>
      <c r="L139" s="13">
        <f t="shared" si="10"/>
        <v>42430.720451388886</v>
      </c>
      <c r="M139" t="b">
        <v>0</v>
      </c>
      <c r="N139">
        <v>1019</v>
      </c>
      <c r="O139" t="b">
        <v>1</v>
      </c>
      <c r="P139" t="s">
        <v>8295</v>
      </c>
      <c r="Q139" s="6">
        <f t="shared" si="8"/>
        <v>2.9687520259319289</v>
      </c>
      <c r="R139" s="8">
        <f t="shared" si="11"/>
        <v>7.1902649656526005</v>
      </c>
      <c r="S139" t="s">
        <v>8310</v>
      </c>
      <c r="T139" t="s">
        <v>8311</v>
      </c>
    </row>
    <row r="140" spans="1:20" ht="60" x14ac:dyDescent="0.25">
      <c r="A140">
        <v>1257</v>
      </c>
      <c r="B140" s="3" t="s">
        <v>1258</v>
      </c>
      <c r="C140" s="3" t="s">
        <v>5367</v>
      </c>
      <c r="D140">
        <v>5500</v>
      </c>
      <c r="E140">
        <v>16210</v>
      </c>
      <c r="F140" t="s">
        <v>8219</v>
      </c>
      <c r="G140" t="s">
        <v>8224</v>
      </c>
      <c r="H140" t="s">
        <v>8246</v>
      </c>
      <c r="I140">
        <v>1301792590</v>
      </c>
      <c r="J140" s="13">
        <f t="shared" si="9"/>
        <v>40636.043865740743</v>
      </c>
      <c r="K140">
        <v>1297562590</v>
      </c>
      <c r="L140" s="13">
        <f t="shared" si="10"/>
        <v>42564.026319444441</v>
      </c>
      <c r="M140" t="b">
        <v>1</v>
      </c>
      <c r="N140">
        <v>176</v>
      </c>
      <c r="O140" t="b">
        <v>1</v>
      </c>
      <c r="P140" t="s">
        <v>8276</v>
      </c>
      <c r="Q140" s="6">
        <f t="shared" si="8"/>
        <v>2.9472727272727273</v>
      </c>
      <c r="R140" s="8">
        <f t="shared" si="11"/>
        <v>92.102272727272734</v>
      </c>
      <c r="S140" t="s">
        <v>8314</v>
      </c>
      <c r="T140" t="s">
        <v>8315</v>
      </c>
    </row>
    <row r="141" spans="1:20" ht="60" x14ac:dyDescent="0.25">
      <c r="A141">
        <v>2339</v>
      </c>
      <c r="B141" s="3" t="s">
        <v>2340</v>
      </c>
      <c r="C141" s="3" t="s">
        <v>6449</v>
      </c>
      <c r="D141">
        <v>25000</v>
      </c>
      <c r="E141">
        <v>73552</v>
      </c>
      <c r="F141" t="s">
        <v>8219</v>
      </c>
      <c r="G141" t="s">
        <v>8224</v>
      </c>
      <c r="H141" t="s">
        <v>8246</v>
      </c>
      <c r="I141">
        <v>1482134340</v>
      </c>
      <c r="J141" s="13">
        <f t="shared" si="9"/>
        <v>42723.332638888889</v>
      </c>
      <c r="K141">
        <v>1479496309</v>
      </c>
      <c r="L141" s="13">
        <f t="shared" si="10"/>
        <v>41772.657685185186</v>
      </c>
      <c r="M141" t="b">
        <v>1</v>
      </c>
      <c r="N141">
        <v>1104</v>
      </c>
      <c r="O141" t="b">
        <v>1</v>
      </c>
      <c r="P141" t="s">
        <v>8298</v>
      </c>
      <c r="Q141" s="6">
        <f t="shared" si="8"/>
        <v>2.9420799999999998</v>
      </c>
      <c r="R141" s="8">
        <f t="shared" si="11"/>
        <v>66.623188405797094</v>
      </c>
      <c r="S141" t="s">
        <v>8328</v>
      </c>
      <c r="T141" t="s">
        <v>8329</v>
      </c>
    </row>
    <row r="142" spans="1:20" ht="60" x14ac:dyDescent="0.25">
      <c r="A142">
        <v>1956</v>
      </c>
      <c r="B142" s="3" t="s">
        <v>1957</v>
      </c>
      <c r="C142" s="3" t="s">
        <v>6066</v>
      </c>
      <c r="D142">
        <v>60000</v>
      </c>
      <c r="E142">
        <v>176420</v>
      </c>
      <c r="F142" t="s">
        <v>8219</v>
      </c>
      <c r="G142" t="s">
        <v>8224</v>
      </c>
      <c r="H142" t="s">
        <v>8246</v>
      </c>
      <c r="I142">
        <v>1429391405</v>
      </c>
      <c r="J142" s="13">
        <f t="shared" si="9"/>
        <v>42112.882002314815</v>
      </c>
      <c r="K142">
        <v>1425507005</v>
      </c>
      <c r="L142" s="13">
        <f t="shared" si="10"/>
        <v>42573.327986111108</v>
      </c>
      <c r="M142" t="b">
        <v>1</v>
      </c>
      <c r="N142">
        <v>365</v>
      </c>
      <c r="O142" t="b">
        <v>1</v>
      </c>
      <c r="P142" t="s">
        <v>8295</v>
      </c>
      <c r="Q142" s="6">
        <f t="shared" si="8"/>
        <v>2.9403333333333332</v>
      </c>
      <c r="R142" s="8">
        <f t="shared" si="11"/>
        <v>483.34246575342468</v>
      </c>
      <c r="S142" t="s">
        <v>8310</v>
      </c>
      <c r="T142" t="s">
        <v>8311</v>
      </c>
    </row>
    <row r="143" spans="1:20" ht="30" x14ac:dyDescent="0.25">
      <c r="A143">
        <v>306</v>
      </c>
      <c r="B143" s="3" t="s">
        <v>307</v>
      </c>
      <c r="C143" s="3" t="s">
        <v>4416</v>
      </c>
      <c r="D143">
        <v>1000</v>
      </c>
      <c r="E143">
        <v>2929</v>
      </c>
      <c r="F143" t="s">
        <v>8219</v>
      </c>
      <c r="G143" t="s">
        <v>8224</v>
      </c>
      <c r="H143" t="s">
        <v>8246</v>
      </c>
      <c r="I143">
        <v>1363806333</v>
      </c>
      <c r="J143" s="13">
        <f t="shared" si="9"/>
        <v>41353.795520833337</v>
      </c>
      <c r="K143">
        <v>1362081933</v>
      </c>
      <c r="L143" s="13">
        <f t="shared" si="10"/>
        <v>41228.924884259257</v>
      </c>
      <c r="M143" t="b">
        <v>1</v>
      </c>
      <c r="N143">
        <v>80</v>
      </c>
      <c r="O143" t="b">
        <v>1</v>
      </c>
      <c r="P143" t="s">
        <v>8269</v>
      </c>
      <c r="Q143" s="6">
        <f t="shared" si="8"/>
        <v>2.9289999999999998</v>
      </c>
      <c r="R143" s="8">
        <f t="shared" si="11"/>
        <v>36.612499999999997</v>
      </c>
      <c r="S143" t="s">
        <v>8320</v>
      </c>
      <c r="T143" t="s">
        <v>8332</v>
      </c>
    </row>
    <row r="144" spans="1:20" ht="45" x14ac:dyDescent="0.25">
      <c r="A144">
        <v>2214</v>
      </c>
      <c r="B144" s="3" t="s">
        <v>2215</v>
      </c>
      <c r="C144" s="3" t="s">
        <v>6324</v>
      </c>
      <c r="D144">
        <v>600</v>
      </c>
      <c r="E144">
        <v>1755.01</v>
      </c>
      <c r="F144" t="s">
        <v>8219</v>
      </c>
      <c r="G144" t="s">
        <v>8224</v>
      </c>
      <c r="H144" t="s">
        <v>8246</v>
      </c>
      <c r="I144">
        <v>1391713248</v>
      </c>
      <c r="J144" s="13">
        <f t="shared" si="9"/>
        <v>41676.792222222226</v>
      </c>
      <c r="K144">
        <v>1389121248</v>
      </c>
      <c r="L144" s="13">
        <f t="shared" si="10"/>
        <v>42338.709108796291</v>
      </c>
      <c r="M144" t="b">
        <v>0</v>
      </c>
      <c r="N144">
        <v>24</v>
      </c>
      <c r="O144" t="b">
        <v>1</v>
      </c>
      <c r="P144" t="s">
        <v>8280</v>
      </c>
      <c r="Q144" s="6">
        <f t="shared" si="8"/>
        <v>2.9250166666666666</v>
      </c>
      <c r="R144" s="8">
        <f t="shared" si="11"/>
        <v>73.125416666666666</v>
      </c>
      <c r="S144" t="s">
        <v>8314</v>
      </c>
      <c r="T144" t="s">
        <v>8327</v>
      </c>
    </row>
    <row r="145" spans="1:20" ht="30" x14ac:dyDescent="0.25">
      <c r="A145">
        <v>1192</v>
      </c>
      <c r="B145" s="3" t="s">
        <v>1193</v>
      </c>
      <c r="C145" s="3" t="s">
        <v>5302</v>
      </c>
      <c r="D145">
        <v>100</v>
      </c>
      <c r="E145">
        <v>290</v>
      </c>
      <c r="F145" t="s">
        <v>8219</v>
      </c>
      <c r="G145" t="s">
        <v>8225</v>
      </c>
      <c r="H145" t="s">
        <v>8247</v>
      </c>
      <c r="I145">
        <v>1486814978</v>
      </c>
      <c r="J145" s="13">
        <f t="shared" si="9"/>
        <v>42777.506689814814</v>
      </c>
      <c r="K145">
        <v>1484222978</v>
      </c>
      <c r="L145" s="13">
        <f t="shared" si="10"/>
        <v>42452.825740740736</v>
      </c>
      <c r="M145" t="b">
        <v>0</v>
      </c>
      <c r="N145">
        <v>15</v>
      </c>
      <c r="O145" t="b">
        <v>1</v>
      </c>
      <c r="P145" t="s">
        <v>8285</v>
      </c>
      <c r="Q145" s="6">
        <f t="shared" si="8"/>
        <v>2.9</v>
      </c>
      <c r="R145" s="8">
        <f t="shared" si="11"/>
        <v>19.333333333333332</v>
      </c>
      <c r="S145" t="s">
        <v>8325</v>
      </c>
      <c r="T145" t="s">
        <v>8326</v>
      </c>
    </row>
    <row r="146" spans="1:20" ht="60" x14ac:dyDescent="0.25">
      <c r="A146">
        <v>3444</v>
      </c>
      <c r="B146" s="3" t="s">
        <v>3443</v>
      </c>
      <c r="C146" s="3" t="s">
        <v>7554</v>
      </c>
      <c r="D146">
        <v>300</v>
      </c>
      <c r="E146">
        <v>867</v>
      </c>
      <c r="F146" t="s">
        <v>8219</v>
      </c>
      <c r="G146" t="s">
        <v>8226</v>
      </c>
      <c r="H146" t="s">
        <v>8248</v>
      </c>
      <c r="I146">
        <v>1465394340</v>
      </c>
      <c r="J146" s="13">
        <f t="shared" si="9"/>
        <v>42529.582638888889</v>
      </c>
      <c r="K146">
        <v>1464677986</v>
      </c>
      <c r="L146" s="13">
        <f t="shared" si="10"/>
        <v>42326.818738425922</v>
      </c>
      <c r="M146" t="b">
        <v>0</v>
      </c>
      <c r="N146">
        <v>20</v>
      </c>
      <c r="O146" t="b">
        <v>1</v>
      </c>
      <c r="P146" t="s">
        <v>8271</v>
      </c>
      <c r="Q146" s="6">
        <f t="shared" si="8"/>
        <v>2.89</v>
      </c>
      <c r="R146" s="8">
        <f t="shared" si="11"/>
        <v>43.35</v>
      </c>
      <c r="S146" t="s">
        <v>8317</v>
      </c>
      <c r="T146" t="s">
        <v>8318</v>
      </c>
    </row>
    <row r="147" spans="1:20" ht="60" x14ac:dyDescent="0.25">
      <c r="A147">
        <v>2079</v>
      </c>
      <c r="B147" s="3" t="s">
        <v>2080</v>
      </c>
      <c r="C147" s="3" t="s">
        <v>6189</v>
      </c>
      <c r="D147">
        <v>10000</v>
      </c>
      <c r="E147">
        <v>28817</v>
      </c>
      <c r="F147" t="s">
        <v>8219</v>
      </c>
      <c r="G147" t="s">
        <v>8225</v>
      </c>
      <c r="H147" t="s">
        <v>8247</v>
      </c>
      <c r="I147">
        <v>1435258800</v>
      </c>
      <c r="J147" s="13">
        <f t="shared" si="9"/>
        <v>42180.791666666672</v>
      </c>
      <c r="K147">
        <v>1432659793</v>
      </c>
      <c r="L147" s="13">
        <f t="shared" si="10"/>
        <v>42163.957326388889</v>
      </c>
      <c r="M147" t="b">
        <v>0</v>
      </c>
      <c r="N147">
        <v>607</v>
      </c>
      <c r="O147" t="b">
        <v>1</v>
      </c>
      <c r="P147" t="s">
        <v>8295</v>
      </c>
      <c r="Q147" s="6">
        <f t="shared" si="8"/>
        <v>2.8816999999999999</v>
      </c>
      <c r="R147" s="8">
        <f t="shared" si="11"/>
        <v>47.474464579901152</v>
      </c>
      <c r="S147" t="s">
        <v>8310</v>
      </c>
      <c r="T147" t="s">
        <v>8311</v>
      </c>
    </row>
    <row r="148" spans="1:20" ht="45" x14ac:dyDescent="0.25">
      <c r="A148">
        <v>3582</v>
      </c>
      <c r="B148" s="3" t="s">
        <v>3581</v>
      </c>
      <c r="C148" s="3" t="s">
        <v>7692</v>
      </c>
      <c r="D148">
        <v>1000</v>
      </c>
      <c r="E148">
        <v>2870</v>
      </c>
      <c r="F148" t="s">
        <v>8219</v>
      </c>
      <c r="G148" t="s">
        <v>8224</v>
      </c>
      <c r="H148" t="s">
        <v>8246</v>
      </c>
      <c r="I148">
        <v>1459822682</v>
      </c>
      <c r="J148" s="13">
        <f t="shared" si="9"/>
        <v>42465.095856481479</v>
      </c>
      <c r="K148">
        <v>1458613082</v>
      </c>
      <c r="L148" s="13">
        <f t="shared" si="10"/>
        <v>42695.257870370369</v>
      </c>
      <c r="M148" t="b">
        <v>0</v>
      </c>
      <c r="N148">
        <v>49</v>
      </c>
      <c r="O148" t="b">
        <v>1</v>
      </c>
      <c r="P148" t="s">
        <v>8271</v>
      </c>
      <c r="Q148" s="6">
        <f t="shared" si="8"/>
        <v>2.87</v>
      </c>
      <c r="R148" s="8">
        <f t="shared" si="11"/>
        <v>58.571428571428569</v>
      </c>
      <c r="S148" t="s">
        <v>8317</v>
      </c>
      <c r="T148" t="s">
        <v>8318</v>
      </c>
    </row>
    <row r="149" spans="1:20" ht="30" x14ac:dyDescent="0.25">
      <c r="A149">
        <v>2255</v>
      </c>
      <c r="B149" s="3" t="s">
        <v>2256</v>
      </c>
      <c r="C149" s="3" t="s">
        <v>6365</v>
      </c>
      <c r="D149">
        <v>3950</v>
      </c>
      <c r="E149">
        <v>11323</v>
      </c>
      <c r="F149" t="s">
        <v>8219</v>
      </c>
      <c r="G149" t="s">
        <v>8224</v>
      </c>
      <c r="H149" t="s">
        <v>8246</v>
      </c>
      <c r="I149">
        <v>1462661451</v>
      </c>
      <c r="J149" s="13">
        <f t="shared" si="9"/>
        <v>42497.951979166668</v>
      </c>
      <c r="K149">
        <v>1460069451</v>
      </c>
      <c r="L149" s="13">
        <f t="shared" si="10"/>
        <v>40991.708055555559</v>
      </c>
      <c r="M149" t="b">
        <v>0</v>
      </c>
      <c r="N149">
        <v>271</v>
      </c>
      <c r="O149" t="b">
        <v>1</v>
      </c>
      <c r="P149" t="s">
        <v>8297</v>
      </c>
      <c r="Q149" s="6">
        <f t="shared" si="8"/>
        <v>2.8665822784810127</v>
      </c>
      <c r="R149" s="8">
        <f t="shared" si="11"/>
        <v>41.782287822878232</v>
      </c>
      <c r="S149" t="s">
        <v>8312</v>
      </c>
      <c r="T149" t="s">
        <v>8313</v>
      </c>
    </row>
    <row r="150" spans="1:20" ht="45" x14ac:dyDescent="0.25">
      <c r="A150">
        <v>3292</v>
      </c>
      <c r="B150" s="3" t="s">
        <v>3292</v>
      </c>
      <c r="C150" s="3" t="s">
        <v>7402</v>
      </c>
      <c r="D150">
        <v>101</v>
      </c>
      <c r="E150">
        <v>289</v>
      </c>
      <c r="F150" t="s">
        <v>8219</v>
      </c>
      <c r="G150" t="s">
        <v>8225</v>
      </c>
      <c r="H150" t="s">
        <v>8247</v>
      </c>
      <c r="I150">
        <v>1449257348</v>
      </c>
      <c r="J150" s="13">
        <f t="shared" si="9"/>
        <v>42342.811898148153</v>
      </c>
      <c r="K150">
        <v>1444069748</v>
      </c>
      <c r="L150" s="13">
        <f t="shared" si="10"/>
        <v>40939.837673611109</v>
      </c>
      <c r="M150" t="b">
        <v>0</v>
      </c>
      <c r="N150">
        <v>15</v>
      </c>
      <c r="O150" t="b">
        <v>1</v>
      </c>
      <c r="P150" t="s">
        <v>8271</v>
      </c>
      <c r="Q150" s="6">
        <f t="shared" si="8"/>
        <v>2.8613861386138613</v>
      </c>
      <c r="R150" s="8">
        <f t="shared" si="11"/>
        <v>19.266666666666666</v>
      </c>
      <c r="S150" t="s">
        <v>8317</v>
      </c>
      <c r="T150" t="s">
        <v>8318</v>
      </c>
    </row>
    <row r="151" spans="1:20" ht="30" x14ac:dyDescent="0.25">
      <c r="A151">
        <v>1968</v>
      </c>
      <c r="B151" s="3" t="s">
        <v>1969</v>
      </c>
      <c r="C151" s="3" t="s">
        <v>6078</v>
      </c>
      <c r="D151">
        <v>50000</v>
      </c>
      <c r="E151">
        <v>142483</v>
      </c>
      <c r="F151" t="s">
        <v>8219</v>
      </c>
      <c r="G151" t="s">
        <v>8224</v>
      </c>
      <c r="H151" t="s">
        <v>8246</v>
      </c>
      <c r="I151">
        <v>1480777515</v>
      </c>
      <c r="J151" s="13">
        <f t="shared" si="9"/>
        <v>42707.628645833334</v>
      </c>
      <c r="K151">
        <v>1478095515</v>
      </c>
      <c r="L151" s="13">
        <f t="shared" si="10"/>
        <v>42387.398472222223</v>
      </c>
      <c r="M151" t="b">
        <v>1</v>
      </c>
      <c r="N151">
        <v>510</v>
      </c>
      <c r="O151" t="b">
        <v>1</v>
      </c>
      <c r="P151" t="s">
        <v>8295</v>
      </c>
      <c r="Q151" s="6">
        <f t="shared" si="8"/>
        <v>2.8496600000000001</v>
      </c>
      <c r="R151" s="8">
        <f t="shared" si="11"/>
        <v>279.37843137254902</v>
      </c>
      <c r="S151" t="s">
        <v>8310</v>
      </c>
      <c r="T151" t="s">
        <v>8311</v>
      </c>
    </row>
    <row r="152" spans="1:20" ht="60" x14ac:dyDescent="0.25">
      <c r="A152">
        <v>2184</v>
      </c>
      <c r="B152" s="3" t="s">
        <v>2185</v>
      </c>
      <c r="C152" s="3" t="s">
        <v>6294</v>
      </c>
      <c r="D152">
        <v>10000</v>
      </c>
      <c r="E152">
        <v>28474</v>
      </c>
      <c r="F152" t="s">
        <v>8219</v>
      </c>
      <c r="G152" t="s">
        <v>8224</v>
      </c>
      <c r="H152" t="s">
        <v>8246</v>
      </c>
      <c r="I152">
        <v>1453737600</v>
      </c>
      <c r="J152" s="13">
        <f t="shared" si="9"/>
        <v>42394.666666666672</v>
      </c>
      <c r="K152">
        <v>1452530041</v>
      </c>
      <c r="L152" s="13">
        <f t="shared" si="10"/>
        <v>41561.500706018516</v>
      </c>
      <c r="M152" t="b">
        <v>1</v>
      </c>
      <c r="N152">
        <v>266</v>
      </c>
      <c r="O152" t="b">
        <v>1</v>
      </c>
      <c r="P152" t="s">
        <v>8297</v>
      </c>
      <c r="Q152" s="6">
        <f t="shared" si="8"/>
        <v>2.8473999999999999</v>
      </c>
      <c r="R152" s="8">
        <f t="shared" si="11"/>
        <v>107.04511278195488</v>
      </c>
      <c r="S152" t="s">
        <v>8312</v>
      </c>
      <c r="T152" t="s">
        <v>8313</v>
      </c>
    </row>
    <row r="153" spans="1:20" ht="45" x14ac:dyDescent="0.25">
      <c r="A153">
        <v>318</v>
      </c>
      <c r="B153" s="3" t="s">
        <v>319</v>
      </c>
      <c r="C153" s="3" t="s">
        <v>4428</v>
      </c>
      <c r="D153">
        <v>5000</v>
      </c>
      <c r="E153">
        <v>14166</v>
      </c>
      <c r="F153" t="s">
        <v>8219</v>
      </c>
      <c r="G153" t="s">
        <v>8224</v>
      </c>
      <c r="H153" t="s">
        <v>8246</v>
      </c>
      <c r="I153">
        <v>1364342151</v>
      </c>
      <c r="J153" s="13">
        <f t="shared" si="9"/>
        <v>41359.997118055559</v>
      </c>
      <c r="K153">
        <v>1361753751</v>
      </c>
      <c r="L153" s="13">
        <f t="shared" si="10"/>
        <v>41303.044016203705</v>
      </c>
      <c r="M153" t="b">
        <v>1</v>
      </c>
      <c r="N153">
        <v>284</v>
      </c>
      <c r="O153" t="b">
        <v>1</v>
      </c>
      <c r="P153" t="s">
        <v>8269</v>
      </c>
      <c r="Q153" s="6">
        <f t="shared" si="8"/>
        <v>2.8332000000000002</v>
      </c>
      <c r="R153" s="8">
        <f t="shared" si="11"/>
        <v>49.880281690140848</v>
      </c>
      <c r="S153" t="s">
        <v>8320</v>
      </c>
      <c r="T153" t="s">
        <v>8332</v>
      </c>
    </row>
    <row r="154" spans="1:20" ht="60" x14ac:dyDescent="0.25">
      <c r="A154">
        <v>2271</v>
      </c>
      <c r="B154" s="3" t="s">
        <v>2272</v>
      </c>
      <c r="C154" s="3" t="s">
        <v>6381</v>
      </c>
      <c r="D154">
        <v>20000</v>
      </c>
      <c r="E154">
        <v>56618</v>
      </c>
      <c r="F154" t="s">
        <v>8219</v>
      </c>
      <c r="G154" t="s">
        <v>8224</v>
      </c>
      <c r="H154" t="s">
        <v>8246</v>
      </c>
      <c r="I154">
        <v>1481328004</v>
      </c>
      <c r="J154" s="13">
        <f t="shared" si="9"/>
        <v>42714.000046296293</v>
      </c>
      <c r="K154">
        <v>1478736004</v>
      </c>
      <c r="L154" s="13">
        <f t="shared" si="10"/>
        <v>40898.089236111111</v>
      </c>
      <c r="M154" t="b">
        <v>0</v>
      </c>
      <c r="N154">
        <v>1328</v>
      </c>
      <c r="O154" t="b">
        <v>1</v>
      </c>
      <c r="P154" t="s">
        <v>8297</v>
      </c>
      <c r="Q154" s="6">
        <f t="shared" si="8"/>
        <v>2.8309000000000002</v>
      </c>
      <c r="R154" s="8">
        <f t="shared" si="11"/>
        <v>42.63403614457831</v>
      </c>
      <c r="S154" t="s">
        <v>8312</v>
      </c>
      <c r="T154" t="s">
        <v>8313</v>
      </c>
    </row>
    <row r="155" spans="1:20" ht="30" x14ac:dyDescent="0.25">
      <c r="A155">
        <v>1528</v>
      </c>
      <c r="B155" s="3" t="s">
        <v>1529</v>
      </c>
      <c r="C155" s="3" t="s">
        <v>5638</v>
      </c>
      <c r="D155">
        <v>3000</v>
      </c>
      <c r="E155">
        <v>8447</v>
      </c>
      <c r="F155" t="s">
        <v>8219</v>
      </c>
      <c r="G155" t="s">
        <v>8224</v>
      </c>
      <c r="H155" t="s">
        <v>8246</v>
      </c>
      <c r="I155">
        <v>1485907200</v>
      </c>
      <c r="J155" s="13">
        <f t="shared" si="9"/>
        <v>42767</v>
      </c>
      <c r="K155">
        <v>1483292122</v>
      </c>
      <c r="L155" s="13">
        <f t="shared" si="10"/>
        <v>42333.619050925925</v>
      </c>
      <c r="M155" t="b">
        <v>1</v>
      </c>
      <c r="N155">
        <v>160</v>
      </c>
      <c r="O155" t="b">
        <v>1</v>
      </c>
      <c r="P155" t="s">
        <v>8285</v>
      </c>
      <c r="Q155" s="6">
        <f t="shared" si="8"/>
        <v>2.8156666666666665</v>
      </c>
      <c r="R155" s="8">
        <f t="shared" si="11"/>
        <v>52.793750000000003</v>
      </c>
      <c r="S155" t="s">
        <v>8325</v>
      </c>
      <c r="T155" t="s">
        <v>8326</v>
      </c>
    </row>
    <row r="156" spans="1:20" ht="60" x14ac:dyDescent="0.25">
      <c r="A156">
        <v>2021</v>
      </c>
      <c r="B156" s="3" t="s">
        <v>2022</v>
      </c>
      <c r="C156" s="3" t="s">
        <v>6131</v>
      </c>
      <c r="D156">
        <v>5000</v>
      </c>
      <c r="E156">
        <v>14055</v>
      </c>
      <c r="F156" t="s">
        <v>8219</v>
      </c>
      <c r="G156" t="s">
        <v>8224</v>
      </c>
      <c r="H156" t="s">
        <v>8246</v>
      </c>
      <c r="I156">
        <v>1411522897</v>
      </c>
      <c r="J156" s="13">
        <f t="shared" si="9"/>
        <v>41906.070567129631</v>
      </c>
      <c r="K156">
        <v>1407634897</v>
      </c>
      <c r="L156" s="13">
        <f t="shared" si="10"/>
        <v>42627.253263888888</v>
      </c>
      <c r="M156" t="b">
        <v>1</v>
      </c>
      <c r="N156">
        <v>95</v>
      </c>
      <c r="O156" t="b">
        <v>1</v>
      </c>
      <c r="P156" t="s">
        <v>8295</v>
      </c>
      <c r="Q156" s="6">
        <f t="shared" si="8"/>
        <v>2.8109999999999999</v>
      </c>
      <c r="R156" s="8">
        <f t="shared" si="11"/>
        <v>147.94736842105263</v>
      </c>
      <c r="S156" t="s">
        <v>8310</v>
      </c>
      <c r="T156" t="s">
        <v>8311</v>
      </c>
    </row>
    <row r="157" spans="1:20" ht="60" x14ac:dyDescent="0.25">
      <c r="A157">
        <v>2071</v>
      </c>
      <c r="B157" s="3" t="s">
        <v>2072</v>
      </c>
      <c r="C157" s="3" t="s">
        <v>6181</v>
      </c>
      <c r="D157">
        <v>20000</v>
      </c>
      <c r="E157">
        <v>56146</v>
      </c>
      <c r="F157" t="s">
        <v>8219</v>
      </c>
      <c r="G157" t="s">
        <v>8224</v>
      </c>
      <c r="H157" t="s">
        <v>8246</v>
      </c>
      <c r="I157">
        <v>1475390484</v>
      </c>
      <c r="J157" s="13">
        <f t="shared" si="9"/>
        <v>42645.278749999998</v>
      </c>
      <c r="K157">
        <v>1471502484</v>
      </c>
      <c r="L157" s="13">
        <f t="shared" si="10"/>
        <v>42452.272824074069</v>
      </c>
      <c r="M157" t="b">
        <v>0</v>
      </c>
      <c r="N157">
        <v>278</v>
      </c>
      <c r="O157" t="b">
        <v>1</v>
      </c>
      <c r="P157" t="s">
        <v>8295</v>
      </c>
      <c r="Q157" s="6">
        <f t="shared" si="8"/>
        <v>2.8073000000000001</v>
      </c>
      <c r="R157" s="8">
        <f t="shared" si="11"/>
        <v>201.96402877697841</v>
      </c>
      <c r="S157" t="s">
        <v>8310</v>
      </c>
      <c r="T157" t="s">
        <v>8311</v>
      </c>
    </row>
    <row r="158" spans="1:20" ht="30" x14ac:dyDescent="0.25">
      <c r="A158">
        <v>1222</v>
      </c>
      <c r="B158" s="3" t="s">
        <v>1223</v>
      </c>
      <c r="C158" s="3" t="s">
        <v>5332</v>
      </c>
      <c r="D158">
        <v>4000</v>
      </c>
      <c r="E158">
        <v>11215</v>
      </c>
      <c r="F158" t="s">
        <v>8219</v>
      </c>
      <c r="G158" t="s">
        <v>8229</v>
      </c>
      <c r="H158" t="s">
        <v>8251</v>
      </c>
      <c r="I158">
        <v>1459483200</v>
      </c>
      <c r="J158" s="13">
        <f t="shared" si="9"/>
        <v>42461.166666666672</v>
      </c>
      <c r="K158">
        <v>1456852647</v>
      </c>
      <c r="L158" s="13">
        <f t="shared" si="10"/>
        <v>42549.722962962958</v>
      </c>
      <c r="M158" t="b">
        <v>0</v>
      </c>
      <c r="N158">
        <v>138</v>
      </c>
      <c r="O158" t="b">
        <v>1</v>
      </c>
      <c r="P158" t="s">
        <v>8285</v>
      </c>
      <c r="Q158" s="6">
        <f t="shared" si="8"/>
        <v>2.80375</v>
      </c>
      <c r="R158" s="8">
        <f t="shared" si="11"/>
        <v>81.268115942028984</v>
      </c>
      <c r="S158" t="s">
        <v>8325</v>
      </c>
      <c r="T158" t="s">
        <v>8326</v>
      </c>
    </row>
    <row r="159" spans="1:20" ht="30" x14ac:dyDescent="0.25">
      <c r="A159">
        <v>645</v>
      </c>
      <c r="B159" s="3" t="s">
        <v>646</v>
      </c>
      <c r="C159" s="3" t="s">
        <v>4755</v>
      </c>
      <c r="D159">
        <v>2000</v>
      </c>
      <c r="E159">
        <v>5574</v>
      </c>
      <c r="F159" t="s">
        <v>8219</v>
      </c>
      <c r="G159" t="s">
        <v>8224</v>
      </c>
      <c r="H159" t="s">
        <v>8246</v>
      </c>
      <c r="I159">
        <v>1470962274</v>
      </c>
      <c r="J159" s="13">
        <f t="shared" si="9"/>
        <v>42594.026319444441</v>
      </c>
      <c r="K159">
        <v>1468370274</v>
      </c>
      <c r="L159" s="13">
        <f t="shared" si="10"/>
        <v>41144.709490740745</v>
      </c>
      <c r="M159" t="b">
        <v>0</v>
      </c>
      <c r="N159">
        <v>237</v>
      </c>
      <c r="O159" t="b">
        <v>1</v>
      </c>
      <c r="P159" t="s">
        <v>8273</v>
      </c>
      <c r="Q159" s="6">
        <f t="shared" si="8"/>
        <v>2.7869999999999999</v>
      </c>
      <c r="R159" s="8">
        <f t="shared" si="11"/>
        <v>23.518987341772153</v>
      </c>
      <c r="S159" t="s">
        <v>8310</v>
      </c>
      <c r="T159" t="s">
        <v>8316</v>
      </c>
    </row>
    <row r="160" spans="1:20" ht="45" x14ac:dyDescent="0.25">
      <c r="A160">
        <v>1504</v>
      </c>
      <c r="B160" s="3" t="s">
        <v>1505</v>
      </c>
      <c r="C160" s="3" t="s">
        <v>5614</v>
      </c>
      <c r="D160">
        <v>6500</v>
      </c>
      <c r="E160">
        <v>18066</v>
      </c>
      <c r="F160" t="s">
        <v>8219</v>
      </c>
      <c r="G160" t="s">
        <v>8225</v>
      </c>
      <c r="H160" t="s">
        <v>8247</v>
      </c>
      <c r="I160">
        <v>1402389180</v>
      </c>
      <c r="J160" s="13">
        <f t="shared" si="9"/>
        <v>41800.356249999997</v>
      </c>
      <c r="K160">
        <v>1399996024</v>
      </c>
      <c r="L160" s="13">
        <f t="shared" si="10"/>
        <v>42139.781678240746</v>
      </c>
      <c r="M160" t="b">
        <v>1</v>
      </c>
      <c r="N160">
        <v>269</v>
      </c>
      <c r="O160" t="b">
        <v>1</v>
      </c>
      <c r="P160" t="s">
        <v>8285</v>
      </c>
      <c r="Q160" s="6">
        <f t="shared" si="8"/>
        <v>2.7793846153846156</v>
      </c>
      <c r="R160" s="8">
        <f t="shared" si="11"/>
        <v>67.159851301115239</v>
      </c>
      <c r="S160" t="s">
        <v>8325</v>
      </c>
      <c r="T160" t="s">
        <v>8326</v>
      </c>
    </row>
    <row r="161" spans="1:20" ht="60" x14ac:dyDescent="0.25">
      <c r="A161">
        <v>2252</v>
      </c>
      <c r="B161" s="3" t="s">
        <v>2253</v>
      </c>
      <c r="C161" s="3" t="s">
        <v>6362</v>
      </c>
      <c r="D161">
        <v>9000</v>
      </c>
      <c r="E161">
        <v>24505</v>
      </c>
      <c r="F161" t="s">
        <v>8219</v>
      </c>
      <c r="G161" t="s">
        <v>8227</v>
      </c>
      <c r="H161" t="s">
        <v>8249</v>
      </c>
      <c r="I161">
        <v>1470469938</v>
      </c>
      <c r="J161" s="13">
        <f t="shared" si="9"/>
        <v>42588.327986111108</v>
      </c>
      <c r="K161">
        <v>1469173938</v>
      </c>
      <c r="L161" s="13">
        <f t="shared" si="10"/>
        <v>42132.941805555558</v>
      </c>
      <c r="M161" t="b">
        <v>0</v>
      </c>
      <c r="N161">
        <v>249</v>
      </c>
      <c r="O161" t="b">
        <v>1</v>
      </c>
      <c r="P161" t="s">
        <v>8297</v>
      </c>
      <c r="Q161" s="6">
        <f t="shared" si="8"/>
        <v>2.722777777777778</v>
      </c>
      <c r="R161" s="8">
        <f t="shared" si="11"/>
        <v>98.413654618473899</v>
      </c>
      <c r="S161" t="s">
        <v>8312</v>
      </c>
      <c r="T161" t="s">
        <v>8313</v>
      </c>
    </row>
    <row r="162" spans="1:20" ht="30" x14ac:dyDescent="0.25">
      <c r="A162">
        <v>1610</v>
      </c>
      <c r="B162" s="3" t="s">
        <v>1611</v>
      </c>
      <c r="C162" s="3" t="s">
        <v>5720</v>
      </c>
      <c r="D162">
        <v>2000</v>
      </c>
      <c r="E162">
        <v>5437</v>
      </c>
      <c r="F162" t="s">
        <v>8219</v>
      </c>
      <c r="G162" t="s">
        <v>8224</v>
      </c>
      <c r="H162" t="s">
        <v>8246</v>
      </c>
      <c r="I162">
        <v>1355609510</v>
      </c>
      <c r="J162" s="13">
        <f t="shared" si="9"/>
        <v>41258.924884259257</v>
      </c>
      <c r="K162">
        <v>1353017510</v>
      </c>
      <c r="L162" s="13">
        <f t="shared" si="10"/>
        <v>41951.788807870369</v>
      </c>
      <c r="M162" t="b">
        <v>0</v>
      </c>
      <c r="N162">
        <v>112</v>
      </c>
      <c r="O162" t="b">
        <v>1</v>
      </c>
      <c r="P162" t="s">
        <v>8276</v>
      </c>
      <c r="Q162" s="6">
        <f t="shared" si="8"/>
        <v>2.7185000000000001</v>
      </c>
      <c r="R162" s="8">
        <f t="shared" si="11"/>
        <v>48.544642857142854</v>
      </c>
      <c r="S162" t="s">
        <v>8314</v>
      </c>
      <c r="T162" t="s">
        <v>8315</v>
      </c>
    </row>
    <row r="163" spans="1:20" ht="45" x14ac:dyDescent="0.25">
      <c r="A163">
        <v>2278</v>
      </c>
      <c r="B163" s="3" t="s">
        <v>2279</v>
      </c>
      <c r="C163" s="3" t="s">
        <v>6388</v>
      </c>
      <c r="D163">
        <v>2000</v>
      </c>
      <c r="E163">
        <v>5414</v>
      </c>
      <c r="F163" t="s">
        <v>8219</v>
      </c>
      <c r="G163" t="s">
        <v>8237</v>
      </c>
      <c r="H163" t="s">
        <v>8249</v>
      </c>
      <c r="I163">
        <v>1451861940</v>
      </c>
      <c r="J163" s="13">
        <f t="shared" si="9"/>
        <v>42372.957638888889</v>
      </c>
      <c r="K163">
        <v>1448902867</v>
      </c>
      <c r="L163" s="13">
        <f t="shared" si="10"/>
        <v>42503.66474537037</v>
      </c>
      <c r="M163" t="b">
        <v>0</v>
      </c>
      <c r="N163">
        <v>102</v>
      </c>
      <c r="O163" t="b">
        <v>1</v>
      </c>
      <c r="P163" t="s">
        <v>8297</v>
      </c>
      <c r="Q163" s="6">
        <f t="shared" si="8"/>
        <v>2.7069999999999999</v>
      </c>
      <c r="R163" s="8">
        <f t="shared" si="11"/>
        <v>53.078431372549019</v>
      </c>
      <c r="S163" t="s">
        <v>8312</v>
      </c>
      <c r="T163" t="s">
        <v>8313</v>
      </c>
    </row>
    <row r="164" spans="1:20" ht="45" x14ac:dyDescent="0.25">
      <c r="A164">
        <v>2240</v>
      </c>
      <c r="B164" s="3" t="s">
        <v>2241</v>
      </c>
      <c r="C164" s="3" t="s">
        <v>6350</v>
      </c>
      <c r="D164">
        <v>5000</v>
      </c>
      <c r="E164">
        <v>13534</v>
      </c>
      <c r="F164" t="s">
        <v>8219</v>
      </c>
      <c r="G164" t="s">
        <v>8224</v>
      </c>
      <c r="H164" t="s">
        <v>8246</v>
      </c>
      <c r="I164">
        <v>1461354544</v>
      </c>
      <c r="J164" s="13">
        <f t="shared" si="9"/>
        <v>42482.825740740736</v>
      </c>
      <c r="K164">
        <v>1458762544</v>
      </c>
      <c r="L164" s="13">
        <f t="shared" si="10"/>
        <v>42704.857094907406</v>
      </c>
      <c r="M164" t="b">
        <v>0</v>
      </c>
      <c r="N164">
        <v>96</v>
      </c>
      <c r="O164" t="b">
        <v>1</v>
      </c>
      <c r="P164" t="s">
        <v>8297</v>
      </c>
      <c r="Q164" s="6">
        <f t="shared" si="8"/>
        <v>2.7067999999999999</v>
      </c>
      <c r="R164" s="8">
        <f t="shared" si="11"/>
        <v>140.97916666666666</v>
      </c>
      <c r="S164" t="s">
        <v>8312</v>
      </c>
      <c r="T164" t="s">
        <v>8313</v>
      </c>
    </row>
    <row r="165" spans="1:20" ht="30" x14ac:dyDescent="0.25">
      <c r="A165">
        <v>1196</v>
      </c>
      <c r="B165" s="3" t="s">
        <v>1197</v>
      </c>
      <c r="C165" s="3" t="s">
        <v>5306</v>
      </c>
      <c r="D165">
        <v>14500</v>
      </c>
      <c r="E165">
        <v>39137</v>
      </c>
      <c r="F165" t="s">
        <v>8219</v>
      </c>
      <c r="G165" t="s">
        <v>8225</v>
      </c>
      <c r="H165" t="s">
        <v>8247</v>
      </c>
      <c r="I165">
        <v>1450467539</v>
      </c>
      <c r="J165" s="13">
        <f t="shared" si="9"/>
        <v>42356.818738425922</v>
      </c>
      <c r="K165">
        <v>1447875539</v>
      </c>
      <c r="L165" s="13">
        <f t="shared" si="10"/>
        <v>42677.669050925921</v>
      </c>
      <c r="M165" t="b">
        <v>0</v>
      </c>
      <c r="N165">
        <v>512</v>
      </c>
      <c r="O165" t="b">
        <v>1</v>
      </c>
      <c r="P165" t="s">
        <v>8285</v>
      </c>
      <c r="Q165" s="6">
        <f t="shared" si="8"/>
        <v>2.6991034482758622</v>
      </c>
      <c r="R165" s="8">
        <f t="shared" si="11"/>
        <v>76.439453125</v>
      </c>
      <c r="S165" t="s">
        <v>8325</v>
      </c>
      <c r="T165" t="s">
        <v>8326</v>
      </c>
    </row>
    <row r="166" spans="1:20" ht="60" x14ac:dyDescent="0.25">
      <c r="A166">
        <v>654</v>
      </c>
      <c r="B166" s="3" t="s">
        <v>655</v>
      </c>
      <c r="C166" s="3" t="s">
        <v>4764</v>
      </c>
      <c r="D166">
        <v>12000</v>
      </c>
      <c r="E166">
        <v>32075</v>
      </c>
      <c r="F166" t="s">
        <v>8219</v>
      </c>
      <c r="G166" t="s">
        <v>8224</v>
      </c>
      <c r="H166" t="s">
        <v>8246</v>
      </c>
      <c r="I166">
        <v>1436396313</v>
      </c>
      <c r="J166" s="13">
        <f t="shared" si="9"/>
        <v>42193.957326388889</v>
      </c>
      <c r="K166">
        <v>1433804313</v>
      </c>
      <c r="L166" s="13">
        <f t="shared" si="10"/>
        <v>42596.644699074073</v>
      </c>
      <c r="M166" t="b">
        <v>0</v>
      </c>
      <c r="N166">
        <v>1013</v>
      </c>
      <c r="O166" t="b">
        <v>1</v>
      </c>
      <c r="P166" t="s">
        <v>8273</v>
      </c>
      <c r="Q166" s="6">
        <f t="shared" si="8"/>
        <v>2.6729166666666666</v>
      </c>
      <c r="R166" s="8">
        <f t="shared" si="11"/>
        <v>31.663376110562684</v>
      </c>
      <c r="S166" t="s">
        <v>8310</v>
      </c>
      <c r="T166" t="s">
        <v>8316</v>
      </c>
    </row>
    <row r="167" spans="1:20" ht="60" x14ac:dyDescent="0.25">
      <c r="A167">
        <v>843</v>
      </c>
      <c r="B167" s="3" t="s">
        <v>844</v>
      </c>
      <c r="C167" s="3" t="s">
        <v>4953</v>
      </c>
      <c r="D167">
        <v>3000</v>
      </c>
      <c r="E167">
        <v>8014</v>
      </c>
      <c r="F167" t="s">
        <v>8219</v>
      </c>
      <c r="G167" t="s">
        <v>8224</v>
      </c>
      <c r="H167" t="s">
        <v>8246</v>
      </c>
      <c r="I167">
        <v>1481184000</v>
      </c>
      <c r="J167" s="13">
        <f t="shared" si="9"/>
        <v>42712.333333333328</v>
      </c>
      <c r="K167">
        <v>1479708680</v>
      </c>
      <c r="L167" s="13">
        <f t="shared" si="10"/>
        <v>42213.802199074074</v>
      </c>
      <c r="M167" t="b">
        <v>0</v>
      </c>
      <c r="N167">
        <v>127</v>
      </c>
      <c r="O167" t="b">
        <v>1</v>
      </c>
      <c r="P167" t="s">
        <v>8277</v>
      </c>
      <c r="Q167" s="6">
        <f t="shared" si="8"/>
        <v>2.6713333333333331</v>
      </c>
      <c r="R167" s="8">
        <f t="shared" si="11"/>
        <v>63.102362204724407</v>
      </c>
      <c r="S167" t="s">
        <v>8314</v>
      </c>
      <c r="T167" t="s">
        <v>8335</v>
      </c>
    </row>
    <row r="168" spans="1:20" ht="60" x14ac:dyDescent="0.25">
      <c r="A168">
        <v>2486</v>
      </c>
      <c r="B168" s="3" t="s">
        <v>2486</v>
      </c>
      <c r="C168" s="3" t="s">
        <v>6596</v>
      </c>
      <c r="D168">
        <v>300</v>
      </c>
      <c r="E168">
        <v>797</v>
      </c>
      <c r="F168" t="s">
        <v>8219</v>
      </c>
      <c r="G168" t="s">
        <v>8224</v>
      </c>
      <c r="H168" t="s">
        <v>8246</v>
      </c>
      <c r="I168">
        <v>1335113976</v>
      </c>
      <c r="J168" s="13">
        <f t="shared" si="9"/>
        <v>41021.708055555559</v>
      </c>
      <c r="K168">
        <v>1332521976</v>
      </c>
      <c r="L168" s="13">
        <f t="shared" si="10"/>
        <v>42565.009097222224</v>
      </c>
      <c r="M168" t="b">
        <v>0</v>
      </c>
      <c r="N168">
        <v>30</v>
      </c>
      <c r="O168" t="b">
        <v>1</v>
      </c>
      <c r="P168" t="s">
        <v>8279</v>
      </c>
      <c r="Q168" s="6">
        <f t="shared" si="8"/>
        <v>2.6566666666666667</v>
      </c>
      <c r="R168" s="8">
        <f t="shared" si="11"/>
        <v>26.566666666666666</v>
      </c>
      <c r="S168" t="s">
        <v>8314</v>
      </c>
      <c r="T168" t="s">
        <v>8331</v>
      </c>
    </row>
    <row r="169" spans="1:20" ht="60" x14ac:dyDescent="0.25">
      <c r="A169">
        <v>1630</v>
      </c>
      <c r="B169" s="3" t="s">
        <v>1631</v>
      </c>
      <c r="C169" s="3" t="s">
        <v>5740</v>
      </c>
      <c r="D169">
        <v>4000</v>
      </c>
      <c r="E169">
        <v>10610</v>
      </c>
      <c r="F169" t="s">
        <v>8219</v>
      </c>
      <c r="G169" t="s">
        <v>8224</v>
      </c>
      <c r="H169" t="s">
        <v>8246</v>
      </c>
      <c r="I169">
        <v>1330671540</v>
      </c>
      <c r="J169" s="13">
        <f t="shared" si="9"/>
        <v>40970.290972222225</v>
      </c>
      <c r="K169">
        <v>1328040375</v>
      </c>
      <c r="L169" s="13">
        <f t="shared" si="10"/>
        <v>41578.927118055559</v>
      </c>
      <c r="M169" t="b">
        <v>0</v>
      </c>
      <c r="N169">
        <v>126</v>
      </c>
      <c r="O169" t="b">
        <v>1</v>
      </c>
      <c r="P169" t="s">
        <v>8276</v>
      </c>
      <c r="Q169" s="6">
        <f t="shared" si="8"/>
        <v>2.6524999999999999</v>
      </c>
      <c r="R169" s="8">
        <f t="shared" si="11"/>
        <v>84.206349206349202</v>
      </c>
      <c r="S169" t="s">
        <v>8314</v>
      </c>
      <c r="T169" t="s">
        <v>8315</v>
      </c>
    </row>
    <row r="170" spans="1:20" ht="60" x14ac:dyDescent="0.25">
      <c r="A170">
        <v>2715</v>
      </c>
      <c r="B170" s="3" t="s">
        <v>2715</v>
      </c>
      <c r="C170" s="3" t="s">
        <v>6825</v>
      </c>
      <c r="D170">
        <v>12000</v>
      </c>
      <c r="E170">
        <v>31754.69</v>
      </c>
      <c r="F170" t="s">
        <v>8219</v>
      </c>
      <c r="G170" t="s">
        <v>8224</v>
      </c>
      <c r="H170" t="s">
        <v>8246</v>
      </c>
      <c r="I170">
        <v>1456047228</v>
      </c>
      <c r="J170" s="13">
        <f t="shared" si="9"/>
        <v>42421.398472222223</v>
      </c>
      <c r="K170">
        <v>1453109628</v>
      </c>
      <c r="L170" s="13">
        <f t="shared" si="10"/>
        <v>41941.500520833331</v>
      </c>
      <c r="M170" t="b">
        <v>1</v>
      </c>
      <c r="N170">
        <v>551</v>
      </c>
      <c r="O170" t="b">
        <v>1</v>
      </c>
      <c r="P170" t="s">
        <v>8303</v>
      </c>
      <c r="Q170" s="6">
        <f t="shared" si="8"/>
        <v>2.6462241666666664</v>
      </c>
      <c r="R170" s="8">
        <f t="shared" si="11"/>
        <v>57.631016333938291</v>
      </c>
      <c r="S170" t="s">
        <v>8317</v>
      </c>
      <c r="T170" t="s">
        <v>8330</v>
      </c>
    </row>
    <row r="171" spans="1:20" ht="60" x14ac:dyDescent="0.25">
      <c r="A171">
        <v>1971</v>
      </c>
      <c r="B171" s="3" t="s">
        <v>1972</v>
      </c>
      <c r="C171" s="3" t="s">
        <v>6081</v>
      </c>
      <c r="D171">
        <v>400000</v>
      </c>
      <c r="E171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 s="13">
        <f t="shared" si="9"/>
        <v>41593.166666666664</v>
      </c>
      <c r="K171">
        <v>1381752061</v>
      </c>
      <c r="L171" s="13">
        <f t="shared" si="10"/>
        <v>41365.613078703704</v>
      </c>
      <c r="M171" t="b">
        <v>1</v>
      </c>
      <c r="N171">
        <v>3863</v>
      </c>
      <c r="O171" t="b">
        <v>1</v>
      </c>
      <c r="P171" t="s">
        <v>8295</v>
      </c>
      <c r="Q171" s="6">
        <f t="shared" si="8"/>
        <v>2.6302771750000002</v>
      </c>
      <c r="R171" s="8">
        <f t="shared" si="11"/>
        <v>272.35590732591254</v>
      </c>
      <c r="S171" t="s">
        <v>8310</v>
      </c>
      <c r="T171" t="s">
        <v>8311</v>
      </c>
    </row>
    <row r="172" spans="1:20" ht="60" x14ac:dyDescent="0.25">
      <c r="A172">
        <v>1833</v>
      </c>
      <c r="B172" s="3" t="s">
        <v>1834</v>
      </c>
      <c r="C172" s="3" t="s">
        <v>5943</v>
      </c>
      <c r="D172">
        <v>400</v>
      </c>
      <c r="E172">
        <v>1050</v>
      </c>
      <c r="F172" t="s">
        <v>8219</v>
      </c>
      <c r="G172" t="s">
        <v>8224</v>
      </c>
      <c r="H172" t="s">
        <v>8246</v>
      </c>
      <c r="I172">
        <v>1362211140</v>
      </c>
      <c r="J172" s="13">
        <f t="shared" si="9"/>
        <v>41335.332638888889</v>
      </c>
      <c r="K172">
        <v>1359421403</v>
      </c>
      <c r="L172" s="13">
        <f t="shared" si="10"/>
        <v>41158.993923611109</v>
      </c>
      <c r="M172" t="b">
        <v>0</v>
      </c>
      <c r="N172">
        <v>25</v>
      </c>
      <c r="O172" t="b">
        <v>1</v>
      </c>
      <c r="P172" t="s">
        <v>8276</v>
      </c>
      <c r="Q172" s="6">
        <f t="shared" si="8"/>
        <v>2.625</v>
      </c>
      <c r="R172" s="8">
        <f t="shared" si="11"/>
        <v>42</v>
      </c>
      <c r="S172" t="s">
        <v>8314</v>
      </c>
      <c r="T172" t="s">
        <v>8315</v>
      </c>
    </row>
    <row r="173" spans="1:20" ht="45" x14ac:dyDescent="0.25">
      <c r="A173">
        <v>1965</v>
      </c>
      <c r="B173" s="3" t="s">
        <v>1966</v>
      </c>
      <c r="C173" s="3" t="s">
        <v>6075</v>
      </c>
      <c r="D173">
        <v>5000</v>
      </c>
      <c r="E173">
        <v>13114</v>
      </c>
      <c r="F173" t="s">
        <v>8219</v>
      </c>
      <c r="G173" t="s">
        <v>8224</v>
      </c>
      <c r="H173" t="s">
        <v>8246</v>
      </c>
      <c r="I173">
        <v>1326330000</v>
      </c>
      <c r="J173" s="13">
        <f t="shared" si="9"/>
        <v>40920.041666666664</v>
      </c>
      <c r="K173">
        <v>1324433310</v>
      </c>
      <c r="L173" s="13">
        <f t="shared" si="10"/>
        <v>41611.917673611111</v>
      </c>
      <c r="M173" t="b">
        <v>1</v>
      </c>
      <c r="N173">
        <v>103</v>
      </c>
      <c r="O173" t="b">
        <v>1</v>
      </c>
      <c r="P173" t="s">
        <v>8295</v>
      </c>
      <c r="Q173" s="6">
        <f t="shared" si="8"/>
        <v>2.6227999999999998</v>
      </c>
      <c r="R173" s="8">
        <f t="shared" si="11"/>
        <v>127.32038834951456</v>
      </c>
      <c r="S173" t="s">
        <v>8310</v>
      </c>
      <c r="T173" t="s">
        <v>8311</v>
      </c>
    </row>
    <row r="174" spans="1:20" ht="60" x14ac:dyDescent="0.25">
      <c r="A174">
        <v>1198</v>
      </c>
      <c r="B174" s="3" t="s">
        <v>1199</v>
      </c>
      <c r="C174" s="3" t="s">
        <v>5308</v>
      </c>
      <c r="D174">
        <v>3500</v>
      </c>
      <c r="E174">
        <v>9121</v>
      </c>
      <c r="F174" t="s">
        <v>8219</v>
      </c>
      <c r="G174" t="s">
        <v>8224</v>
      </c>
      <c r="H174" t="s">
        <v>8246</v>
      </c>
      <c r="I174">
        <v>1451530800</v>
      </c>
      <c r="J174" s="13">
        <f t="shared" si="9"/>
        <v>42369.125</v>
      </c>
      <c r="K174">
        <v>1448463086</v>
      </c>
      <c r="L174" s="13">
        <f t="shared" si="10"/>
        <v>42644.667534722219</v>
      </c>
      <c r="M174" t="b">
        <v>0</v>
      </c>
      <c r="N174">
        <v>167</v>
      </c>
      <c r="O174" t="b">
        <v>1</v>
      </c>
      <c r="P174" t="s">
        <v>8285</v>
      </c>
      <c r="Q174" s="6">
        <f t="shared" si="8"/>
        <v>2.6059999999999999</v>
      </c>
      <c r="R174" s="8">
        <f t="shared" si="11"/>
        <v>54.616766467065865</v>
      </c>
      <c r="S174" t="s">
        <v>8325</v>
      </c>
      <c r="T174" t="s">
        <v>8326</v>
      </c>
    </row>
    <row r="175" spans="1:20" ht="45" x14ac:dyDescent="0.25">
      <c r="A175">
        <v>1752</v>
      </c>
      <c r="B175" s="3" t="s">
        <v>1753</v>
      </c>
      <c r="C175" s="3" t="s">
        <v>5862</v>
      </c>
      <c r="D175">
        <v>1200</v>
      </c>
      <c r="E175">
        <v>3122</v>
      </c>
      <c r="F175" t="s">
        <v>8219</v>
      </c>
      <c r="G175" t="s">
        <v>8225</v>
      </c>
      <c r="H175" t="s">
        <v>8247</v>
      </c>
      <c r="I175">
        <v>1476425082</v>
      </c>
      <c r="J175" s="13">
        <f t="shared" si="9"/>
        <v>42657.253263888888</v>
      </c>
      <c r="K175">
        <v>1473833082</v>
      </c>
      <c r="L175" s="13">
        <f t="shared" si="10"/>
        <v>42107.621018518519</v>
      </c>
      <c r="M175" t="b">
        <v>0</v>
      </c>
      <c r="N175">
        <v>90</v>
      </c>
      <c r="O175" t="b">
        <v>1</v>
      </c>
      <c r="P175" t="s">
        <v>8285</v>
      </c>
      <c r="Q175" s="6">
        <f t="shared" si="8"/>
        <v>2.6016666666666666</v>
      </c>
      <c r="R175" s="8">
        <f t="shared" si="11"/>
        <v>34.68888888888889</v>
      </c>
      <c r="S175" t="s">
        <v>8325</v>
      </c>
      <c r="T175" t="s">
        <v>8326</v>
      </c>
    </row>
    <row r="176" spans="1:20" ht="45" x14ac:dyDescent="0.25">
      <c r="A176">
        <v>1964</v>
      </c>
      <c r="B176" s="3" t="s">
        <v>1965</v>
      </c>
      <c r="C176" s="3" t="s">
        <v>6074</v>
      </c>
      <c r="D176">
        <v>89200</v>
      </c>
      <c r="E176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 s="13">
        <f t="shared" si="9"/>
        <v>42482.272824074069</v>
      </c>
      <c r="K176">
        <v>1458714772</v>
      </c>
      <c r="L176" s="13">
        <f t="shared" si="10"/>
        <v>42559.776724537034</v>
      </c>
      <c r="M176" t="b">
        <v>1</v>
      </c>
      <c r="N176">
        <v>1281</v>
      </c>
      <c r="O176" t="b">
        <v>1</v>
      </c>
      <c r="P176" t="s">
        <v>8295</v>
      </c>
      <c r="Q176" s="6">
        <f t="shared" si="8"/>
        <v>2.5957748878923765</v>
      </c>
      <c r="R176" s="8">
        <f t="shared" si="11"/>
        <v>180.75185011709601</v>
      </c>
      <c r="S176" t="s">
        <v>8310</v>
      </c>
      <c r="T176" t="s">
        <v>8311</v>
      </c>
    </row>
    <row r="177" spans="1:20" ht="60" x14ac:dyDescent="0.25">
      <c r="A177">
        <v>1973</v>
      </c>
      <c r="B177" s="3" t="s">
        <v>1974</v>
      </c>
      <c r="C177" s="3" t="s">
        <v>6083</v>
      </c>
      <c r="D177">
        <v>198000</v>
      </c>
      <c r="E177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 s="13">
        <f t="shared" si="9"/>
        <v>42588.291666666672</v>
      </c>
      <c r="K177">
        <v>1467134464</v>
      </c>
      <c r="L177" s="13">
        <f t="shared" si="10"/>
        <v>40772.848749999997</v>
      </c>
      <c r="M177" t="b">
        <v>1</v>
      </c>
      <c r="N177">
        <v>2051</v>
      </c>
      <c r="O177" t="b">
        <v>1</v>
      </c>
      <c r="P177" t="s">
        <v>8295</v>
      </c>
      <c r="Q177" s="6">
        <f t="shared" si="8"/>
        <v>2.5683081313131315</v>
      </c>
      <c r="R177" s="8">
        <f t="shared" si="11"/>
        <v>247.94003412969283</v>
      </c>
      <c r="S177" t="s">
        <v>8310</v>
      </c>
      <c r="T177" t="s">
        <v>8311</v>
      </c>
    </row>
    <row r="178" spans="1:20" ht="60" x14ac:dyDescent="0.25">
      <c r="A178">
        <v>382</v>
      </c>
      <c r="B178" s="3" t="s">
        <v>383</v>
      </c>
      <c r="C178" s="3" t="s">
        <v>4492</v>
      </c>
      <c r="D178">
        <v>600</v>
      </c>
      <c r="E178">
        <v>1535</v>
      </c>
      <c r="F178" t="s">
        <v>8219</v>
      </c>
      <c r="G178" t="s">
        <v>8224</v>
      </c>
      <c r="H178" t="s">
        <v>8246</v>
      </c>
      <c r="I178">
        <v>1346950900</v>
      </c>
      <c r="J178" s="13">
        <f t="shared" si="9"/>
        <v>41158.709490740745</v>
      </c>
      <c r="K178">
        <v>1345741300</v>
      </c>
      <c r="L178" s="13">
        <f t="shared" si="10"/>
        <v>40555.24800925926</v>
      </c>
      <c r="M178" t="b">
        <v>0</v>
      </c>
      <c r="N178">
        <v>22</v>
      </c>
      <c r="O178" t="b">
        <v>1</v>
      </c>
      <c r="P178" t="s">
        <v>8269</v>
      </c>
      <c r="Q178" s="6">
        <f t="shared" si="8"/>
        <v>2.5583333333333331</v>
      </c>
      <c r="R178" s="8">
        <f t="shared" si="11"/>
        <v>69.772727272727266</v>
      </c>
      <c r="S178" t="s">
        <v>8320</v>
      </c>
      <c r="T178" t="s">
        <v>8332</v>
      </c>
    </row>
    <row r="179" spans="1:20" ht="60" x14ac:dyDescent="0.25">
      <c r="A179">
        <v>2328</v>
      </c>
      <c r="B179" s="3" t="s">
        <v>2329</v>
      </c>
      <c r="C179" s="3" t="s">
        <v>6438</v>
      </c>
      <c r="D179">
        <v>10000</v>
      </c>
      <c r="E179">
        <v>25445</v>
      </c>
      <c r="F179" t="s">
        <v>8219</v>
      </c>
      <c r="G179" t="s">
        <v>8224</v>
      </c>
      <c r="H179" t="s">
        <v>8246</v>
      </c>
      <c r="I179">
        <v>1434307537</v>
      </c>
      <c r="J179" s="13">
        <f t="shared" si="9"/>
        <v>42169.781678240746</v>
      </c>
      <c r="K179">
        <v>1431715537</v>
      </c>
      <c r="L179" s="13">
        <f t="shared" si="10"/>
        <v>42032.716145833328</v>
      </c>
      <c r="M179" t="b">
        <v>1</v>
      </c>
      <c r="N179">
        <v>537</v>
      </c>
      <c r="O179" t="b">
        <v>1</v>
      </c>
      <c r="P179" t="s">
        <v>8298</v>
      </c>
      <c r="Q179" s="6">
        <f t="shared" si="8"/>
        <v>2.5445000000000002</v>
      </c>
      <c r="R179" s="8">
        <f t="shared" si="11"/>
        <v>47.383612662942269</v>
      </c>
      <c r="S179" t="s">
        <v>8328</v>
      </c>
      <c r="T179" t="s">
        <v>8329</v>
      </c>
    </row>
    <row r="180" spans="1:20" ht="30" x14ac:dyDescent="0.25">
      <c r="A180">
        <v>1210</v>
      </c>
      <c r="B180" s="3" t="s">
        <v>1211</v>
      </c>
      <c r="C180" s="3" t="s">
        <v>5320</v>
      </c>
      <c r="D180">
        <v>20000</v>
      </c>
      <c r="E180">
        <v>50863</v>
      </c>
      <c r="F180" t="s">
        <v>8219</v>
      </c>
      <c r="G180" t="s">
        <v>8235</v>
      </c>
      <c r="H180" t="s">
        <v>8255</v>
      </c>
      <c r="I180">
        <v>1433106000</v>
      </c>
      <c r="J180" s="13">
        <f t="shared" si="9"/>
        <v>42155.875</v>
      </c>
      <c r="K180">
        <v>1431124572</v>
      </c>
      <c r="L180" s="13">
        <f t="shared" si="10"/>
        <v>41235.054560185185</v>
      </c>
      <c r="M180" t="b">
        <v>0</v>
      </c>
      <c r="N180">
        <v>103</v>
      </c>
      <c r="O180" t="b">
        <v>1</v>
      </c>
      <c r="P180" t="s">
        <v>8285</v>
      </c>
      <c r="Q180" s="6">
        <f t="shared" si="8"/>
        <v>2.5431499999999998</v>
      </c>
      <c r="R180" s="8">
        <f t="shared" si="11"/>
        <v>493.81553398058253</v>
      </c>
      <c r="S180" t="s">
        <v>8325</v>
      </c>
      <c r="T180" t="s">
        <v>8326</v>
      </c>
    </row>
    <row r="181" spans="1:20" ht="45" x14ac:dyDescent="0.25">
      <c r="A181">
        <v>2105</v>
      </c>
      <c r="B181" s="3" t="s">
        <v>2106</v>
      </c>
      <c r="C181" s="3" t="s">
        <v>6215</v>
      </c>
      <c r="D181">
        <v>2000</v>
      </c>
      <c r="E181">
        <v>5080</v>
      </c>
      <c r="F181" t="s">
        <v>8219</v>
      </c>
      <c r="G181" t="s">
        <v>8224</v>
      </c>
      <c r="H181" t="s">
        <v>8246</v>
      </c>
      <c r="I181">
        <v>1416542400</v>
      </c>
      <c r="J181" s="13">
        <f t="shared" si="9"/>
        <v>41964.166666666672</v>
      </c>
      <c r="K181">
        <v>1415472953</v>
      </c>
      <c r="L181" s="13">
        <f t="shared" si="10"/>
        <v>42145.919687500005</v>
      </c>
      <c r="M181" t="b">
        <v>0</v>
      </c>
      <c r="N181">
        <v>99</v>
      </c>
      <c r="O181" t="b">
        <v>1</v>
      </c>
      <c r="P181" t="s">
        <v>8279</v>
      </c>
      <c r="Q181" s="6">
        <f t="shared" si="8"/>
        <v>2.54</v>
      </c>
      <c r="R181" s="8">
        <f t="shared" si="11"/>
        <v>51.313131313131315</v>
      </c>
      <c r="S181" t="s">
        <v>8314</v>
      </c>
      <c r="T181" t="s">
        <v>8331</v>
      </c>
    </row>
    <row r="182" spans="1:20" ht="60" x14ac:dyDescent="0.25">
      <c r="A182">
        <v>1197</v>
      </c>
      <c r="B182" s="3" t="s">
        <v>1198</v>
      </c>
      <c r="C182" s="3" t="s">
        <v>5307</v>
      </c>
      <c r="D182">
        <v>15000</v>
      </c>
      <c r="E182">
        <v>37994</v>
      </c>
      <c r="F182" t="s">
        <v>8219</v>
      </c>
      <c r="G182" t="s">
        <v>8224</v>
      </c>
      <c r="H182" t="s">
        <v>8246</v>
      </c>
      <c r="I182">
        <v>1465797540</v>
      </c>
      <c r="J182" s="13">
        <f t="shared" si="9"/>
        <v>42534.249305555553</v>
      </c>
      <c r="K182">
        <v>1463155034</v>
      </c>
      <c r="L182" s="13">
        <f t="shared" si="10"/>
        <v>42010.822233796294</v>
      </c>
      <c r="M182" t="b">
        <v>0</v>
      </c>
      <c r="N182">
        <v>314</v>
      </c>
      <c r="O182" t="b">
        <v>1</v>
      </c>
      <c r="P182" t="s">
        <v>8285</v>
      </c>
      <c r="Q182" s="6">
        <f t="shared" si="8"/>
        <v>2.5329333333333333</v>
      </c>
      <c r="R182" s="8">
        <f t="shared" si="11"/>
        <v>121</v>
      </c>
      <c r="S182" t="s">
        <v>8325</v>
      </c>
      <c r="T182" t="s">
        <v>8326</v>
      </c>
    </row>
    <row r="183" spans="1:20" ht="60" x14ac:dyDescent="0.25">
      <c r="A183">
        <v>2722</v>
      </c>
      <c r="B183" s="3" t="s">
        <v>2722</v>
      </c>
      <c r="C183" s="3" t="s">
        <v>6832</v>
      </c>
      <c r="D183">
        <v>5000</v>
      </c>
      <c r="E183">
        <v>12627</v>
      </c>
      <c r="F183" t="s">
        <v>8219</v>
      </c>
      <c r="G183" t="s">
        <v>8224</v>
      </c>
      <c r="H183" t="s">
        <v>8246</v>
      </c>
      <c r="I183">
        <v>1485722053</v>
      </c>
      <c r="J183" s="13">
        <f t="shared" si="9"/>
        <v>42764.857094907406</v>
      </c>
      <c r="K183">
        <v>1480538053</v>
      </c>
      <c r="L183" s="13">
        <f t="shared" si="10"/>
        <v>41800.604895833334</v>
      </c>
      <c r="M183" t="b">
        <v>0</v>
      </c>
      <c r="N183">
        <v>185</v>
      </c>
      <c r="O183" t="b">
        <v>1</v>
      </c>
      <c r="P183" t="s">
        <v>8295</v>
      </c>
      <c r="Q183" s="6">
        <f t="shared" si="8"/>
        <v>2.5253999999999999</v>
      </c>
      <c r="R183" s="8">
        <f t="shared" si="11"/>
        <v>68.254054054054052</v>
      </c>
      <c r="S183" t="s">
        <v>8310</v>
      </c>
      <c r="T183" t="s">
        <v>8311</v>
      </c>
    </row>
    <row r="184" spans="1:20" ht="30" x14ac:dyDescent="0.25">
      <c r="A184">
        <v>1376</v>
      </c>
      <c r="B184" s="3" t="s">
        <v>1377</v>
      </c>
      <c r="C184" s="3" t="s">
        <v>5486</v>
      </c>
      <c r="D184">
        <v>3700</v>
      </c>
      <c r="E184">
        <v>9342</v>
      </c>
      <c r="F184" t="s">
        <v>8219</v>
      </c>
      <c r="G184" t="s">
        <v>8225</v>
      </c>
      <c r="H184" t="s">
        <v>8247</v>
      </c>
      <c r="I184">
        <v>1480784606</v>
      </c>
      <c r="J184" s="13">
        <f t="shared" si="9"/>
        <v>42707.710717592592</v>
      </c>
      <c r="K184">
        <v>1478189006</v>
      </c>
      <c r="L184" s="13">
        <f t="shared" si="10"/>
        <v>40996.646921296298</v>
      </c>
      <c r="M184" t="b">
        <v>0</v>
      </c>
      <c r="N184">
        <v>168</v>
      </c>
      <c r="O184" t="b">
        <v>1</v>
      </c>
      <c r="P184" t="s">
        <v>8276</v>
      </c>
      <c r="Q184" s="6">
        <f t="shared" si="8"/>
        <v>2.5248648648648651</v>
      </c>
      <c r="R184" s="8">
        <f t="shared" si="11"/>
        <v>55.607142857142854</v>
      </c>
      <c r="S184" t="s">
        <v>8314</v>
      </c>
      <c r="T184" t="s">
        <v>8315</v>
      </c>
    </row>
    <row r="185" spans="1:20" ht="60" x14ac:dyDescent="0.25">
      <c r="A185">
        <v>3652</v>
      </c>
      <c r="B185" s="3" t="s">
        <v>2867</v>
      </c>
      <c r="C185" s="3" t="s">
        <v>7762</v>
      </c>
      <c r="D185">
        <v>300</v>
      </c>
      <c r="E185">
        <v>752</v>
      </c>
      <c r="F185" t="s">
        <v>8219</v>
      </c>
      <c r="G185" t="s">
        <v>8229</v>
      </c>
      <c r="H185" t="s">
        <v>8251</v>
      </c>
      <c r="I185">
        <v>1472097540</v>
      </c>
      <c r="J185" s="13">
        <f t="shared" si="9"/>
        <v>42607.165972222225</v>
      </c>
      <c r="K185">
        <v>1471188502</v>
      </c>
      <c r="L185" s="13">
        <f t="shared" si="10"/>
        <v>42512.698217592595</v>
      </c>
      <c r="M185" t="b">
        <v>0</v>
      </c>
      <c r="N185">
        <v>17</v>
      </c>
      <c r="O185" t="b">
        <v>1</v>
      </c>
      <c r="P185" t="s">
        <v>8271</v>
      </c>
      <c r="Q185" s="6">
        <f t="shared" si="8"/>
        <v>2.5066666666666668</v>
      </c>
      <c r="R185" s="8">
        <f t="shared" si="11"/>
        <v>44.235294117647058</v>
      </c>
      <c r="S185" t="s">
        <v>8317</v>
      </c>
      <c r="T185" t="s">
        <v>8318</v>
      </c>
    </row>
    <row r="186" spans="1:20" ht="60" x14ac:dyDescent="0.25">
      <c r="A186">
        <v>1536</v>
      </c>
      <c r="B186" s="3" t="s">
        <v>1537</v>
      </c>
      <c r="C186" s="3" t="s">
        <v>5646</v>
      </c>
      <c r="D186">
        <v>12000</v>
      </c>
      <c r="E186">
        <v>30037.01</v>
      </c>
      <c r="F186" t="s">
        <v>8219</v>
      </c>
      <c r="G186" t="s">
        <v>8224</v>
      </c>
      <c r="H186" t="s">
        <v>8246</v>
      </c>
      <c r="I186">
        <v>1440702910</v>
      </c>
      <c r="J186" s="13">
        <f t="shared" si="9"/>
        <v>42243.802199074074</v>
      </c>
      <c r="K186">
        <v>1438110910</v>
      </c>
      <c r="L186" s="13">
        <f t="shared" si="10"/>
        <v>41114.094872685186</v>
      </c>
      <c r="M186" t="b">
        <v>1</v>
      </c>
      <c r="N186">
        <v>455</v>
      </c>
      <c r="O186" t="b">
        <v>1</v>
      </c>
      <c r="P186" t="s">
        <v>8285</v>
      </c>
      <c r="Q186" s="6">
        <f t="shared" si="8"/>
        <v>2.5030841666666666</v>
      </c>
      <c r="R186" s="8">
        <f t="shared" si="11"/>
        <v>66.015406593406595</v>
      </c>
      <c r="S186" t="s">
        <v>8325</v>
      </c>
      <c r="T186" t="s">
        <v>8326</v>
      </c>
    </row>
    <row r="187" spans="1:20" ht="60" x14ac:dyDescent="0.25">
      <c r="A187">
        <v>2175</v>
      </c>
      <c r="B187" s="3" t="s">
        <v>2176</v>
      </c>
      <c r="C187" s="3" t="s">
        <v>6285</v>
      </c>
      <c r="D187">
        <v>700</v>
      </c>
      <c r="E187">
        <v>1750</v>
      </c>
      <c r="F187" t="s">
        <v>8219</v>
      </c>
      <c r="G187" t="s">
        <v>8224</v>
      </c>
      <c r="H187" t="s">
        <v>8246</v>
      </c>
      <c r="I187">
        <v>1469059986</v>
      </c>
      <c r="J187" s="13">
        <f t="shared" si="9"/>
        <v>42572.009097222224</v>
      </c>
      <c r="K187">
        <v>1468455186</v>
      </c>
      <c r="L187" s="13">
        <f t="shared" si="10"/>
        <v>41506.756111111114</v>
      </c>
      <c r="M187" t="b">
        <v>0</v>
      </c>
      <c r="N187">
        <v>26</v>
      </c>
      <c r="O187" t="b">
        <v>1</v>
      </c>
      <c r="P187" t="s">
        <v>8276</v>
      </c>
      <c r="Q187" s="6">
        <f t="shared" si="8"/>
        <v>2.5</v>
      </c>
      <c r="R187" s="8">
        <f t="shared" si="11"/>
        <v>67.307692307692307</v>
      </c>
      <c r="S187" t="s">
        <v>8314</v>
      </c>
      <c r="T187" t="s">
        <v>8315</v>
      </c>
    </row>
    <row r="188" spans="1:20" ht="30" x14ac:dyDescent="0.25">
      <c r="A188">
        <v>2040</v>
      </c>
      <c r="B188" s="3" t="s">
        <v>2041</v>
      </c>
      <c r="C188" s="3" t="s">
        <v>6150</v>
      </c>
      <c r="D188">
        <v>3000</v>
      </c>
      <c r="E188">
        <v>7445.14</v>
      </c>
      <c r="F188" t="s">
        <v>8219</v>
      </c>
      <c r="G188" t="s">
        <v>8224</v>
      </c>
      <c r="H188" t="s">
        <v>8246</v>
      </c>
      <c r="I188">
        <v>1384557303</v>
      </c>
      <c r="J188" s="13">
        <f t="shared" si="9"/>
        <v>41593.968784722223</v>
      </c>
      <c r="K188">
        <v>1383257703</v>
      </c>
      <c r="L188" s="13">
        <f t="shared" si="10"/>
        <v>42045.84238425926</v>
      </c>
      <c r="M188" t="b">
        <v>1</v>
      </c>
      <c r="N188">
        <v>271</v>
      </c>
      <c r="O188" t="b">
        <v>1</v>
      </c>
      <c r="P188" t="s">
        <v>8295</v>
      </c>
      <c r="Q188" s="6">
        <f t="shared" si="8"/>
        <v>2.4817133333333334</v>
      </c>
      <c r="R188" s="8">
        <f t="shared" si="11"/>
        <v>27.472841328413285</v>
      </c>
      <c r="S188" t="s">
        <v>8310</v>
      </c>
      <c r="T188" t="s">
        <v>8311</v>
      </c>
    </row>
    <row r="189" spans="1:20" ht="60" x14ac:dyDescent="0.25">
      <c r="A189">
        <v>2006</v>
      </c>
      <c r="B189" s="3" t="s">
        <v>2007</v>
      </c>
      <c r="C189" s="3" t="s">
        <v>6116</v>
      </c>
      <c r="D189">
        <v>50000</v>
      </c>
      <c r="E189">
        <v>123920</v>
      </c>
      <c r="F189" t="s">
        <v>8219</v>
      </c>
      <c r="G189" t="s">
        <v>8224</v>
      </c>
      <c r="H189" t="s">
        <v>8246</v>
      </c>
      <c r="I189">
        <v>1417611645</v>
      </c>
      <c r="J189" s="13">
        <f t="shared" si="9"/>
        <v>41976.542187500003</v>
      </c>
      <c r="K189">
        <v>1414584045</v>
      </c>
      <c r="L189" s="13">
        <f t="shared" si="10"/>
        <v>41212.996481481481</v>
      </c>
      <c r="M189" t="b">
        <v>1</v>
      </c>
      <c r="N189">
        <v>303</v>
      </c>
      <c r="O189" t="b">
        <v>1</v>
      </c>
      <c r="P189" t="s">
        <v>8295</v>
      </c>
      <c r="Q189" s="6">
        <f t="shared" si="8"/>
        <v>2.4784000000000002</v>
      </c>
      <c r="R189" s="8">
        <f t="shared" si="11"/>
        <v>408.97689768976898</v>
      </c>
      <c r="S189" t="s">
        <v>8310</v>
      </c>
      <c r="T189" t="s">
        <v>8311</v>
      </c>
    </row>
    <row r="190" spans="1:20" ht="45" x14ac:dyDescent="0.25">
      <c r="A190">
        <v>108</v>
      </c>
      <c r="B190" s="3" t="s">
        <v>110</v>
      </c>
      <c r="C190" s="3" t="s">
        <v>4219</v>
      </c>
      <c r="D190">
        <v>1500</v>
      </c>
      <c r="E190">
        <v>3700</v>
      </c>
      <c r="F190" t="s">
        <v>8219</v>
      </c>
      <c r="G190" t="s">
        <v>8224</v>
      </c>
      <c r="H190" t="s">
        <v>8246</v>
      </c>
      <c r="I190">
        <v>1370011370</v>
      </c>
      <c r="J190" s="13">
        <f t="shared" si="9"/>
        <v>41425.613078703704</v>
      </c>
      <c r="K190">
        <v>1364827370</v>
      </c>
      <c r="L190" s="13">
        <f t="shared" si="10"/>
        <v>40941.199826388889</v>
      </c>
      <c r="M190" t="b">
        <v>0</v>
      </c>
      <c r="N190">
        <v>47</v>
      </c>
      <c r="O190" t="b">
        <v>1</v>
      </c>
      <c r="P190" t="s">
        <v>8266</v>
      </c>
      <c r="Q190" s="6">
        <f t="shared" si="8"/>
        <v>2.4666666666666668</v>
      </c>
      <c r="R190" s="8">
        <f t="shared" si="11"/>
        <v>78.723404255319153</v>
      </c>
      <c r="S190" t="s">
        <v>8320</v>
      </c>
      <c r="T190" t="s">
        <v>8321</v>
      </c>
    </row>
    <row r="191" spans="1:20" ht="60" x14ac:dyDescent="0.25">
      <c r="A191">
        <v>3024</v>
      </c>
      <c r="B191" s="3" t="s">
        <v>3024</v>
      </c>
      <c r="C191" s="3" t="s">
        <v>7134</v>
      </c>
      <c r="D191">
        <v>5000</v>
      </c>
      <c r="E191">
        <v>12321</v>
      </c>
      <c r="F191" t="s">
        <v>8219</v>
      </c>
      <c r="G191" t="s">
        <v>8224</v>
      </c>
      <c r="H191" t="s">
        <v>8246</v>
      </c>
      <c r="I191">
        <v>1349567475</v>
      </c>
      <c r="J191" s="13">
        <f t="shared" si="9"/>
        <v>41188.993923611109</v>
      </c>
      <c r="K191">
        <v>1346975475</v>
      </c>
      <c r="L191" s="13">
        <f t="shared" si="10"/>
        <v>40564.081030092595</v>
      </c>
      <c r="M191" t="b">
        <v>0</v>
      </c>
      <c r="N191">
        <v>182</v>
      </c>
      <c r="O191" t="b">
        <v>1</v>
      </c>
      <c r="P191" t="s">
        <v>8303</v>
      </c>
      <c r="Q191" s="6">
        <f t="shared" si="8"/>
        <v>2.4641999999999999</v>
      </c>
      <c r="R191" s="8">
        <f t="shared" si="11"/>
        <v>67.697802197802204</v>
      </c>
      <c r="S191" t="s">
        <v>8317</v>
      </c>
      <c r="T191" t="s">
        <v>8330</v>
      </c>
    </row>
    <row r="192" spans="1:20" ht="60" x14ac:dyDescent="0.25">
      <c r="A192">
        <v>2737</v>
      </c>
      <c r="B192" s="3" t="s">
        <v>2737</v>
      </c>
      <c r="C192" s="3" t="s">
        <v>6847</v>
      </c>
      <c r="D192">
        <v>30000</v>
      </c>
      <c r="E192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 s="13">
        <f t="shared" si="9"/>
        <v>41654.791666666664</v>
      </c>
      <c r="K192">
        <v>1386108087</v>
      </c>
      <c r="L192" s="13">
        <f t="shared" si="10"/>
        <v>42503.740868055553</v>
      </c>
      <c r="M192" t="b">
        <v>0</v>
      </c>
      <c r="N192">
        <v>456</v>
      </c>
      <c r="O192" t="b">
        <v>1</v>
      </c>
      <c r="P192" t="s">
        <v>8295</v>
      </c>
      <c r="Q192" s="6">
        <f t="shared" si="8"/>
        <v>2.4606080000000001</v>
      </c>
      <c r="R192" s="8">
        <f t="shared" si="11"/>
        <v>161.88210526315791</v>
      </c>
      <c r="S192" t="s">
        <v>8310</v>
      </c>
      <c r="T192" t="s">
        <v>8311</v>
      </c>
    </row>
    <row r="193" spans="1:20" ht="60" x14ac:dyDescent="0.25">
      <c r="A193">
        <v>2224</v>
      </c>
      <c r="B193" s="3" t="s">
        <v>2225</v>
      </c>
      <c r="C193" s="3" t="s">
        <v>6334</v>
      </c>
      <c r="D193">
        <v>10000</v>
      </c>
      <c r="E193">
        <v>24315</v>
      </c>
      <c r="F193" t="s">
        <v>8219</v>
      </c>
      <c r="G193" t="s">
        <v>8224</v>
      </c>
      <c r="H193" t="s">
        <v>8246</v>
      </c>
      <c r="I193">
        <v>1477767600</v>
      </c>
      <c r="J193" s="13">
        <f t="shared" si="9"/>
        <v>42672.791666666672</v>
      </c>
      <c r="K193">
        <v>1475337675</v>
      </c>
      <c r="L193" s="13">
        <f t="shared" si="10"/>
        <v>42767.801712962959</v>
      </c>
      <c r="M193" t="b">
        <v>0</v>
      </c>
      <c r="N193">
        <v>296</v>
      </c>
      <c r="O193" t="b">
        <v>1</v>
      </c>
      <c r="P193" t="s">
        <v>8297</v>
      </c>
      <c r="Q193" s="6">
        <f t="shared" si="8"/>
        <v>2.4315000000000002</v>
      </c>
      <c r="R193" s="8">
        <f t="shared" si="11"/>
        <v>82.145270270270274</v>
      </c>
      <c r="S193" t="s">
        <v>8312</v>
      </c>
      <c r="T193" t="s">
        <v>8313</v>
      </c>
    </row>
    <row r="194" spans="1:20" ht="90" x14ac:dyDescent="0.25">
      <c r="A194">
        <v>1287</v>
      </c>
      <c r="B194" s="3" t="s">
        <v>1288</v>
      </c>
      <c r="C194" s="3" t="s">
        <v>5397</v>
      </c>
      <c r="D194">
        <v>250</v>
      </c>
      <c r="E194">
        <v>605</v>
      </c>
      <c r="F194" t="s">
        <v>8219</v>
      </c>
      <c r="G194" t="s">
        <v>8225</v>
      </c>
      <c r="H194" t="s">
        <v>8247</v>
      </c>
      <c r="I194">
        <v>1434120856</v>
      </c>
      <c r="J194" s="13">
        <f t="shared" si="9"/>
        <v>42167.621018518519</v>
      </c>
      <c r="K194">
        <v>1428936856</v>
      </c>
      <c r="L194" s="13">
        <f t="shared" si="10"/>
        <v>41830.545694444445</v>
      </c>
      <c r="M194" t="b">
        <v>0</v>
      </c>
      <c r="N194">
        <v>25</v>
      </c>
      <c r="O194" t="b">
        <v>1</v>
      </c>
      <c r="P194" t="s">
        <v>8271</v>
      </c>
      <c r="Q194" s="6">
        <f t="shared" ref="Q194:Q257" si="12">E194/D194</f>
        <v>2.42</v>
      </c>
      <c r="R194" s="8">
        <f t="shared" si="11"/>
        <v>24.2</v>
      </c>
      <c r="S194" t="s">
        <v>8317</v>
      </c>
      <c r="T194" t="s">
        <v>8318</v>
      </c>
    </row>
    <row r="195" spans="1:20" ht="45" x14ac:dyDescent="0.25">
      <c r="A195">
        <v>2815</v>
      </c>
      <c r="B195" s="3" t="s">
        <v>2815</v>
      </c>
      <c r="C195" s="3" t="s">
        <v>6925</v>
      </c>
      <c r="D195">
        <v>250</v>
      </c>
      <c r="E195">
        <v>605</v>
      </c>
      <c r="F195" t="s">
        <v>8219</v>
      </c>
      <c r="G195" t="s">
        <v>8229</v>
      </c>
      <c r="H195" t="s">
        <v>8251</v>
      </c>
      <c r="I195">
        <v>1470595109</v>
      </c>
      <c r="J195" s="13">
        <f t="shared" ref="J195:J258" si="13">(((I195/60)/60)/24)+DATE(1970,1,1)</f>
        <v>42589.776724537034</v>
      </c>
      <c r="K195">
        <v>1468003109</v>
      </c>
      <c r="L195" s="13">
        <f t="shared" ref="L195:L258" si="14">(((K214/60)/60)/24)+DATE(1970,1,1)</f>
        <v>42682.451921296291</v>
      </c>
      <c r="M195" t="b">
        <v>0</v>
      </c>
      <c r="N195">
        <v>14</v>
      </c>
      <c r="O195" t="b">
        <v>1</v>
      </c>
      <c r="P195" t="s">
        <v>8271</v>
      </c>
      <c r="Q195" s="6">
        <f t="shared" si="12"/>
        <v>2.42</v>
      </c>
      <c r="R195" s="8">
        <f t="shared" ref="R195:R258" si="15">E195/N195</f>
        <v>43.214285714285715</v>
      </c>
      <c r="S195" t="s">
        <v>8317</v>
      </c>
      <c r="T195" t="s">
        <v>8318</v>
      </c>
    </row>
    <row r="196" spans="1:20" ht="45" x14ac:dyDescent="0.25">
      <c r="A196">
        <v>1923</v>
      </c>
      <c r="B196" s="3" t="s">
        <v>1924</v>
      </c>
      <c r="C196" s="3" t="s">
        <v>6033</v>
      </c>
      <c r="D196">
        <v>125</v>
      </c>
      <c r="E196">
        <v>301</v>
      </c>
      <c r="F196" t="s">
        <v>8219</v>
      </c>
      <c r="G196" t="s">
        <v>8224</v>
      </c>
      <c r="H196" t="s">
        <v>8246</v>
      </c>
      <c r="I196">
        <v>1317099540</v>
      </c>
      <c r="J196" s="13">
        <f t="shared" si="13"/>
        <v>40813.207638888889</v>
      </c>
      <c r="K196">
        <v>1313612532</v>
      </c>
      <c r="L196" s="13">
        <f t="shared" si="14"/>
        <v>42107.067557870367</v>
      </c>
      <c r="M196" t="b">
        <v>0</v>
      </c>
      <c r="N196">
        <v>13</v>
      </c>
      <c r="O196" t="b">
        <v>1</v>
      </c>
      <c r="P196" t="s">
        <v>8279</v>
      </c>
      <c r="Q196" s="6">
        <f t="shared" si="12"/>
        <v>2.4079999999999999</v>
      </c>
      <c r="R196" s="8">
        <f t="shared" si="15"/>
        <v>23.153846153846153</v>
      </c>
      <c r="S196" t="s">
        <v>8314</v>
      </c>
      <c r="T196" t="s">
        <v>8331</v>
      </c>
    </row>
    <row r="197" spans="1:20" ht="30" x14ac:dyDescent="0.25">
      <c r="A197">
        <v>262</v>
      </c>
      <c r="B197" s="3" t="s">
        <v>263</v>
      </c>
      <c r="C197" s="3" t="s">
        <v>4372</v>
      </c>
      <c r="D197">
        <v>2500</v>
      </c>
      <c r="E197">
        <v>6000</v>
      </c>
      <c r="F197" t="s">
        <v>8219</v>
      </c>
      <c r="G197" t="s">
        <v>8224</v>
      </c>
      <c r="H197" t="s">
        <v>8246</v>
      </c>
      <c r="I197">
        <v>1298699828</v>
      </c>
      <c r="J197" s="13">
        <f t="shared" si="13"/>
        <v>40600.24800925926</v>
      </c>
      <c r="K197">
        <v>1294811828</v>
      </c>
      <c r="L197" s="13">
        <f t="shared" si="14"/>
        <v>42781.549097222218</v>
      </c>
      <c r="M197" t="b">
        <v>1</v>
      </c>
      <c r="N197">
        <v>145</v>
      </c>
      <c r="O197" t="b">
        <v>1</v>
      </c>
      <c r="P197" t="s">
        <v>8269</v>
      </c>
      <c r="Q197" s="6">
        <f t="shared" si="12"/>
        <v>2.4</v>
      </c>
      <c r="R197" s="8">
        <f t="shared" si="15"/>
        <v>41.379310344827587</v>
      </c>
      <c r="S197" t="s">
        <v>8320</v>
      </c>
      <c r="T197" t="s">
        <v>8332</v>
      </c>
    </row>
    <row r="198" spans="1:20" ht="45" x14ac:dyDescent="0.25">
      <c r="A198">
        <v>3718</v>
      </c>
      <c r="B198" s="3" t="s">
        <v>3715</v>
      </c>
      <c r="C198" s="3" t="s">
        <v>7828</v>
      </c>
      <c r="D198">
        <v>500</v>
      </c>
      <c r="E198">
        <v>1197</v>
      </c>
      <c r="F198" t="s">
        <v>8219</v>
      </c>
      <c r="G198" t="s">
        <v>8225</v>
      </c>
      <c r="H198" t="s">
        <v>8247</v>
      </c>
      <c r="I198">
        <v>1425057075</v>
      </c>
      <c r="J198" s="13">
        <f t="shared" si="13"/>
        <v>42062.716145833328</v>
      </c>
      <c r="K198">
        <v>1422465075</v>
      </c>
      <c r="L198" s="13">
        <f t="shared" si="14"/>
        <v>40570.025810185187</v>
      </c>
      <c r="M198" t="b">
        <v>0</v>
      </c>
      <c r="N198">
        <v>46</v>
      </c>
      <c r="O198" t="b">
        <v>1</v>
      </c>
      <c r="P198" t="s">
        <v>8271</v>
      </c>
      <c r="Q198" s="6">
        <f t="shared" si="12"/>
        <v>2.3940000000000001</v>
      </c>
      <c r="R198" s="8">
        <f t="shared" si="15"/>
        <v>26.021739130434781</v>
      </c>
      <c r="S198" t="s">
        <v>8317</v>
      </c>
      <c r="T198" t="s">
        <v>8318</v>
      </c>
    </row>
    <row r="199" spans="1:20" ht="60" x14ac:dyDescent="0.25">
      <c r="A199">
        <v>757</v>
      </c>
      <c r="B199" s="3" t="s">
        <v>758</v>
      </c>
      <c r="C199" s="3" t="s">
        <v>4867</v>
      </c>
      <c r="D199">
        <v>250</v>
      </c>
      <c r="E199">
        <v>595</v>
      </c>
      <c r="F199" t="s">
        <v>8219</v>
      </c>
      <c r="G199" t="s">
        <v>8224</v>
      </c>
      <c r="H199" t="s">
        <v>8246</v>
      </c>
      <c r="I199">
        <v>1354756714</v>
      </c>
      <c r="J199" s="13">
        <f t="shared" si="13"/>
        <v>41249.054560185185</v>
      </c>
      <c r="K199">
        <v>1353547114</v>
      </c>
      <c r="L199" s="13">
        <f t="shared" si="14"/>
        <v>42184.646863425922</v>
      </c>
      <c r="M199" t="b">
        <v>0</v>
      </c>
      <c r="N199">
        <v>18</v>
      </c>
      <c r="O199" t="b">
        <v>1</v>
      </c>
      <c r="P199" t="s">
        <v>8274</v>
      </c>
      <c r="Q199" s="6">
        <f t="shared" si="12"/>
        <v>2.38</v>
      </c>
      <c r="R199" s="8">
        <f t="shared" si="15"/>
        <v>33.055555555555557</v>
      </c>
      <c r="S199" t="s">
        <v>8323</v>
      </c>
      <c r="T199" t="s">
        <v>8333</v>
      </c>
    </row>
    <row r="200" spans="1:20" ht="45" x14ac:dyDescent="0.25">
      <c r="A200">
        <v>1023</v>
      </c>
      <c r="B200" s="3" t="s">
        <v>1024</v>
      </c>
      <c r="C200" s="3" t="s">
        <v>5133</v>
      </c>
      <c r="D200">
        <v>2000</v>
      </c>
      <c r="E200">
        <v>4743</v>
      </c>
      <c r="F200" t="s">
        <v>8219</v>
      </c>
      <c r="G200" t="s">
        <v>8225</v>
      </c>
      <c r="H200" t="s">
        <v>8247</v>
      </c>
      <c r="I200">
        <v>1434837861</v>
      </c>
      <c r="J200" s="13">
        <f t="shared" si="13"/>
        <v>42175.919687500005</v>
      </c>
      <c r="K200">
        <v>1432245861</v>
      </c>
      <c r="L200" s="13">
        <f t="shared" si="14"/>
        <v>41844.771793981483</v>
      </c>
      <c r="M200" t="b">
        <v>0</v>
      </c>
      <c r="N200">
        <v>131</v>
      </c>
      <c r="O200" t="b">
        <v>1</v>
      </c>
      <c r="P200" t="s">
        <v>8280</v>
      </c>
      <c r="Q200" s="6">
        <f t="shared" si="12"/>
        <v>2.3715000000000002</v>
      </c>
      <c r="R200" s="8">
        <f t="shared" si="15"/>
        <v>36.206106870229007</v>
      </c>
      <c r="S200" t="s">
        <v>8314</v>
      </c>
      <c r="T200" t="s">
        <v>8327</v>
      </c>
    </row>
    <row r="201" spans="1:20" ht="45" x14ac:dyDescent="0.25">
      <c r="A201">
        <v>2012</v>
      </c>
      <c r="B201" s="3" t="s">
        <v>2013</v>
      </c>
      <c r="C201" s="3" t="s">
        <v>6122</v>
      </c>
      <c r="D201">
        <v>5000</v>
      </c>
      <c r="E201">
        <v>11745</v>
      </c>
      <c r="F201" t="s">
        <v>8219</v>
      </c>
      <c r="G201" t="s">
        <v>8224</v>
      </c>
      <c r="H201" t="s">
        <v>8246</v>
      </c>
      <c r="I201">
        <v>1423165441</v>
      </c>
      <c r="J201" s="13">
        <f t="shared" si="13"/>
        <v>42040.822233796294</v>
      </c>
      <c r="K201">
        <v>1420573441</v>
      </c>
      <c r="L201" s="13">
        <f t="shared" si="14"/>
        <v>42609.311990740738</v>
      </c>
      <c r="M201" t="b">
        <v>1</v>
      </c>
      <c r="N201">
        <v>183</v>
      </c>
      <c r="O201" t="b">
        <v>1</v>
      </c>
      <c r="P201" t="s">
        <v>8295</v>
      </c>
      <c r="Q201" s="6">
        <f t="shared" si="12"/>
        <v>2.3490000000000002</v>
      </c>
      <c r="R201" s="8">
        <f t="shared" si="15"/>
        <v>64.180327868852459</v>
      </c>
      <c r="S201" t="s">
        <v>8310</v>
      </c>
      <c r="T201" t="s">
        <v>8311</v>
      </c>
    </row>
    <row r="202" spans="1:20" ht="60" x14ac:dyDescent="0.25">
      <c r="A202">
        <v>2004</v>
      </c>
      <c r="B202" s="3" t="s">
        <v>2005</v>
      </c>
      <c r="C202" s="3" t="s">
        <v>6114</v>
      </c>
      <c r="D202">
        <v>50000</v>
      </c>
      <c r="E202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 s="13">
        <f t="shared" si="13"/>
        <v>41830.604895833334</v>
      </c>
      <c r="K202">
        <v>1402410663</v>
      </c>
      <c r="L202" s="13">
        <f t="shared" si="14"/>
        <v>42056.091631944444</v>
      </c>
      <c r="M202" t="b">
        <v>1</v>
      </c>
      <c r="N202">
        <v>354</v>
      </c>
      <c r="O202" t="b">
        <v>1</v>
      </c>
      <c r="P202" t="s">
        <v>8295</v>
      </c>
      <c r="Q202" s="6">
        <f t="shared" si="12"/>
        <v>2.3442048</v>
      </c>
      <c r="R202" s="8">
        <f t="shared" si="15"/>
        <v>331.10237288135596</v>
      </c>
      <c r="S202" t="s">
        <v>8310</v>
      </c>
      <c r="T202" t="s">
        <v>8311</v>
      </c>
    </row>
    <row r="203" spans="1:20" ht="45" x14ac:dyDescent="0.25">
      <c r="A203">
        <v>831</v>
      </c>
      <c r="B203" s="3" t="s">
        <v>832</v>
      </c>
      <c r="C203" s="3" t="s">
        <v>4941</v>
      </c>
      <c r="D203">
        <v>1500</v>
      </c>
      <c r="E203">
        <v>3500</v>
      </c>
      <c r="F203" t="s">
        <v>8219</v>
      </c>
      <c r="G203" t="s">
        <v>8224</v>
      </c>
      <c r="H203" t="s">
        <v>8246</v>
      </c>
      <c r="I203">
        <v>1335540694</v>
      </c>
      <c r="J203" s="13">
        <f t="shared" si="13"/>
        <v>41026.646921296298</v>
      </c>
      <c r="K203">
        <v>1332948694</v>
      </c>
      <c r="L203" s="13">
        <f t="shared" si="14"/>
        <v>42728.71230324074</v>
      </c>
      <c r="M203" t="b">
        <v>0</v>
      </c>
      <c r="N203">
        <v>20</v>
      </c>
      <c r="O203" t="b">
        <v>1</v>
      </c>
      <c r="P203" t="s">
        <v>8276</v>
      </c>
      <c r="Q203" s="6">
        <f t="shared" si="12"/>
        <v>2.3333333333333335</v>
      </c>
      <c r="R203" s="8">
        <f t="shared" si="15"/>
        <v>175</v>
      </c>
      <c r="S203" t="s">
        <v>8314</v>
      </c>
      <c r="T203" t="s">
        <v>8315</v>
      </c>
    </row>
    <row r="204" spans="1:20" ht="45" x14ac:dyDescent="0.25">
      <c r="A204">
        <v>2708</v>
      </c>
      <c r="B204" s="3" t="s">
        <v>2708</v>
      </c>
      <c r="C204" s="3" t="s">
        <v>6818</v>
      </c>
      <c r="D204">
        <v>20000</v>
      </c>
      <c r="E204">
        <v>46643.07</v>
      </c>
      <c r="F204" t="s">
        <v>8219</v>
      </c>
      <c r="G204" t="s">
        <v>8225</v>
      </c>
      <c r="H204" t="s">
        <v>8247</v>
      </c>
      <c r="I204">
        <v>1469119526</v>
      </c>
      <c r="J204" s="13">
        <f t="shared" si="13"/>
        <v>42572.698217592595</v>
      </c>
      <c r="K204">
        <v>1463935526</v>
      </c>
      <c r="L204" s="13">
        <f t="shared" si="14"/>
        <v>40254.450335648151</v>
      </c>
      <c r="M204" t="b">
        <v>1</v>
      </c>
      <c r="N204">
        <v>1049</v>
      </c>
      <c r="O204" t="b">
        <v>1</v>
      </c>
      <c r="P204" t="s">
        <v>8303</v>
      </c>
      <c r="Q204" s="6">
        <f t="shared" si="12"/>
        <v>2.3321535</v>
      </c>
      <c r="R204" s="8">
        <f t="shared" si="15"/>
        <v>44.464318398474738</v>
      </c>
      <c r="S204" t="s">
        <v>8317</v>
      </c>
      <c r="T204" t="s">
        <v>8330</v>
      </c>
    </row>
    <row r="205" spans="1:20" ht="30" x14ac:dyDescent="0.25">
      <c r="A205">
        <v>304</v>
      </c>
      <c r="B205" s="3" t="s">
        <v>305</v>
      </c>
      <c r="C205" s="3" t="s">
        <v>4414</v>
      </c>
      <c r="D205">
        <v>3400</v>
      </c>
      <c r="E205">
        <v>7876</v>
      </c>
      <c r="F205" t="s">
        <v>8219</v>
      </c>
      <c r="G205" t="s">
        <v>8224</v>
      </c>
      <c r="H205" t="s">
        <v>8246</v>
      </c>
      <c r="I205">
        <v>1346464800</v>
      </c>
      <c r="J205" s="13">
        <f t="shared" si="13"/>
        <v>41153.083333333336</v>
      </c>
      <c r="K205">
        <v>1343096197</v>
      </c>
      <c r="L205" s="13">
        <f t="shared" si="14"/>
        <v>41841.820486111108</v>
      </c>
      <c r="M205" t="b">
        <v>1</v>
      </c>
      <c r="N205">
        <v>74</v>
      </c>
      <c r="O205" t="b">
        <v>1</v>
      </c>
      <c r="P205" t="s">
        <v>8269</v>
      </c>
      <c r="Q205" s="6">
        <f t="shared" si="12"/>
        <v>2.3164705882352941</v>
      </c>
      <c r="R205" s="8">
        <f t="shared" si="15"/>
        <v>106.43243243243244</v>
      </c>
      <c r="S205" t="s">
        <v>8320</v>
      </c>
      <c r="T205" t="s">
        <v>8332</v>
      </c>
    </row>
    <row r="206" spans="1:20" ht="45" x14ac:dyDescent="0.25">
      <c r="A206">
        <v>285</v>
      </c>
      <c r="B206" s="3" t="s">
        <v>286</v>
      </c>
      <c r="C206" s="3" t="s">
        <v>4395</v>
      </c>
      <c r="D206">
        <v>14000</v>
      </c>
      <c r="E206">
        <v>32035.51</v>
      </c>
      <c r="F206" t="s">
        <v>8219</v>
      </c>
      <c r="G206" t="s">
        <v>8224</v>
      </c>
      <c r="H206" t="s">
        <v>8246</v>
      </c>
      <c r="I206">
        <v>1379614128</v>
      </c>
      <c r="J206" s="13">
        <f t="shared" si="13"/>
        <v>41536.756111111114</v>
      </c>
      <c r="K206">
        <v>1377022128</v>
      </c>
      <c r="L206" s="13">
        <f t="shared" si="14"/>
        <v>42200.67659722222</v>
      </c>
      <c r="M206" t="b">
        <v>1</v>
      </c>
      <c r="N206">
        <v>563</v>
      </c>
      <c r="O206" t="b">
        <v>1</v>
      </c>
      <c r="P206" t="s">
        <v>8269</v>
      </c>
      <c r="Q206" s="6">
        <f t="shared" si="12"/>
        <v>2.2882507142857142</v>
      </c>
      <c r="R206" s="8">
        <f t="shared" si="15"/>
        <v>56.901438721136763</v>
      </c>
      <c r="S206" t="s">
        <v>8320</v>
      </c>
      <c r="T206" t="s">
        <v>8332</v>
      </c>
    </row>
    <row r="207" spans="1:20" ht="45" x14ac:dyDescent="0.25">
      <c r="A207">
        <v>3818</v>
      </c>
      <c r="B207" s="3" t="s">
        <v>3815</v>
      </c>
      <c r="C207" s="3" t="s">
        <v>7928</v>
      </c>
      <c r="D207">
        <v>250</v>
      </c>
      <c r="E207">
        <v>570</v>
      </c>
      <c r="F207" t="s">
        <v>8219</v>
      </c>
      <c r="G207" t="s">
        <v>8224</v>
      </c>
      <c r="H207" t="s">
        <v>8246</v>
      </c>
      <c r="I207">
        <v>1426187582</v>
      </c>
      <c r="J207" s="13">
        <f t="shared" si="13"/>
        <v>42075.800717592589</v>
      </c>
      <c r="K207">
        <v>1423599182</v>
      </c>
      <c r="L207" s="13">
        <f t="shared" si="14"/>
        <v>42417.804618055554</v>
      </c>
      <c r="M207" t="b">
        <v>0</v>
      </c>
      <c r="N207">
        <v>10</v>
      </c>
      <c r="O207" t="b">
        <v>1</v>
      </c>
      <c r="P207" t="s">
        <v>8271</v>
      </c>
      <c r="Q207" s="6">
        <f t="shared" si="12"/>
        <v>2.2799999999999998</v>
      </c>
      <c r="R207" s="8">
        <f t="shared" si="15"/>
        <v>57</v>
      </c>
      <c r="S207" t="s">
        <v>8317</v>
      </c>
      <c r="T207" t="s">
        <v>8318</v>
      </c>
    </row>
    <row r="208" spans="1:20" ht="45" x14ac:dyDescent="0.25">
      <c r="A208">
        <v>2030</v>
      </c>
      <c r="B208" s="3" t="s">
        <v>2031</v>
      </c>
      <c r="C208" s="3" t="s">
        <v>6140</v>
      </c>
      <c r="D208">
        <v>32768</v>
      </c>
      <c r="E208">
        <v>74134</v>
      </c>
      <c r="F208" t="s">
        <v>8219</v>
      </c>
      <c r="G208" t="s">
        <v>8225</v>
      </c>
      <c r="H208" t="s">
        <v>8247</v>
      </c>
      <c r="I208">
        <v>1354233296</v>
      </c>
      <c r="J208" s="13">
        <f t="shared" si="13"/>
        <v>41242.996481481481</v>
      </c>
      <c r="K208">
        <v>1351641296</v>
      </c>
      <c r="L208" s="13">
        <f t="shared" si="14"/>
        <v>40378.893206018518</v>
      </c>
      <c r="M208" t="b">
        <v>1</v>
      </c>
      <c r="N208">
        <v>625</v>
      </c>
      <c r="O208" t="b">
        <v>1</v>
      </c>
      <c r="P208" t="s">
        <v>8295</v>
      </c>
      <c r="Q208" s="6">
        <f t="shared" si="12"/>
        <v>2.26239013671875</v>
      </c>
      <c r="R208" s="8">
        <f t="shared" si="15"/>
        <v>118.6144</v>
      </c>
      <c r="S208" t="s">
        <v>8310</v>
      </c>
      <c r="T208" t="s">
        <v>8311</v>
      </c>
    </row>
    <row r="209" spans="1:20" ht="45" x14ac:dyDescent="0.25">
      <c r="A209">
        <v>1953</v>
      </c>
      <c r="B209" s="3" t="s">
        <v>1954</v>
      </c>
      <c r="C209" s="3" t="s">
        <v>6063</v>
      </c>
      <c r="D209">
        <v>15000</v>
      </c>
      <c r="E209">
        <v>33892</v>
      </c>
      <c r="F209" t="s">
        <v>8219</v>
      </c>
      <c r="G209" t="s">
        <v>8224</v>
      </c>
      <c r="H209" t="s">
        <v>8246</v>
      </c>
      <c r="I209">
        <v>1330657200</v>
      </c>
      <c r="J209" s="13">
        <f t="shared" si="13"/>
        <v>40970.125</v>
      </c>
      <c r="K209">
        <v>1328158065</v>
      </c>
      <c r="L209" s="13">
        <f t="shared" si="14"/>
        <v>41487.611250000002</v>
      </c>
      <c r="M209" t="b">
        <v>1</v>
      </c>
      <c r="N209">
        <v>147</v>
      </c>
      <c r="O209" t="b">
        <v>1</v>
      </c>
      <c r="P209" t="s">
        <v>8295</v>
      </c>
      <c r="Q209" s="6">
        <f t="shared" si="12"/>
        <v>2.2594666666666665</v>
      </c>
      <c r="R209" s="8">
        <f t="shared" si="15"/>
        <v>230.55782312925169</v>
      </c>
      <c r="S209" t="s">
        <v>8310</v>
      </c>
      <c r="T209" t="s">
        <v>8311</v>
      </c>
    </row>
    <row r="210" spans="1:20" ht="45" x14ac:dyDescent="0.25">
      <c r="A210">
        <v>2115</v>
      </c>
      <c r="B210" s="3" t="s">
        <v>2116</v>
      </c>
      <c r="C210" s="3" t="s">
        <v>6225</v>
      </c>
      <c r="D210">
        <v>1500</v>
      </c>
      <c r="E210">
        <v>3385</v>
      </c>
      <c r="F210" t="s">
        <v>8219</v>
      </c>
      <c r="G210" t="s">
        <v>8224</v>
      </c>
      <c r="H210" t="s">
        <v>8246</v>
      </c>
      <c r="I210">
        <v>1298167001</v>
      </c>
      <c r="J210" s="13">
        <f t="shared" si="13"/>
        <v>40594.081030092595</v>
      </c>
      <c r="K210">
        <v>1295575001</v>
      </c>
      <c r="L210" s="13">
        <f t="shared" si="14"/>
        <v>42651.420567129629</v>
      </c>
      <c r="M210" t="b">
        <v>0</v>
      </c>
      <c r="N210">
        <v>36</v>
      </c>
      <c r="O210" t="b">
        <v>1</v>
      </c>
      <c r="P210" t="s">
        <v>8279</v>
      </c>
      <c r="Q210" s="6">
        <f t="shared" si="12"/>
        <v>2.2566666666666668</v>
      </c>
      <c r="R210" s="8">
        <f t="shared" si="15"/>
        <v>94.027777777777771</v>
      </c>
      <c r="S210" t="s">
        <v>8314</v>
      </c>
      <c r="T210" t="s">
        <v>8331</v>
      </c>
    </row>
    <row r="211" spans="1:20" ht="45" x14ac:dyDescent="0.25">
      <c r="A211">
        <v>3830</v>
      </c>
      <c r="B211" s="3" t="s">
        <v>3827</v>
      </c>
      <c r="C211" s="3" t="s">
        <v>7939</v>
      </c>
      <c r="D211">
        <v>100</v>
      </c>
      <c r="E211">
        <v>225</v>
      </c>
      <c r="F211" t="s">
        <v>8219</v>
      </c>
      <c r="G211" t="s">
        <v>8224</v>
      </c>
      <c r="H211" t="s">
        <v>8246</v>
      </c>
      <c r="I211">
        <v>1464371211</v>
      </c>
      <c r="J211" s="13">
        <f t="shared" si="13"/>
        <v>42517.740868055553</v>
      </c>
      <c r="K211">
        <v>1463161611</v>
      </c>
      <c r="L211" s="13">
        <f t="shared" si="14"/>
        <v>42707.074976851851</v>
      </c>
      <c r="M211" t="b">
        <v>0</v>
      </c>
      <c r="N211">
        <v>3</v>
      </c>
      <c r="O211" t="b">
        <v>1</v>
      </c>
      <c r="P211" t="s">
        <v>8271</v>
      </c>
      <c r="Q211" s="6">
        <f t="shared" si="12"/>
        <v>2.25</v>
      </c>
      <c r="R211" s="8">
        <f t="shared" si="15"/>
        <v>75</v>
      </c>
      <c r="S211" t="s">
        <v>8317</v>
      </c>
      <c r="T211" t="s">
        <v>8318</v>
      </c>
    </row>
    <row r="212" spans="1:20" ht="45" x14ac:dyDescent="0.25">
      <c r="A212">
        <v>2608</v>
      </c>
      <c r="B212" s="3" t="s">
        <v>2608</v>
      </c>
      <c r="C212" s="3" t="s">
        <v>6718</v>
      </c>
      <c r="D212">
        <v>8000</v>
      </c>
      <c r="E212">
        <v>17914</v>
      </c>
      <c r="F212" t="s">
        <v>8219</v>
      </c>
      <c r="G212" t="s">
        <v>8224</v>
      </c>
      <c r="H212" t="s">
        <v>8246</v>
      </c>
      <c r="I212">
        <v>1489536000</v>
      </c>
      <c r="J212" s="13">
        <f t="shared" si="13"/>
        <v>42809</v>
      </c>
      <c r="K212">
        <v>1485976468</v>
      </c>
      <c r="L212" s="13">
        <f t="shared" si="14"/>
        <v>41767.650347222225</v>
      </c>
      <c r="M212" t="b">
        <v>1</v>
      </c>
      <c r="N212">
        <v>304</v>
      </c>
      <c r="O212" t="b">
        <v>1</v>
      </c>
      <c r="P212" t="s">
        <v>8301</v>
      </c>
      <c r="Q212" s="6">
        <f t="shared" si="12"/>
        <v>2.2392500000000002</v>
      </c>
      <c r="R212" s="8">
        <f t="shared" si="15"/>
        <v>58.92763157894737</v>
      </c>
      <c r="S212" t="s">
        <v>8310</v>
      </c>
      <c r="T212" t="s">
        <v>8319</v>
      </c>
    </row>
    <row r="213" spans="1:20" ht="60" x14ac:dyDescent="0.25">
      <c r="A213">
        <v>3391</v>
      </c>
      <c r="B213" s="3" t="s">
        <v>3390</v>
      </c>
      <c r="C213" s="3" t="s">
        <v>7501</v>
      </c>
      <c r="D213">
        <v>500</v>
      </c>
      <c r="E213">
        <v>1115</v>
      </c>
      <c r="F213" t="s">
        <v>8219</v>
      </c>
      <c r="G213" t="s">
        <v>8224</v>
      </c>
      <c r="H213" t="s">
        <v>8246</v>
      </c>
      <c r="I213">
        <v>1407536880</v>
      </c>
      <c r="J213" s="13">
        <f t="shared" si="13"/>
        <v>41859.936111111114</v>
      </c>
      <c r="K213">
        <v>1404997548</v>
      </c>
      <c r="L213" s="13">
        <f t="shared" si="14"/>
        <v>41320.717465277776</v>
      </c>
      <c r="M213" t="b">
        <v>0</v>
      </c>
      <c r="N213">
        <v>18</v>
      </c>
      <c r="O213" t="b">
        <v>1</v>
      </c>
      <c r="P213" t="s">
        <v>8271</v>
      </c>
      <c r="Q213" s="6">
        <f t="shared" si="12"/>
        <v>2.23</v>
      </c>
      <c r="R213" s="8">
        <f t="shared" si="15"/>
        <v>61.944444444444443</v>
      </c>
      <c r="S213" t="s">
        <v>8317</v>
      </c>
      <c r="T213" t="s">
        <v>8318</v>
      </c>
    </row>
    <row r="214" spans="1:20" ht="45" x14ac:dyDescent="0.25">
      <c r="A214">
        <v>2256</v>
      </c>
      <c r="B214" s="3" t="s">
        <v>2257</v>
      </c>
      <c r="C214" s="3" t="s">
        <v>6366</v>
      </c>
      <c r="D214">
        <v>480</v>
      </c>
      <c r="E214">
        <v>1069</v>
      </c>
      <c r="F214" t="s">
        <v>8219</v>
      </c>
      <c r="G214" t="s">
        <v>8225</v>
      </c>
      <c r="H214" t="s">
        <v>8247</v>
      </c>
      <c r="I214">
        <v>1479811846</v>
      </c>
      <c r="J214" s="13">
        <f t="shared" si="13"/>
        <v>42696.451921296291</v>
      </c>
      <c r="K214">
        <v>1478602246</v>
      </c>
      <c r="L214" s="13">
        <f t="shared" si="14"/>
        <v>42311.625081018516</v>
      </c>
      <c r="M214" t="b">
        <v>0</v>
      </c>
      <c r="N214">
        <v>50</v>
      </c>
      <c r="O214" t="b">
        <v>1</v>
      </c>
      <c r="P214" t="s">
        <v>8297</v>
      </c>
      <c r="Q214" s="6">
        <f t="shared" si="12"/>
        <v>2.2270833333333333</v>
      </c>
      <c r="R214" s="8">
        <f t="shared" si="15"/>
        <v>21.38</v>
      </c>
      <c r="S214" t="s">
        <v>8312</v>
      </c>
      <c r="T214" t="s">
        <v>8313</v>
      </c>
    </row>
    <row r="215" spans="1:20" ht="45" x14ac:dyDescent="0.25">
      <c r="A215">
        <v>3366</v>
      </c>
      <c r="B215" s="3" t="s">
        <v>3365</v>
      </c>
      <c r="C215" s="3" t="s">
        <v>7476</v>
      </c>
      <c r="D215">
        <v>500</v>
      </c>
      <c r="E215">
        <v>1105</v>
      </c>
      <c r="F215" t="s">
        <v>8219</v>
      </c>
      <c r="G215" t="s">
        <v>8224</v>
      </c>
      <c r="H215" t="s">
        <v>8246</v>
      </c>
      <c r="I215">
        <v>1431481037</v>
      </c>
      <c r="J215" s="13">
        <f t="shared" si="13"/>
        <v>42137.067557870367</v>
      </c>
      <c r="K215">
        <v>1428889037</v>
      </c>
      <c r="L215" s="13">
        <f t="shared" si="14"/>
        <v>41808.991944444446</v>
      </c>
      <c r="M215" t="b">
        <v>0</v>
      </c>
      <c r="N215">
        <v>18</v>
      </c>
      <c r="O215" t="b">
        <v>1</v>
      </c>
      <c r="P215" t="s">
        <v>8271</v>
      </c>
      <c r="Q215" s="6">
        <f t="shared" si="12"/>
        <v>2.21</v>
      </c>
      <c r="R215" s="8">
        <f t="shared" si="15"/>
        <v>61.388888888888886</v>
      </c>
      <c r="S215" t="s">
        <v>8317</v>
      </c>
      <c r="T215" t="s">
        <v>8318</v>
      </c>
    </row>
    <row r="216" spans="1:20" ht="60" x14ac:dyDescent="0.25">
      <c r="A216">
        <v>2273</v>
      </c>
      <c r="B216" s="3" t="s">
        <v>2274</v>
      </c>
      <c r="C216" s="3" t="s">
        <v>6383</v>
      </c>
      <c r="D216">
        <v>2500</v>
      </c>
      <c r="E216">
        <v>5509</v>
      </c>
      <c r="F216" t="s">
        <v>8219</v>
      </c>
      <c r="G216" t="s">
        <v>8229</v>
      </c>
      <c r="H216" t="s">
        <v>8251</v>
      </c>
      <c r="I216">
        <v>1489320642</v>
      </c>
      <c r="J216" s="13">
        <f t="shared" si="13"/>
        <v>42806.507430555561</v>
      </c>
      <c r="K216">
        <v>1487164242</v>
      </c>
      <c r="L216" s="13">
        <f t="shared" si="14"/>
        <v>42105.267488425925</v>
      </c>
      <c r="M216" t="b">
        <v>0</v>
      </c>
      <c r="N216">
        <v>147</v>
      </c>
      <c r="O216" t="b">
        <v>1</v>
      </c>
      <c r="P216" t="s">
        <v>8297</v>
      </c>
      <c r="Q216" s="6">
        <f t="shared" si="12"/>
        <v>2.2035999999999998</v>
      </c>
      <c r="R216" s="8">
        <f t="shared" si="15"/>
        <v>37.476190476190474</v>
      </c>
      <c r="S216" t="s">
        <v>8312</v>
      </c>
      <c r="T216" t="s">
        <v>8313</v>
      </c>
    </row>
    <row r="217" spans="1:20" ht="45" x14ac:dyDescent="0.25">
      <c r="A217">
        <v>109</v>
      </c>
      <c r="B217" s="3" t="s">
        <v>111</v>
      </c>
      <c r="C217" s="3" t="s">
        <v>4220</v>
      </c>
      <c r="D217">
        <v>1000</v>
      </c>
      <c r="E217">
        <v>2195</v>
      </c>
      <c r="F217" t="s">
        <v>8219</v>
      </c>
      <c r="G217" t="s">
        <v>8224</v>
      </c>
      <c r="H217" t="s">
        <v>8246</v>
      </c>
      <c r="I217">
        <v>1298680630</v>
      </c>
      <c r="J217" s="13">
        <f t="shared" si="13"/>
        <v>40600.025810185187</v>
      </c>
      <c r="K217">
        <v>1296088630</v>
      </c>
      <c r="L217" s="13">
        <f t="shared" si="14"/>
        <v>42147.729930555557</v>
      </c>
      <c r="M217" t="b">
        <v>0</v>
      </c>
      <c r="N217">
        <v>47</v>
      </c>
      <c r="O217" t="b">
        <v>1</v>
      </c>
      <c r="P217" t="s">
        <v>8266</v>
      </c>
      <c r="Q217" s="6">
        <f t="shared" si="12"/>
        <v>2.1949999999999998</v>
      </c>
      <c r="R217" s="8">
        <f t="shared" si="15"/>
        <v>46.702127659574465</v>
      </c>
      <c r="S217" t="s">
        <v>8320</v>
      </c>
      <c r="T217" t="s">
        <v>8321</v>
      </c>
    </row>
    <row r="218" spans="1:20" ht="30" x14ac:dyDescent="0.25">
      <c r="A218">
        <v>1386</v>
      </c>
      <c r="B218" s="3" t="s">
        <v>1387</v>
      </c>
      <c r="C218" s="3" t="s">
        <v>5496</v>
      </c>
      <c r="D218">
        <v>400</v>
      </c>
      <c r="E218">
        <v>875</v>
      </c>
      <c r="F218" t="s">
        <v>8219</v>
      </c>
      <c r="G218" t="s">
        <v>8224</v>
      </c>
      <c r="H218" t="s">
        <v>8246</v>
      </c>
      <c r="I218">
        <v>1438183889</v>
      </c>
      <c r="J218" s="13">
        <f t="shared" si="13"/>
        <v>42214.646863425922</v>
      </c>
      <c r="K218">
        <v>1435591889</v>
      </c>
      <c r="L218" s="13">
        <f t="shared" si="14"/>
        <v>41313.755219907405</v>
      </c>
      <c r="M218" t="b">
        <v>0</v>
      </c>
      <c r="N218">
        <v>14</v>
      </c>
      <c r="O218" t="b">
        <v>1</v>
      </c>
      <c r="P218" t="s">
        <v>8276</v>
      </c>
      <c r="Q218" s="6">
        <f t="shared" si="12"/>
        <v>2.1875</v>
      </c>
      <c r="R218" s="8">
        <f t="shared" si="15"/>
        <v>62.5</v>
      </c>
      <c r="S218" t="s">
        <v>8314</v>
      </c>
      <c r="T218" t="s">
        <v>8315</v>
      </c>
    </row>
    <row r="219" spans="1:20" ht="45" x14ac:dyDescent="0.25">
      <c r="A219">
        <v>2066</v>
      </c>
      <c r="B219" s="3" t="s">
        <v>2067</v>
      </c>
      <c r="C219" s="3" t="s">
        <v>6176</v>
      </c>
      <c r="D219">
        <v>2000</v>
      </c>
      <c r="E219">
        <v>4372</v>
      </c>
      <c r="F219" t="s">
        <v>8219</v>
      </c>
      <c r="G219" t="s">
        <v>8224</v>
      </c>
      <c r="H219" t="s">
        <v>8246</v>
      </c>
      <c r="I219">
        <v>1408818683</v>
      </c>
      <c r="J219" s="13">
        <f t="shared" si="13"/>
        <v>41874.771793981483</v>
      </c>
      <c r="K219">
        <v>1406226683</v>
      </c>
      <c r="L219" s="13">
        <f t="shared" si="14"/>
        <v>42756.501041666663</v>
      </c>
      <c r="M219" t="b">
        <v>0</v>
      </c>
      <c r="N219">
        <v>65</v>
      </c>
      <c r="O219" t="b">
        <v>1</v>
      </c>
      <c r="P219" t="s">
        <v>8295</v>
      </c>
      <c r="Q219" s="6">
        <f t="shared" si="12"/>
        <v>2.1859999999999999</v>
      </c>
      <c r="R219" s="8">
        <f t="shared" si="15"/>
        <v>67.261538461538464</v>
      </c>
      <c r="S219" t="s">
        <v>8310</v>
      </c>
      <c r="T219" t="s">
        <v>8311</v>
      </c>
    </row>
    <row r="220" spans="1:20" ht="60" x14ac:dyDescent="0.25">
      <c r="A220">
        <v>856</v>
      </c>
      <c r="B220" s="3" t="s">
        <v>857</v>
      </c>
      <c r="C220" s="3" t="s">
        <v>4966</v>
      </c>
      <c r="D220">
        <v>250</v>
      </c>
      <c r="E220">
        <v>545</v>
      </c>
      <c r="F220" t="s">
        <v>8219</v>
      </c>
      <c r="G220" t="s">
        <v>8236</v>
      </c>
      <c r="H220" t="s">
        <v>8249</v>
      </c>
      <c r="I220">
        <v>1477422000</v>
      </c>
      <c r="J220" s="13">
        <f t="shared" si="13"/>
        <v>42668.791666666672</v>
      </c>
      <c r="K220">
        <v>1472282956</v>
      </c>
      <c r="L220" s="13">
        <f t="shared" si="14"/>
        <v>41835.540486111109</v>
      </c>
      <c r="M220" t="b">
        <v>0</v>
      </c>
      <c r="N220">
        <v>28</v>
      </c>
      <c r="O220" t="b">
        <v>1</v>
      </c>
      <c r="P220" t="s">
        <v>8277</v>
      </c>
      <c r="Q220" s="6">
        <f t="shared" si="12"/>
        <v>2.1800000000000002</v>
      </c>
      <c r="R220" s="8">
        <f t="shared" si="15"/>
        <v>19.464285714285715</v>
      </c>
      <c r="S220" t="s">
        <v>8314</v>
      </c>
      <c r="T220" t="s">
        <v>8335</v>
      </c>
    </row>
    <row r="221" spans="1:20" ht="45" x14ac:dyDescent="0.25">
      <c r="A221">
        <v>3362</v>
      </c>
      <c r="B221" s="3" t="s">
        <v>3361</v>
      </c>
      <c r="C221" s="3" t="s">
        <v>7472</v>
      </c>
      <c r="D221">
        <v>500</v>
      </c>
      <c r="E221">
        <v>1090</v>
      </c>
      <c r="F221" t="s">
        <v>8219</v>
      </c>
      <c r="G221" t="s">
        <v>8224</v>
      </c>
      <c r="H221" t="s">
        <v>8246</v>
      </c>
      <c r="I221">
        <v>1425704100</v>
      </c>
      <c r="J221" s="13">
        <f t="shared" si="13"/>
        <v>42070.204861111109</v>
      </c>
      <c r="K221">
        <v>1424484717</v>
      </c>
      <c r="L221" s="13">
        <f t="shared" si="14"/>
        <v>41755.117581018516</v>
      </c>
      <c r="M221" t="b">
        <v>0</v>
      </c>
      <c r="N221">
        <v>20</v>
      </c>
      <c r="O221" t="b">
        <v>1</v>
      </c>
      <c r="P221" t="s">
        <v>8271</v>
      </c>
      <c r="Q221" s="6">
        <f t="shared" si="12"/>
        <v>2.1800000000000002</v>
      </c>
      <c r="R221" s="8">
        <f t="shared" si="15"/>
        <v>54.5</v>
      </c>
      <c r="S221" t="s">
        <v>8317</v>
      </c>
      <c r="T221" t="s">
        <v>8318</v>
      </c>
    </row>
    <row r="222" spans="1:20" ht="45" x14ac:dyDescent="0.25">
      <c r="A222">
        <v>2002</v>
      </c>
      <c r="B222" s="3" t="s">
        <v>2003</v>
      </c>
      <c r="C222" s="3" t="s">
        <v>6112</v>
      </c>
      <c r="D222">
        <v>50000</v>
      </c>
      <c r="E222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 s="13">
        <f t="shared" si="13"/>
        <v>42758.71230324074</v>
      </c>
      <c r="K222">
        <v>1482599143</v>
      </c>
      <c r="L222" s="13">
        <f t="shared" si="14"/>
        <v>42127.069548611107</v>
      </c>
      <c r="M222" t="b">
        <v>1</v>
      </c>
      <c r="N222">
        <v>1375</v>
      </c>
      <c r="O222" t="b">
        <v>1</v>
      </c>
      <c r="P222" t="s">
        <v>8295</v>
      </c>
      <c r="Q222" s="6">
        <f t="shared" si="12"/>
        <v>2.1679422000000002</v>
      </c>
      <c r="R222" s="8">
        <f t="shared" si="15"/>
        <v>78.834261818181815</v>
      </c>
      <c r="S222" t="s">
        <v>8310</v>
      </c>
      <c r="T222" t="s">
        <v>8311</v>
      </c>
    </row>
    <row r="223" spans="1:20" ht="60" x14ac:dyDescent="0.25">
      <c r="A223">
        <v>1507</v>
      </c>
      <c r="B223" s="3" t="s">
        <v>1508</v>
      </c>
      <c r="C223" s="3" t="s">
        <v>5617</v>
      </c>
      <c r="D223">
        <v>1200</v>
      </c>
      <c r="E223">
        <v>2580</v>
      </c>
      <c r="F223" t="s">
        <v>8219</v>
      </c>
      <c r="G223" t="s">
        <v>8224</v>
      </c>
      <c r="H223" t="s">
        <v>8246</v>
      </c>
      <c r="I223">
        <v>1273911000</v>
      </c>
      <c r="J223" s="13">
        <f t="shared" si="13"/>
        <v>40313.340277777781</v>
      </c>
      <c r="K223">
        <v>1268822909</v>
      </c>
      <c r="L223" s="13">
        <f t="shared" si="14"/>
        <v>41760.8200462963</v>
      </c>
      <c r="M223" t="b">
        <v>1</v>
      </c>
      <c r="N223">
        <v>33</v>
      </c>
      <c r="O223" t="b">
        <v>1</v>
      </c>
      <c r="P223" t="s">
        <v>8285</v>
      </c>
      <c r="Q223" s="6">
        <f t="shared" si="12"/>
        <v>2.15</v>
      </c>
      <c r="R223" s="8">
        <f t="shared" si="15"/>
        <v>78.181818181818187</v>
      </c>
      <c r="S223" t="s">
        <v>8325</v>
      </c>
      <c r="T223" t="s">
        <v>8326</v>
      </c>
    </row>
    <row r="224" spans="1:20" ht="60" x14ac:dyDescent="0.25">
      <c r="A224">
        <v>3471</v>
      </c>
      <c r="B224" s="3" t="s">
        <v>3470</v>
      </c>
      <c r="C224" s="3" t="s">
        <v>7581</v>
      </c>
      <c r="D224">
        <v>500</v>
      </c>
      <c r="E224">
        <v>1073</v>
      </c>
      <c r="F224" t="s">
        <v>8219</v>
      </c>
      <c r="G224" t="s">
        <v>8225</v>
      </c>
      <c r="H224" t="s">
        <v>8247</v>
      </c>
      <c r="I224">
        <v>1409515200</v>
      </c>
      <c r="J224" s="13">
        <f t="shared" si="13"/>
        <v>41882.833333333336</v>
      </c>
      <c r="K224">
        <v>1405971690</v>
      </c>
      <c r="L224" s="13">
        <f t="shared" si="14"/>
        <v>42614.722013888888</v>
      </c>
      <c r="M224" t="b">
        <v>0</v>
      </c>
      <c r="N224">
        <v>30</v>
      </c>
      <c r="O224" t="b">
        <v>1</v>
      </c>
      <c r="P224" t="s">
        <v>8271</v>
      </c>
      <c r="Q224" s="6">
        <f t="shared" si="12"/>
        <v>2.1459999999999999</v>
      </c>
      <c r="R224" s="8">
        <f t="shared" si="15"/>
        <v>35.766666666666666</v>
      </c>
      <c r="S224" t="s">
        <v>8317</v>
      </c>
      <c r="T224" t="s">
        <v>8318</v>
      </c>
    </row>
    <row r="225" spans="1:20" ht="60" x14ac:dyDescent="0.25">
      <c r="A225">
        <v>387</v>
      </c>
      <c r="B225" s="3" t="s">
        <v>388</v>
      </c>
      <c r="C225" s="3" t="s">
        <v>4497</v>
      </c>
      <c r="D225">
        <v>38000</v>
      </c>
      <c r="E225">
        <v>81316</v>
      </c>
      <c r="F225" t="s">
        <v>8219</v>
      </c>
      <c r="G225" t="s">
        <v>8224</v>
      </c>
      <c r="H225" t="s">
        <v>8246</v>
      </c>
      <c r="I225">
        <v>1439618400</v>
      </c>
      <c r="J225" s="13">
        <f t="shared" si="13"/>
        <v>42231.25</v>
      </c>
      <c r="K225">
        <v>1436976858</v>
      </c>
      <c r="L225" s="13">
        <f t="shared" si="14"/>
        <v>42317.33258101852</v>
      </c>
      <c r="M225" t="b">
        <v>0</v>
      </c>
      <c r="N225">
        <v>562</v>
      </c>
      <c r="O225" t="b">
        <v>1</v>
      </c>
      <c r="P225" t="s">
        <v>8269</v>
      </c>
      <c r="Q225" s="6">
        <f t="shared" si="12"/>
        <v>2.1398947368421051</v>
      </c>
      <c r="R225" s="8">
        <f t="shared" si="15"/>
        <v>144.69039145907473</v>
      </c>
      <c r="S225" t="s">
        <v>8320</v>
      </c>
      <c r="T225" t="s">
        <v>8332</v>
      </c>
    </row>
    <row r="226" spans="1:20" ht="60" x14ac:dyDescent="0.25">
      <c r="A226">
        <v>656</v>
      </c>
      <c r="B226" s="3" t="s">
        <v>657</v>
      </c>
      <c r="C226" s="3" t="s">
        <v>4766</v>
      </c>
      <c r="D226">
        <v>5000</v>
      </c>
      <c r="E226">
        <v>10678</v>
      </c>
      <c r="F226" t="s">
        <v>8219</v>
      </c>
      <c r="G226" t="s">
        <v>8224</v>
      </c>
      <c r="H226" t="s">
        <v>8246</v>
      </c>
      <c r="I226">
        <v>1460917119</v>
      </c>
      <c r="J226" s="13">
        <f t="shared" si="13"/>
        <v>42477.762951388882</v>
      </c>
      <c r="K226">
        <v>1455736719</v>
      </c>
      <c r="L226" s="13">
        <f t="shared" si="14"/>
        <v>41059.006805555553</v>
      </c>
      <c r="M226" t="b">
        <v>0</v>
      </c>
      <c r="N226">
        <v>87</v>
      </c>
      <c r="O226" t="b">
        <v>1</v>
      </c>
      <c r="P226" t="s">
        <v>8273</v>
      </c>
      <c r="Q226" s="6">
        <f t="shared" si="12"/>
        <v>2.1356000000000002</v>
      </c>
      <c r="R226" s="8">
        <f t="shared" si="15"/>
        <v>122.73563218390805</v>
      </c>
      <c r="S226" t="s">
        <v>8310</v>
      </c>
      <c r="T226" t="s">
        <v>8316</v>
      </c>
    </row>
    <row r="227" spans="1:20" ht="60" x14ac:dyDescent="0.25">
      <c r="A227">
        <v>3037</v>
      </c>
      <c r="B227" s="3" t="s">
        <v>3037</v>
      </c>
      <c r="C227" s="3" t="s">
        <v>7147</v>
      </c>
      <c r="D227">
        <v>500</v>
      </c>
      <c r="E227">
        <v>1066</v>
      </c>
      <c r="F227" t="s">
        <v>8219</v>
      </c>
      <c r="G227" t="s">
        <v>8224</v>
      </c>
      <c r="H227" t="s">
        <v>8246</v>
      </c>
      <c r="I227">
        <v>1285995540</v>
      </c>
      <c r="J227" s="13">
        <f t="shared" si="13"/>
        <v>40453.207638888889</v>
      </c>
      <c r="K227">
        <v>1279574773</v>
      </c>
      <c r="L227" s="13">
        <f t="shared" si="14"/>
        <v>42568.759374999994</v>
      </c>
      <c r="M227" t="b">
        <v>0</v>
      </c>
      <c r="N227">
        <v>32</v>
      </c>
      <c r="O227" t="b">
        <v>1</v>
      </c>
      <c r="P227" t="s">
        <v>8303</v>
      </c>
      <c r="Q227" s="6">
        <f t="shared" si="12"/>
        <v>2.1320000000000001</v>
      </c>
      <c r="R227" s="8">
        <f t="shared" si="15"/>
        <v>33.3125</v>
      </c>
      <c r="S227" t="s">
        <v>8317</v>
      </c>
      <c r="T227" t="s">
        <v>8330</v>
      </c>
    </row>
    <row r="228" spans="1:20" ht="45" x14ac:dyDescent="0.25">
      <c r="A228">
        <v>1258</v>
      </c>
      <c r="B228" s="3" t="s">
        <v>1259</v>
      </c>
      <c r="C228" s="3" t="s">
        <v>5368</v>
      </c>
      <c r="D228">
        <v>12000</v>
      </c>
      <c r="E228">
        <v>25577.56</v>
      </c>
      <c r="F228" t="s">
        <v>8219</v>
      </c>
      <c r="G228" t="s">
        <v>8224</v>
      </c>
      <c r="H228" t="s">
        <v>8246</v>
      </c>
      <c r="I228">
        <v>1377960012</v>
      </c>
      <c r="J228" s="13">
        <f t="shared" si="13"/>
        <v>41517.611250000002</v>
      </c>
      <c r="K228">
        <v>1375368012</v>
      </c>
      <c r="L228" s="13">
        <f t="shared" si="14"/>
        <v>41226.648576388885</v>
      </c>
      <c r="M228" t="b">
        <v>1</v>
      </c>
      <c r="N228">
        <v>670</v>
      </c>
      <c r="O228" t="b">
        <v>1</v>
      </c>
      <c r="P228" t="s">
        <v>8276</v>
      </c>
      <c r="Q228" s="6">
        <f t="shared" si="12"/>
        <v>2.1314633333333335</v>
      </c>
      <c r="R228" s="8">
        <f t="shared" si="15"/>
        <v>38.175462686567165</v>
      </c>
      <c r="S228" t="s">
        <v>8314</v>
      </c>
      <c r="T228" t="s">
        <v>8315</v>
      </c>
    </row>
    <row r="229" spans="1:20" ht="60" x14ac:dyDescent="0.25">
      <c r="A229">
        <v>1951</v>
      </c>
      <c r="B229" s="3" t="s">
        <v>1952</v>
      </c>
      <c r="C229" s="3" t="s">
        <v>6061</v>
      </c>
      <c r="D229">
        <v>50000</v>
      </c>
      <c r="E229">
        <v>106222</v>
      </c>
      <c r="F229" t="s">
        <v>8219</v>
      </c>
      <c r="G229" t="s">
        <v>8224</v>
      </c>
      <c r="H229" t="s">
        <v>8246</v>
      </c>
      <c r="I229">
        <v>1478516737</v>
      </c>
      <c r="J229" s="13">
        <f t="shared" si="13"/>
        <v>42681.462233796294</v>
      </c>
      <c r="K229">
        <v>1475921137</v>
      </c>
      <c r="L229" s="13">
        <f t="shared" si="14"/>
        <v>41836.625254629631</v>
      </c>
      <c r="M229" t="b">
        <v>1</v>
      </c>
      <c r="N229">
        <v>834</v>
      </c>
      <c r="O229" t="b">
        <v>1</v>
      </c>
      <c r="P229" t="s">
        <v>8295</v>
      </c>
      <c r="Q229" s="6">
        <f t="shared" si="12"/>
        <v>2.1244399999999999</v>
      </c>
      <c r="R229" s="8">
        <f t="shared" si="15"/>
        <v>127.36450839328538</v>
      </c>
      <c r="S229" t="s">
        <v>8310</v>
      </c>
      <c r="T229" t="s">
        <v>8311</v>
      </c>
    </row>
    <row r="230" spans="1:20" ht="60" x14ac:dyDescent="0.25">
      <c r="A230">
        <v>1383</v>
      </c>
      <c r="B230" s="3" t="s">
        <v>1384</v>
      </c>
      <c r="C230" s="3" t="s">
        <v>5493</v>
      </c>
      <c r="D230">
        <v>2200</v>
      </c>
      <c r="E230">
        <v>4673</v>
      </c>
      <c r="F230" t="s">
        <v>8219</v>
      </c>
      <c r="G230" t="s">
        <v>8229</v>
      </c>
      <c r="H230" t="s">
        <v>8251</v>
      </c>
      <c r="I230">
        <v>1482457678</v>
      </c>
      <c r="J230" s="13">
        <f t="shared" si="13"/>
        <v>42727.074976851851</v>
      </c>
      <c r="K230">
        <v>1480729678</v>
      </c>
      <c r="L230" s="13">
        <f t="shared" si="14"/>
        <v>41579.845509259263</v>
      </c>
      <c r="M230" t="b">
        <v>0</v>
      </c>
      <c r="N230">
        <v>93</v>
      </c>
      <c r="O230" t="b">
        <v>1</v>
      </c>
      <c r="P230" t="s">
        <v>8276</v>
      </c>
      <c r="Q230" s="6">
        <f t="shared" si="12"/>
        <v>2.124090909090909</v>
      </c>
      <c r="R230" s="8">
        <f t="shared" si="15"/>
        <v>50.247311827956992</v>
      </c>
      <c r="S230" t="s">
        <v>8314</v>
      </c>
      <c r="T230" t="s">
        <v>8315</v>
      </c>
    </row>
    <row r="231" spans="1:20" ht="60" x14ac:dyDescent="0.25">
      <c r="A231">
        <v>2333</v>
      </c>
      <c r="B231" s="3" t="s">
        <v>2334</v>
      </c>
      <c r="C231" s="3" t="s">
        <v>6443</v>
      </c>
      <c r="D231">
        <v>600</v>
      </c>
      <c r="E231">
        <v>1273</v>
      </c>
      <c r="F231" t="s">
        <v>8219</v>
      </c>
      <c r="G231" t="s">
        <v>8224</v>
      </c>
      <c r="H231" t="s">
        <v>8246</v>
      </c>
      <c r="I231">
        <v>1401385800</v>
      </c>
      <c r="J231" s="13">
        <f t="shared" si="13"/>
        <v>41788.743055555555</v>
      </c>
      <c r="K231">
        <v>1399563390</v>
      </c>
      <c r="L231" s="13">
        <f t="shared" si="14"/>
        <v>42396.494583333333</v>
      </c>
      <c r="M231" t="b">
        <v>1</v>
      </c>
      <c r="N231">
        <v>94</v>
      </c>
      <c r="O231" t="b">
        <v>1</v>
      </c>
      <c r="P231" t="s">
        <v>8298</v>
      </c>
      <c r="Q231" s="6">
        <f t="shared" si="12"/>
        <v>2.1216666666666666</v>
      </c>
      <c r="R231" s="8">
        <f t="shared" si="15"/>
        <v>13.542553191489361</v>
      </c>
      <c r="S231" t="s">
        <v>8328</v>
      </c>
      <c r="T231" t="s">
        <v>8329</v>
      </c>
    </row>
    <row r="232" spans="1:20" ht="45" x14ac:dyDescent="0.25">
      <c r="A232">
        <v>1283</v>
      </c>
      <c r="B232" s="3" t="s">
        <v>1284</v>
      </c>
      <c r="C232" s="3" t="s">
        <v>5393</v>
      </c>
      <c r="D232">
        <v>1000</v>
      </c>
      <c r="E232">
        <v>2110.5</v>
      </c>
      <c r="F232" t="s">
        <v>8219</v>
      </c>
      <c r="G232" t="s">
        <v>8224</v>
      </c>
      <c r="H232" t="s">
        <v>8246</v>
      </c>
      <c r="I232">
        <v>1362974400</v>
      </c>
      <c r="J232" s="13">
        <f t="shared" si="13"/>
        <v>41344.166666666664</v>
      </c>
      <c r="K232">
        <v>1360948389</v>
      </c>
      <c r="L232" s="13">
        <f t="shared" si="14"/>
        <v>42179.898472222223</v>
      </c>
      <c r="M232" t="b">
        <v>1</v>
      </c>
      <c r="N232">
        <v>22</v>
      </c>
      <c r="O232" t="b">
        <v>1</v>
      </c>
      <c r="P232" t="s">
        <v>8276</v>
      </c>
      <c r="Q232" s="6">
        <f t="shared" si="12"/>
        <v>2.1105</v>
      </c>
      <c r="R232" s="8">
        <f t="shared" si="15"/>
        <v>95.931818181818187</v>
      </c>
      <c r="S232" t="s">
        <v>8314</v>
      </c>
      <c r="T232" t="s">
        <v>8315</v>
      </c>
    </row>
    <row r="233" spans="1:20" ht="60" x14ac:dyDescent="0.25">
      <c r="A233">
        <v>2035</v>
      </c>
      <c r="B233" s="3" t="s">
        <v>2036</v>
      </c>
      <c r="C233" s="3" t="s">
        <v>6145</v>
      </c>
      <c r="D233">
        <v>80000</v>
      </c>
      <c r="E233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 s="13">
        <f t="shared" si="13"/>
        <v>42357.041666666672</v>
      </c>
      <c r="K233">
        <v>1446562807</v>
      </c>
      <c r="L233" s="13">
        <f t="shared" si="14"/>
        <v>42220.79487268519</v>
      </c>
      <c r="M233" t="b">
        <v>1</v>
      </c>
      <c r="N233">
        <v>644</v>
      </c>
      <c r="O233" t="b">
        <v>1</v>
      </c>
      <c r="P233" t="s">
        <v>8295</v>
      </c>
      <c r="Q233" s="6">
        <f t="shared" si="12"/>
        <v>2.1103642500000004</v>
      </c>
      <c r="R233" s="8">
        <f t="shared" si="15"/>
        <v>262.15704968944101</v>
      </c>
      <c r="S233" t="s">
        <v>8310</v>
      </c>
      <c r="T233" t="s">
        <v>8311</v>
      </c>
    </row>
    <row r="234" spans="1:20" ht="45" x14ac:dyDescent="0.25">
      <c r="A234">
        <v>3408</v>
      </c>
      <c r="B234" s="3" t="s">
        <v>3407</v>
      </c>
      <c r="C234" s="3" t="s">
        <v>7518</v>
      </c>
      <c r="D234">
        <v>500</v>
      </c>
      <c r="E234">
        <v>1055</v>
      </c>
      <c r="F234" t="s">
        <v>8219</v>
      </c>
      <c r="G234" t="s">
        <v>8224</v>
      </c>
      <c r="H234" t="s">
        <v>8246</v>
      </c>
      <c r="I234">
        <v>1405727304</v>
      </c>
      <c r="J234" s="13">
        <f t="shared" si="13"/>
        <v>41838.991944444446</v>
      </c>
      <c r="K234">
        <v>1403135304</v>
      </c>
      <c r="L234" s="13">
        <f t="shared" si="14"/>
        <v>42333.59993055556</v>
      </c>
      <c r="M234" t="b">
        <v>0</v>
      </c>
      <c r="N234">
        <v>18</v>
      </c>
      <c r="O234" t="b">
        <v>1</v>
      </c>
      <c r="P234" t="s">
        <v>8271</v>
      </c>
      <c r="Q234" s="6">
        <f t="shared" si="12"/>
        <v>2.11</v>
      </c>
      <c r="R234" s="8">
        <f t="shared" si="15"/>
        <v>58.611111111111114</v>
      </c>
      <c r="S234" t="s">
        <v>8317</v>
      </c>
      <c r="T234" t="s">
        <v>8318</v>
      </c>
    </row>
    <row r="235" spans="1:20" ht="60" x14ac:dyDescent="0.25">
      <c r="A235">
        <v>3314</v>
      </c>
      <c r="B235" s="3" t="s">
        <v>3314</v>
      </c>
      <c r="C235" s="3" t="s">
        <v>7424</v>
      </c>
      <c r="D235">
        <v>800</v>
      </c>
      <c r="E235">
        <v>1686</v>
      </c>
      <c r="F235" t="s">
        <v>8219</v>
      </c>
      <c r="G235" t="s">
        <v>8225</v>
      </c>
      <c r="H235" t="s">
        <v>8247</v>
      </c>
      <c r="I235">
        <v>1431115500</v>
      </c>
      <c r="J235" s="13">
        <f t="shared" si="13"/>
        <v>42132.836805555555</v>
      </c>
      <c r="K235">
        <v>1428733511</v>
      </c>
      <c r="L235" s="13">
        <f t="shared" si="14"/>
        <v>42569.605393518519</v>
      </c>
      <c r="M235" t="b">
        <v>0</v>
      </c>
      <c r="N235">
        <v>58</v>
      </c>
      <c r="O235" t="b">
        <v>1</v>
      </c>
      <c r="P235" t="s">
        <v>8271</v>
      </c>
      <c r="Q235" s="6">
        <f t="shared" si="12"/>
        <v>2.1074999999999999</v>
      </c>
      <c r="R235" s="8">
        <f t="shared" si="15"/>
        <v>29.068965517241381</v>
      </c>
      <c r="S235" t="s">
        <v>8317</v>
      </c>
      <c r="T235" t="s">
        <v>8318</v>
      </c>
    </row>
    <row r="236" spans="1:20" ht="30" x14ac:dyDescent="0.25">
      <c r="A236">
        <v>3719</v>
      </c>
      <c r="B236" s="3" t="s">
        <v>3716</v>
      </c>
      <c r="C236" s="3" t="s">
        <v>7829</v>
      </c>
      <c r="D236">
        <v>200</v>
      </c>
      <c r="E236">
        <v>420</v>
      </c>
      <c r="F236" t="s">
        <v>8219</v>
      </c>
      <c r="G236" t="s">
        <v>8225</v>
      </c>
      <c r="H236" t="s">
        <v>8247</v>
      </c>
      <c r="I236">
        <v>1434994266</v>
      </c>
      <c r="J236" s="13">
        <f t="shared" si="13"/>
        <v>42177.729930555557</v>
      </c>
      <c r="K236">
        <v>1432402266</v>
      </c>
      <c r="L236" s="13">
        <f t="shared" si="14"/>
        <v>42454.836851851855</v>
      </c>
      <c r="M236" t="b">
        <v>0</v>
      </c>
      <c r="N236">
        <v>4</v>
      </c>
      <c r="O236" t="b">
        <v>1</v>
      </c>
      <c r="P236" t="s">
        <v>8271</v>
      </c>
      <c r="Q236" s="6">
        <f t="shared" si="12"/>
        <v>2.1</v>
      </c>
      <c r="R236" s="8">
        <f t="shared" si="15"/>
        <v>105</v>
      </c>
      <c r="S236" t="s">
        <v>8317</v>
      </c>
      <c r="T236" t="s">
        <v>8318</v>
      </c>
    </row>
    <row r="237" spans="1:20" ht="30" x14ac:dyDescent="0.25">
      <c r="A237">
        <v>1975</v>
      </c>
      <c r="B237" s="3" t="s">
        <v>1976</v>
      </c>
      <c r="C237" s="3" t="s">
        <v>6085</v>
      </c>
      <c r="D237">
        <v>16000</v>
      </c>
      <c r="E237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 s="13">
        <f t="shared" si="13"/>
        <v>41343.755219907405</v>
      </c>
      <c r="K237">
        <v>1360346851</v>
      </c>
      <c r="L237" s="13">
        <f t="shared" si="14"/>
        <v>42136.184560185182</v>
      </c>
      <c r="M237" t="b">
        <v>1</v>
      </c>
      <c r="N237">
        <v>253</v>
      </c>
      <c r="O237" t="b">
        <v>1</v>
      </c>
      <c r="P237" t="s">
        <v>8295</v>
      </c>
      <c r="Q237" s="6">
        <f t="shared" si="12"/>
        <v>2.0870837499999997</v>
      </c>
      <c r="R237" s="8">
        <f t="shared" si="15"/>
        <v>131.98948616600788</v>
      </c>
      <c r="S237" t="s">
        <v>8310</v>
      </c>
      <c r="T237" t="s">
        <v>8311</v>
      </c>
    </row>
    <row r="238" spans="1:20" ht="45" x14ac:dyDescent="0.25">
      <c r="A238">
        <v>1524</v>
      </c>
      <c r="B238" s="3" t="s">
        <v>1525</v>
      </c>
      <c r="C238" s="3" t="s">
        <v>5634</v>
      </c>
      <c r="D238">
        <v>3000</v>
      </c>
      <c r="E238">
        <v>6210</v>
      </c>
      <c r="F238" t="s">
        <v>8219</v>
      </c>
      <c r="G238" t="s">
        <v>8235</v>
      </c>
      <c r="H238" t="s">
        <v>8255</v>
      </c>
      <c r="I238">
        <v>1487592090</v>
      </c>
      <c r="J238" s="13">
        <f t="shared" si="13"/>
        <v>42786.501041666663</v>
      </c>
      <c r="K238">
        <v>1485000090</v>
      </c>
      <c r="L238" s="13">
        <f t="shared" si="14"/>
        <v>40624.181400462963</v>
      </c>
      <c r="M238" t="b">
        <v>1</v>
      </c>
      <c r="N238">
        <v>28</v>
      </c>
      <c r="O238" t="b">
        <v>1</v>
      </c>
      <c r="P238" t="s">
        <v>8285</v>
      </c>
      <c r="Q238" s="6">
        <f t="shared" si="12"/>
        <v>2.0699999999999998</v>
      </c>
      <c r="R238" s="8">
        <f t="shared" si="15"/>
        <v>221.78571428571428</v>
      </c>
      <c r="S238" t="s">
        <v>8325</v>
      </c>
      <c r="T238" t="s">
        <v>8326</v>
      </c>
    </row>
    <row r="239" spans="1:20" ht="60" x14ac:dyDescent="0.25">
      <c r="A239">
        <v>1966</v>
      </c>
      <c r="B239" s="3" t="s">
        <v>1967</v>
      </c>
      <c r="C239" s="3" t="s">
        <v>6076</v>
      </c>
      <c r="D239">
        <v>100000</v>
      </c>
      <c r="E239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 s="13">
        <f t="shared" si="13"/>
        <v>41865.540486111109</v>
      </c>
      <c r="K239">
        <v>1405429098</v>
      </c>
      <c r="L239" s="13">
        <f t="shared" si="14"/>
        <v>41305.809363425928</v>
      </c>
      <c r="M239" t="b">
        <v>1</v>
      </c>
      <c r="N239">
        <v>1513</v>
      </c>
      <c r="O239" t="b">
        <v>1</v>
      </c>
      <c r="P239" t="s">
        <v>8295</v>
      </c>
      <c r="Q239" s="6">
        <f t="shared" si="12"/>
        <v>2.0674309000000002</v>
      </c>
      <c r="R239" s="8">
        <f t="shared" si="15"/>
        <v>136.6444745538665</v>
      </c>
      <c r="S239" t="s">
        <v>8310</v>
      </c>
      <c r="T239" t="s">
        <v>8311</v>
      </c>
    </row>
    <row r="240" spans="1:20" ht="60" x14ac:dyDescent="0.25">
      <c r="A240">
        <v>383</v>
      </c>
      <c r="B240" s="3" t="s">
        <v>384</v>
      </c>
      <c r="C240" s="3" t="s">
        <v>4493</v>
      </c>
      <c r="D240">
        <v>999</v>
      </c>
      <c r="E240">
        <v>2065</v>
      </c>
      <c r="F240" t="s">
        <v>8219</v>
      </c>
      <c r="G240" t="s">
        <v>8224</v>
      </c>
      <c r="H240" t="s">
        <v>8246</v>
      </c>
      <c r="I240">
        <v>1400467759</v>
      </c>
      <c r="J240" s="13">
        <f t="shared" si="13"/>
        <v>41778.117581018516</v>
      </c>
      <c r="K240">
        <v>1398480559</v>
      </c>
      <c r="L240" s="13">
        <f t="shared" si="14"/>
        <v>41843.64271990741</v>
      </c>
      <c r="M240" t="b">
        <v>0</v>
      </c>
      <c r="N240">
        <v>48</v>
      </c>
      <c r="O240" t="b">
        <v>1</v>
      </c>
      <c r="P240" t="s">
        <v>8269</v>
      </c>
      <c r="Q240" s="6">
        <f t="shared" si="12"/>
        <v>2.0670670670670672</v>
      </c>
      <c r="R240" s="8">
        <f t="shared" si="15"/>
        <v>43.020833333333336</v>
      </c>
      <c r="S240" t="s">
        <v>8320</v>
      </c>
      <c r="T240" t="s">
        <v>8332</v>
      </c>
    </row>
    <row r="241" spans="1:20" ht="60" x14ac:dyDescent="0.25">
      <c r="A241">
        <v>1020</v>
      </c>
      <c r="B241" s="3" t="s">
        <v>1021</v>
      </c>
      <c r="C241" s="3" t="s">
        <v>5130</v>
      </c>
      <c r="D241">
        <v>1550</v>
      </c>
      <c r="E241">
        <v>3186</v>
      </c>
      <c r="F241" t="s">
        <v>8219</v>
      </c>
      <c r="G241" t="s">
        <v>8229</v>
      </c>
      <c r="H241" t="s">
        <v>8251</v>
      </c>
      <c r="I241">
        <v>1433206020</v>
      </c>
      <c r="J241" s="13">
        <f t="shared" si="13"/>
        <v>42157.032638888893</v>
      </c>
      <c r="K241">
        <v>1430617209</v>
      </c>
      <c r="L241" s="13">
        <f t="shared" si="14"/>
        <v>42109.826145833329</v>
      </c>
      <c r="M241" t="b">
        <v>0</v>
      </c>
      <c r="N241">
        <v>30</v>
      </c>
      <c r="O241" t="b">
        <v>1</v>
      </c>
      <c r="P241" t="s">
        <v>8280</v>
      </c>
      <c r="Q241" s="6">
        <f t="shared" si="12"/>
        <v>2.0554838709677421</v>
      </c>
      <c r="R241" s="8">
        <f t="shared" si="15"/>
        <v>106.2</v>
      </c>
      <c r="S241" t="s">
        <v>8314</v>
      </c>
      <c r="T241" t="s">
        <v>8327</v>
      </c>
    </row>
    <row r="242" spans="1:20" ht="30" x14ac:dyDescent="0.25">
      <c r="A242">
        <v>1518</v>
      </c>
      <c r="B242" s="3" t="s">
        <v>1519</v>
      </c>
      <c r="C242" s="3" t="s">
        <v>5628</v>
      </c>
      <c r="D242">
        <v>15000</v>
      </c>
      <c r="E242">
        <v>30805</v>
      </c>
      <c r="F242" t="s">
        <v>8219</v>
      </c>
      <c r="G242" t="s">
        <v>8224</v>
      </c>
      <c r="H242" t="s">
        <v>8246</v>
      </c>
      <c r="I242">
        <v>1401565252</v>
      </c>
      <c r="J242" s="13">
        <f t="shared" si="13"/>
        <v>41790.8200462963</v>
      </c>
      <c r="K242">
        <v>1398973252</v>
      </c>
      <c r="L242" s="13">
        <f t="shared" si="14"/>
        <v>42152.288819444439</v>
      </c>
      <c r="M242" t="b">
        <v>1</v>
      </c>
      <c r="N242">
        <v>236</v>
      </c>
      <c r="O242" t="b">
        <v>1</v>
      </c>
      <c r="P242" t="s">
        <v>8285</v>
      </c>
      <c r="Q242" s="6">
        <f t="shared" si="12"/>
        <v>2.0536666666666665</v>
      </c>
      <c r="R242" s="8">
        <f t="shared" si="15"/>
        <v>130.52966101694915</v>
      </c>
      <c r="S242" t="s">
        <v>8325</v>
      </c>
      <c r="T242" t="s">
        <v>8326</v>
      </c>
    </row>
    <row r="243" spans="1:20" ht="45" x14ac:dyDescent="0.25">
      <c r="A243">
        <v>1839</v>
      </c>
      <c r="B243" s="3" t="s">
        <v>1840</v>
      </c>
      <c r="C243" s="3" t="s">
        <v>5949</v>
      </c>
      <c r="D243">
        <v>1000</v>
      </c>
      <c r="E243">
        <v>2053</v>
      </c>
      <c r="F243" t="s">
        <v>8219</v>
      </c>
      <c r="G243" t="s">
        <v>8224</v>
      </c>
      <c r="H243" t="s">
        <v>8246</v>
      </c>
      <c r="I243">
        <v>1475342382</v>
      </c>
      <c r="J243" s="13">
        <f t="shared" si="13"/>
        <v>42644.722013888888</v>
      </c>
      <c r="K243">
        <v>1472750382</v>
      </c>
      <c r="L243" s="13">
        <f t="shared" si="14"/>
        <v>41603.333668981482</v>
      </c>
      <c r="M243" t="b">
        <v>0</v>
      </c>
      <c r="N243">
        <v>45</v>
      </c>
      <c r="O243" t="b">
        <v>1</v>
      </c>
      <c r="P243" t="s">
        <v>8276</v>
      </c>
      <c r="Q243" s="6">
        <f t="shared" si="12"/>
        <v>2.0529999999999999</v>
      </c>
      <c r="R243" s="8">
        <f t="shared" si="15"/>
        <v>45.62222222222222</v>
      </c>
      <c r="S243" t="s">
        <v>8314</v>
      </c>
      <c r="T243" t="s">
        <v>8315</v>
      </c>
    </row>
    <row r="244" spans="1:20" ht="60" x14ac:dyDescent="0.25">
      <c r="A244">
        <v>1349</v>
      </c>
      <c r="B244" s="3" t="s">
        <v>1350</v>
      </c>
      <c r="C244" s="3" t="s">
        <v>5459</v>
      </c>
      <c r="D244">
        <v>5000</v>
      </c>
      <c r="E244">
        <v>10210</v>
      </c>
      <c r="F244" t="s">
        <v>8219</v>
      </c>
      <c r="G244" t="s">
        <v>8229</v>
      </c>
      <c r="H244" t="s">
        <v>8251</v>
      </c>
      <c r="I244">
        <v>1450249140</v>
      </c>
      <c r="J244" s="13">
        <f t="shared" si="13"/>
        <v>42354.290972222225</v>
      </c>
      <c r="K244">
        <v>1447055935</v>
      </c>
      <c r="L244" s="13">
        <f t="shared" si="14"/>
        <v>40487.621365740742</v>
      </c>
      <c r="M244" t="b">
        <v>0</v>
      </c>
      <c r="N244">
        <v>172</v>
      </c>
      <c r="O244" t="b">
        <v>1</v>
      </c>
      <c r="P244" t="s">
        <v>8274</v>
      </c>
      <c r="Q244" s="6">
        <f t="shared" si="12"/>
        <v>2.0419999999999998</v>
      </c>
      <c r="R244" s="8">
        <f t="shared" si="15"/>
        <v>59.360465116279073</v>
      </c>
      <c r="S244" t="s">
        <v>8323</v>
      </c>
      <c r="T244" t="s">
        <v>8333</v>
      </c>
    </row>
    <row r="245" spans="1:20" ht="60" x14ac:dyDescent="0.25">
      <c r="A245">
        <v>788</v>
      </c>
      <c r="B245" s="3" t="s">
        <v>789</v>
      </c>
      <c r="C245" s="3" t="s">
        <v>4898</v>
      </c>
      <c r="D245">
        <v>1000</v>
      </c>
      <c r="E245">
        <v>2035.05</v>
      </c>
      <c r="F245" t="s">
        <v>8219</v>
      </c>
      <c r="G245" t="s">
        <v>8224</v>
      </c>
      <c r="H245" t="s">
        <v>8246</v>
      </c>
      <c r="I245">
        <v>1341633540</v>
      </c>
      <c r="J245" s="13">
        <f t="shared" si="13"/>
        <v>41097.165972222225</v>
      </c>
      <c r="K245">
        <v>1338336588</v>
      </c>
      <c r="L245" s="13">
        <f t="shared" si="14"/>
        <v>41526.60665509259</v>
      </c>
      <c r="M245" t="b">
        <v>0</v>
      </c>
      <c r="N245">
        <v>34</v>
      </c>
      <c r="O245" t="b">
        <v>1</v>
      </c>
      <c r="P245" t="s">
        <v>8276</v>
      </c>
      <c r="Q245" s="6">
        <f t="shared" si="12"/>
        <v>2.03505</v>
      </c>
      <c r="R245" s="8">
        <f t="shared" si="15"/>
        <v>59.85441176470588</v>
      </c>
      <c r="S245" t="s">
        <v>8314</v>
      </c>
      <c r="T245" t="s">
        <v>8315</v>
      </c>
    </row>
    <row r="246" spans="1:20" x14ac:dyDescent="0.25">
      <c r="A246">
        <v>1378</v>
      </c>
      <c r="B246" s="3" t="s">
        <v>1379</v>
      </c>
      <c r="C246" s="3" t="s">
        <v>5488</v>
      </c>
      <c r="D246">
        <v>2000</v>
      </c>
      <c r="E246">
        <v>4067</v>
      </c>
      <c r="F246" t="s">
        <v>8219</v>
      </c>
      <c r="G246" t="s">
        <v>8225</v>
      </c>
      <c r="H246" t="s">
        <v>8247</v>
      </c>
      <c r="I246">
        <v>1470075210</v>
      </c>
      <c r="J246" s="13">
        <f t="shared" si="13"/>
        <v>42583.759374999994</v>
      </c>
      <c r="K246">
        <v>1468779210</v>
      </c>
      <c r="L246" s="13">
        <f t="shared" si="14"/>
        <v>41100.158877314818</v>
      </c>
      <c r="M246" t="b">
        <v>0</v>
      </c>
      <c r="N246">
        <v>133</v>
      </c>
      <c r="O246" t="b">
        <v>1</v>
      </c>
      <c r="P246" t="s">
        <v>8276</v>
      </c>
      <c r="Q246" s="6">
        <f t="shared" si="12"/>
        <v>2.0335000000000001</v>
      </c>
      <c r="R246" s="8">
        <f t="shared" si="15"/>
        <v>30.578947368421051</v>
      </c>
      <c r="S246" t="s">
        <v>8314</v>
      </c>
      <c r="T246" t="s">
        <v>8315</v>
      </c>
    </row>
    <row r="247" spans="1:20" ht="60" x14ac:dyDescent="0.25">
      <c r="A247">
        <v>2499</v>
      </c>
      <c r="B247" s="3" t="s">
        <v>2499</v>
      </c>
      <c r="C247" s="3" t="s">
        <v>6609</v>
      </c>
      <c r="D247">
        <v>4000</v>
      </c>
      <c r="E247">
        <v>8105</v>
      </c>
      <c r="F247" t="s">
        <v>8219</v>
      </c>
      <c r="G247" t="s">
        <v>8224</v>
      </c>
      <c r="H247" t="s">
        <v>8246</v>
      </c>
      <c r="I247">
        <v>1356976800</v>
      </c>
      <c r="J247" s="13">
        <f t="shared" si="13"/>
        <v>41274.75</v>
      </c>
      <c r="K247">
        <v>1352820837</v>
      </c>
      <c r="L247" s="13">
        <f t="shared" si="14"/>
        <v>41783.642939814818</v>
      </c>
      <c r="M247" t="b">
        <v>0</v>
      </c>
      <c r="N247">
        <v>170</v>
      </c>
      <c r="O247" t="b">
        <v>1</v>
      </c>
      <c r="P247" t="s">
        <v>8279</v>
      </c>
      <c r="Q247" s="6">
        <f t="shared" si="12"/>
        <v>2.0262500000000001</v>
      </c>
      <c r="R247" s="8">
        <f t="shared" si="15"/>
        <v>47.676470588235297</v>
      </c>
      <c r="S247" t="s">
        <v>8314</v>
      </c>
      <c r="T247" t="s">
        <v>8331</v>
      </c>
    </row>
    <row r="248" spans="1:20" ht="60" x14ac:dyDescent="0.25">
      <c r="A248">
        <v>2443</v>
      </c>
      <c r="B248" s="3" t="s">
        <v>2444</v>
      </c>
      <c r="C248" s="3" t="s">
        <v>6553</v>
      </c>
      <c r="D248">
        <v>20000</v>
      </c>
      <c r="E248">
        <v>40502.99</v>
      </c>
      <c r="F248" t="s">
        <v>8219</v>
      </c>
      <c r="G248" t="s">
        <v>8224</v>
      </c>
      <c r="H248" t="s">
        <v>8246</v>
      </c>
      <c r="I248">
        <v>1408114822</v>
      </c>
      <c r="J248" s="13">
        <f t="shared" si="13"/>
        <v>41866.625254629631</v>
      </c>
      <c r="K248">
        <v>1405522822</v>
      </c>
      <c r="L248" s="13">
        <f t="shared" si="14"/>
        <v>41716.785011574073</v>
      </c>
      <c r="M248" t="b">
        <v>0</v>
      </c>
      <c r="N248">
        <v>311</v>
      </c>
      <c r="O248" t="b">
        <v>1</v>
      </c>
      <c r="P248" t="s">
        <v>8298</v>
      </c>
      <c r="Q248" s="6">
        <f t="shared" si="12"/>
        <v>2.0251494999999999</v>
      </c>
      <c r="R248" s="8">
        <f t="shared" si="15"/>
        <v>130.23469453376205</v>
      </c>
      <c r="S248" t="s">
        <v>8328</v>
      </c>
      <c r="T248" t="s">
        <v>8329</v>
      </c>
    </row>
    <row r="249" spans="1:20" ht="45" x14ac:dyDescent="0.25">
      <c r="A249">
        <v>1255</v>
      </c>
      <c r="B249" s="3" t="s">
        <v>1256</v>
      </c>
      <c r="C249" s="3" t="s">
        <v>5365</v>
      </c>
      <c r="D249">
        <v>3000</v>
      </c>
      <c r="E249">
        <v>6071</v>
      </c>
      <c r="F249" t="s">
        <v>8219</v>
      </c>
      <c r="G249" t="s">
        <v>8224</v>
      </c>
      <c r="H249" t="s">
        <v>8246</v>
      </c>
      <c r="I249">
        <v>1385932652</v>
      </c>
      <c r="J249" s="13">
        <f t="shared" si="13"/>
        <v>41609.887175925927</v>
      </c>
      <c r="K249">
        <v>1383337052</v>
      </c>
      <c r="L249" s="13">
        <f t="shared" si="14"/>
        <v>40456.954351851848</v>
      </c>
      <c r="M249" t="b">
        <v>1</v>
      </c>
      <c r="N249">
        <v>109</v>
      </c>
      <c r="O249" t="b">
        <v>1</v>
      </c>
      <c r="P249" t="s">
        <v>8276</v>
      </c>
      <c r="Q249" s="6">
        <f t="shared" si="12"/>
        <v>2.0236666666666667</v>
      </c>
      <c r="R249" s="8">
        <f t="shared" si="15"/>
        <v>55.697247706422019</v>
      </c>
      <c r="S249" t="s">
        <v>8314</v>
      </c>
      <c r="T249" t="s">
        <v>8315</v>
      </c>
    </row>
    <row r="250" spans="1:20" ht="60" x14ac:dyDescent="0.25">
      <c r="A250">
        <v>2057</v>
      </c>
      <c r="B250" s="3" t="s">
        <v>2058</v>
      </c>
      <c r="C250" s="3" t="s">
        <v>6167</v>
      </c>
      <c r="D250">
        <v>15000</v>
      </c>
      <c r="E250">
        <v>30334.83</v>
      </c>
      <c r="F250" t="s">
        <v>8219</v>
      </c>
      <c r="G250" t="s">
        <v>8225</v>
      </c>
      <c r="H250" t="s">
        <v>8247</v>
      </c>
      <c r="I250">
        <v>1456487532</v>
      </c>
      <c r="J250" s="13">
        <f t="shared" si="13"/>
        <v>42426.494583333333</v>
      </c>
      <c r="K250">
        <v>1453895532</v>
      </c>
      <c r="L250" s="13">
        <f t="shared" si="14"/>
        <v>42027.13817129629</v>
      </c>
      <c r="M250" t="b">
        <v>0</v>
      </c>
      <c r="N250">
        <v>666</v>
      </c>
      <c r="O250" t="b">
        <v>1</v>
      </c>
      <c r="P250" t="s">
        <v>8295</v>
      </c>
      <c r="Q250" s="6">
        <f t="shared" si="12"/>
        <v>2.022322</v>
      </c>
      <c r="R250" s="8">
        <f t="shared" si="15"/>
        <v>45.547792792792798</v>
      </c>
      <c r="S250" t="s">
        <v>8310</v>
      </c>
      <c r="T250" t="s">
        <v>8311</v>
      </c>
    </row>
    <row r="251" spans="1:20" ht="45" x14ac:dyDescent="0.25">
      <c r="A251">
        <v>3462</v>
      </c>
      <c r="B251" s="3" t="s">
        <v>3461</v>
      </c>
      <c r="C251" s="3" t="s">
        <v>7572</v>
      </c>
      <c r="D251">
        <v>250</v>
      </c>
      <c r="E251">
        <v>505</v>
      </c>
      <c r="F251" t="s">
        <v>8219</v>
      </c>
      <c r="G251" t="s">
        <v>8224</v>
      </c>
      <c r="H251" t="s">
        <v>8246</v>
      </c>
      <c r="I251">
        <v>1436551200</v>
      </c>
      <c r="J251" s="13">
        <f t="shared" si="13"/>
        <v>42195.75</v>
      </c>
      <c r="K251">
        <v>1435181628</v>
      </c>
      <c r="L251" s="13">
        <f t="shared" si="14"/>
        <v>41905.684629629628</v>
      </c>
      <c r="M251" t="b">
        <v>0</v>
      </c>
      <c r="N251">
        <v>17</v>
      </c>
      <c r="O251" t="b">
        <v>1</v>
      </c>
      <c r="P251" t="s">
        <v>8271</v>
      </c>
      <c r="Q251" s="6">
        <f t="shared" si="12"/>
        <v>2.02</v>
      </c>
      <c r="R251" s="8">
        <f t="shared" si="15"/>
        <v>29.705882352941178</v>
      </c>
      <c r="S251" t="s">
        <v>8317</v>
      </c>
      <c r="T251" t="s">
        <v>8318</v>
      </c>
    </row>
    <row r="252" spans="1:20" ht="45" x14ac:dyDescent="0.25">
      <c r="A252">
        <v>3599</v>
      </c>
      <c r="B252" s="3" t="s">
        <v>3598</v>
      </c>
      <c r="C252" s="3" t="s">
        <v>7709</v>
      </c>
      <c r="D252">
        <v>500</v>
      </c>
      <c r="E252">
        <v>1010</v>
      </c>
      <c r="F252" t="s">
        <v>8219</v>
      </c>
      <c r="G252" t="s">
        <v>8224</v>
      </c>
      <c r="H252" t="s">
        <v>8246</v>
      </c>
      <c r="I252">
        <v>1440892800</v>
      </c>
      <c r="J252" s="13">
        <f t="shared" si="13"/>
        <v>42246</v>
      </c>
      <c r="K252">
        <v>1438715077</v>
      </c>
      <c r="L252" s="13">
        <f t="shared" si="14"/>
        <v>41742.780509259261</v>
      </c>
      <c r="M252" t="b">
        <v>0</v>
      </c>
      <c r="N252">
        <v>17</v>
      </c>
      <c r="O252" t="b">
        <v>1</v>
      </c>
      <c r="P252" t="s">
        <v>8271</v>
      </c>
      <c r="Q252" s="6">
        <f t="shared" si="12"/>
        <v>2.02</v>
      </c>
      <c r="R252" s="8">
        <f t="shared" si="15"/>
        <v>59.411764705882355</v>
      </c>
      <c r="S252" t="s">
        <v>8317</v>
      </c>
      <c r="T252" t="s">
        <v>8318</v>
      </c>
    </row>
    <row r="253" spans="1:20" ht="30" x14ac:dyDescent="0.25">
      <c r="A253">
        <v>2728</v>
      </c>
      <c r="B253" s="3" t="s">
        <v>2728</v>
      </c>
      <c r="C253" s="3" t="s">
        <v>6838</v>
      </c>
      <c r="D253">
        <v>15000</v>
      </c>
      <c r="E253">
        <v>30274</v>
      </c>
      <c r="F253" t="s">
        <v>8219</v>
      </c>
      <c r="G253" t="s">
        <v>8224</v>
      </c>
      <c r="H253" t="s">
        <v>8246</v>
      </c>
      <c r="I253">
        <v>1451485434</v>
      </c>
      <c r="J253" s="13">
        <f t="shared" si="13"/>
        <v>42368.59993055556</v>
      </c>
      <c r="K253">
        <v>1448461434</v>
      </c>
      <c r="L253" s="13">
        <f t="shared" si="14"/>
        <v>41737.097499999996</v>
      </c>
      <c r="M253" t="b">
        <v>0</v>
      </c>
      <c r="N253">
        <v>392</v>
      </c>
      <c r="O253" t="b">
        <v>1</v>
      </c>
      <c r="P253" t="s">
        <v>8295</v>
      </c>
      <c r="Q253" s="6">
        <f t="shared" si="12"/>
        <v>2.0182666666666669</v>
      </c>
      <c r="R253" s="8">
        <f t="shared" si="15"/>
        <v>77.229591836734699</v>
      </c>
      <c r="S253" t="s">
        <v>8310</v>
      </c>
      <c r="T253" t="s">
        <v>8311</v>
      </c>
    </row>
    <row r="254" spans="1:20" ht="60" x14ac:dyDescent="0.25">
      <c r="A254">
        <v>1674</v>
      </c>
      <c r="B254" s="3" t="s">
        <v>1675</v>
      </c>
      <c r="C254" s="3" t="s">
        <v>5784</v>
      </c>
      <c r="D254">
        <v>5000</v>
      </c>
      <c r="E254">
        <v>10085</v>
      </c>
      <c r="F254" t="s">
        <v>8219</v>
      </c>
      <c r="G254" t="s">
        <v>8224</v>
      </c>
      <c r="H254" t="s">
        <v>8246</v>
      </c>
      <c r="I254">
        <v>1471503540</v>
      </c>
      <c r="J254" s="13">
        <f t="shared" si="13"/>
        <v>42600.290972222225</v>
      </c>
      <c r="K254">
        <v>1468852306</v>
      </c>
      <c r="L254" s="13">
        <f t="shared" si="14"/>
        <v>41821.205636574072</v>
      </c>
      <c r="M254" t="b">
        <v>0</v>
      </c>
      <c r="N254">
        <v>113</v>
      </c>
      <c r="O254" t="b">
        <v>1</v>
      </c>
      <c r="P254" t="s">
        <v>8292</v>
      </c>
      <c r="Q254" s="6">
        <f t="shared" si="12"/>
        <v>2.0169999999999999</v>
      </c>
      <c r="R254" s="8">
        <f t="shared" si="15"/>
        <v>89.247787610619469</v>
      </c>
      <c r="S254" t="s">
        <v>8314</v>
      </c>
      <c r="T254" t="s">
        <v>8322</v>
      </c>
    </row>
    <row r="255" spans="1:20" ht="60" x14ac:dyDescent="0.25">
      <c r="A255">
        <v>1750</v>
      </c>
      <c r="B255" s="3" t="s">
        <v>1751</v>
      </c>
      <c r="C255" s="3" t="s">
        <v>5860</v>
      </c>
      <c r="D255">
        <v>5000</v>
      </c>
      <c r="E255">
        <v>10081</v>
      </c>
      <c r="F255" t="s">
        <v>8219</v>
      </c>
      <c r="G255" t="s">
        <v>8224</v>
      </c>
      <c r="H255" t="s">
        <v>8246</v>
      </c>
      <c r="I255">
        <v>1461096304</v>
      </c>
      <c r="J255" s="13">
        <f t="shared" si="13"/>
        <v>42479.836851851855</v>
      </c>
      <c r="K255">
        <v>1458936304</v>
      </c>
      <c r="L255" s="13">
        <f t="shared" si="14"/>
        <v>41389.364849537036</v>
      </c>
      <c r="M255" t="b">
        <v>0</v>
      </c>
      <c r="N255">
        <v>125</v>
      </c>
      <c r="O255" t="b">
        <v>1</v>
      </c>
      <c r="P255" t="s">
        <v>8285</v>
      </c>
      <c r="Q255" s="6">
        <f t="shared" si="12"/>
        <v>2.0162</v>
      </c>
      <c r="R255" s="8">
        <f t="shared" si="15"/>
        <v>80.647999999999996</v>
      </c>
      <c r="S255" t="s">
        <v>8325</v>
      </c>
      <c r="T255" t="s">
        <v>8326</v>
      </c>
    </row>
    <row r="256" spans="1:20" ht="60" x14ac:dyDescent="0.25">
      <c r="A256">
        <v>2025</v>
      </c>
      <c r="B256" s="3" t="s">
        <v>2026</v>
      </c>
      <c r="C256" s="3" t="s">
        <v>6135</v>
      </c>
      <c r="D256">
        <v>80000</v>
      </c>
      <c r="E256">
        <v>160920</v>
      </c>
      <c r="F256" t="s">
        <v>8219</v>
      </c>
      <c r="G256" t="s">
        <v>8236</v>
      </c>
      <c r="H256" t="s">
        <v>8249</v>
      </c>
      <c r="I256">
        <v>1433996746</v>
      </c>
      <c r="J256" s="13">
        <f t="shared" si="13"/>
        <v>42166.184560185182</v>
      </c>
      <c r="K256">
        <v>1431404746</v>
      </c>
      <c r="L256" s="13">
        <f t="shared" si="14"/>
        <v>40682.051689814813</v>
      </c>
      <c r="M256" t="b">
        <v>1</v>
      </c>
      <c r="N256">
        <v>729</v>
      </c>
      <c r="O256" t="b">
        <v>1</v>
      </c>
      <c r="P256" t="s">
        <v>8295</v>
      </c>
      <c r="Q256" s="6">
        <f t="shared" si="12"/>
        <v>2.0114999999999998</v>
      </c>
      <c r="R256" s="8">
        <f t="shared" si="15"/>
        <v>220.74074074074073</v>
      </c>
      <c r="S256" t="s">
        <v>8310</v>
      </c>
      <c r="T256" t="s">
        <v>8311</v>
      </c>
    </row>
    <row r="257" spans="1:20" ht="45" x14ac:dyDescent="0.25">
      <c r="A257">
        <v>1950</v>
      </c>
      <c r="B257" s="3" t="s">
        <v>1951</v>
      </c>
      <c r="C257" s="3" t="s">
        <v>6060</v>
      </c>
      <c r="D257">
        <v>48000</v>
      </c>
      <c r="E257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 s="13">
        <f t="shared" si="13"/>
        <v>40655.181400462963</v>
      </c>
      <c r="K257">
        <v>1300767673</v>
      </c>
      <c r="L257" s="13">
        <f t="shared" si="14"/>
        <v>41862.803078703706</v>
      </c>
      <c r="M257" t="b">
        <v>1</v>
      </c>
      <c r="N257">
        <v>1876</v>
      </c>
      <c r="O257" t="b">
        <v>1</v>
      </c>
      <c r="P257" t="s">
        <v>8295</v>
      </c>
      <c r="Q257" s="6">
        <f t="shared" si="12"/>
        <v>2.0051866666666669</v>
      </c>
      <c r="R257" s="8">
        <f t="shared" si="15"/>
        <v>51.3054157782516</v>
      </c>
      <c r="S257" t="s">
        <v>8310</v>
      </c>
      <c r="T257" t="s">
        <v>8311</v>
      </c>
    </row>
    <row r="258" spans="1:20" ht="30" x14ac:dyDescent="0.25">
      <c r="A258">
        <v>1836</v>
      </c>
      <c r="B258" s="3" t="s">
        <v>1837</v>
      </c>
      <c r="C258" s="3" t="s">
        <v>5946</v>
      </c>
      <c r="D258">
        <v>5000</v>
      </c>
      <c r="E258">
        <v>10017</v>
      </c>
      <c r="F258" t="s">
        <v>8219</v>
      </c>
      <c r="G258" t="s">
        <v>8224</v>
      </c>
      <c r="H258" t="s">
        <v>8246</v>
      </c>
      <c r="I258">
        <v>1361129129</v>
      </c>
      <c r="J258" s="13">
        <f t="shared" si="13"/>
        <v>41322.809363425928</v>
      </c>
      <c r="K258">
        <v>1359660329</v>
      </c>
      <c r="L258" s="13">
        <f t="shared" si="14"/>
        <v>41852.527222222219</v>
      </c>
      <c r="M258" t="b">
        <v>0</v>
      </c>
      <c r="N258">
        <v>55</v>
      </c>
      <c r="O258" t="b">
        <v>1</v>
      </c>
      <c r="P258" t="s">
        <v>8276</v>
      </c>
      <c r="Q258" s="6">
        <f t="shared" ref="Q258:Q321" si="16">E258/D258</f>
        <v>2.0034000000000001</v>
      </c>
      <c r="R258" s="8">
        <f t="shared" si="15"/>
        <v>182.12727272727273</v>
      </c>
      <c r="S258" t="s">
        <v>8314</v>
      </c>
      <c r="T258" t="s">
        <v>8315</v>
      </c>
    </row>
    <row r="259" spans="1:20" ht="60" x14ac:dyDescent="0.25">
      <c r="A259">
        <v>1250</v>
      </c>
      <c r="B259" s="3" t="s">
        <v>1251</v>
      </c>
      <c r="C259" s="3" t="s">
        <v>5360</v>
      </c>
      <c r="D259">
        <v>30000</v>
      </c>
      <c r="E259">
        <v>60046</v>
      </c>
      <c r="F259" t="s">
        <v>8219</v>
      </c>
      <c r="G259" t="s">
        <v>8224</v>
      </c>
      <c r="H259" t="s">
        <v>8246</v>
      </c>
      <c r="I259">
        <v>1410017131</v>
      </c>
      <c r="J259" s="13">
        <f t="shared" ref="J259:J322" si="17">(((I259/60)/60)/24)+DATE(1970,1,1)</f>
        <v>41888.64271990741</v>
      </c>
      <c r="K259">
        <v>1406129131</v>
      </c>
      <c r="L259" s="13">
        <f t="shared" ref="L259:L322" si="18">(((K278/60)/60)/24)+DATE(1970,1,1)</f>
        <v>42424.161898148144</v>
      </c>
      <c r="M259" t="b">
        <v>1</v>
      </c>
      <c r="N259">
        <v>508</v>
      </c>
      <c r="O259" t="b">
        <v>1</v>
      </c>
      <c r="P259" t="s">
        <v>8276</v>
      </c>
      <c r="Q259" s="6">
        <f t="shared" si="16"/>
        <v>2.0015333333333332</v>
      </c>
      <c r="R259" s="8">
        <f t="shared" ref="R259:R322" si="19">E259/N259</f>
        <v>118.2007874015748</v>
      </c>
      <c r="S259" t="s">
        <v>8314</v>
      </c>
      <c r="T259" t="s">
        <v>8315</v>
      </c>
    </row>
    <row r="260" spans="1:20" ht="75" x14ac:dyDescent="0.25">
      <c r="A260">
        <v>2213</v>
      </c>
      <c r="B260" s="3" t="s">
        <v>2214</v>
      </c>
      <c r="C260" s="3" t="s">
        <v>6323</v>
      </c>
      <c r="D260">
        <v>5</v>
      </c>
      <c r="E260">
        <v>10</v>
      </c>
      <c r="F260" t="s">
        <v>8219</v>
      </c>
      <c r="G260" t="s">
        <v>8224</v>
      </c>
      <c r="H260" t="s">
        <v>8246</v>
      </c>
      <c r="I260">
        <v>1431719379</v>
      </c>
      <c r="J260" s="13">
        <f t="shared" si="17"/>
        <v>42139.826145833329</v>
      </c>
      <c r="K260">
        <v>1429127379</v>
      </c>
      <c r="L260" s="13">
        <f t="shared" si="18"/>
        <v>41960.722951388889</v>
      </c>
      <c r="M260" t="b">
        <v>0</v>
      </c>
      <c r="N260">
        <v>1</v>
      </c>
      <c r="O260" t="b">
        <v>1</v>
      </c>
      <c r="P260" t="s">
        <v>8280</v>
      </c>
      <c r="Q260" s="6">
        <f t="shared" si="16"/>
        <v>2</v>
      </c>
      <c r="R260" s="8">
        <f t="shared" si="19"/>
        <v>10</v>
      </c>
      <c r="S260" t="s">
        <v>8314</v>
      </c>
      <c r="T260" t="s">
        <v>8327</v>
      </c>
    </row>
    <row r="261" spans="1:20" ht="60" x14ac:dyDescent="0.25">
      <c r="A261">
        <v>1202</v>
      </c>
      <c r="B261" s="3" t="s">
        <v>1203</v>
      </c>
      <c r="C261" s="3" t="s">
        <v>5312</v>
      </c>
      <c r="D261">
        <v>25000</v>
      </c>
      <c r="E261">
        <v>49811</v>
      </c>
      <c r="F261" t="s">
        <v>8219</v>
      </c>
      <c r="G261" t="s">
        <v>8226</v>
      </c>
      <c r="H261" t="s">
        <v>8248</v>
      </c>
      <c r="I261">
        <v>1435388154</v>
      </c>
      <c r="J261" s="13">
        <f t="shared" si="17"/>
        <v>42182.288819444439</v>
      </c>
      <c r="K261">
        <v>1432796154</v>
      </c>
      <c r="L261" s="13">
        <f t="shared" si="18"/>
        <v>41233.499131944445</v>
      </c>
      <c r="M261" t="b">
        <v>0</v>
      </c>
      <c r="N261">
        <v>271</v>
      </c>
      <c r="O261" t="b">
        <v>1</v>
      </c>
      <c r="P261" t="s">
        <v>8285</v>
      </c>
      <c r="Q261" s="6">
        <f t="shared" si="16"/>
        <v>1.99244</v>
      </c>
      <c r="R261" s="8">
        <f t="shared" si="19"/>
        <v>183.80442804428046</v>
      </c>
      <c r="S261" t="s">
        <v>8325</v>
      </c>
      <c r="T261" t="s">
        <v>8326</v>
      </c>
    </row>
    <row r="262" spans="1:20" ht="60" x14ac:dyDescent="0.25">
      <c r="A262">
        <v>2065</v>
      </c>
      <c r="B262" s="3" t="s">
        <v>2066</v>
      </c>
      <c r="C262" s="3" t="s">
        <v>6175</v>
      </c>
      <c r="D262">
        <v>40000</v>
      </c>
      <c r="E262">
        <v>79686.05</v>
      </c>
      <c r="F262" t="s">
        <v>8219</v>
      </c>
      <c r="G262" t="s">
        <v>8225</v>
      </c>
      <c r="H262" t="s">
        <v>8247</v>
      </c>
      <c r="I262">
        <v>1387958429</v>
      </c>
      <c r="J262" s="13">
        <f t="shared" si="17"/>
        <v>41633.333668981482</v>
      </c>
      <c r="K262">
        <v>1385366429</v>
      </c>
      <c r="L262" s="13">
        <f t="shared" si="18"/>
        <v>42273.884305555555</v>
      </c>
      <c r="M262" t="b">
        <v>0</v>
      </c>
      <c r="N262">
        <v>1556</v>
      </c>
      <c r="O262" t="b">
        <v>1</v>
      </c>
      <c r="P262" t="s">
        <v>8295</v>
      </c>
      <c r="Q262" s="6">
        <f t="shared" si="16"/>
        <v>1.99215125</v>
      </c>
      <c r="R262" s="8">
        <f t="shared" si="19"/>
        <v>51.212114395886893</v>
      </c>
      <c r="S262" t="s">
        <v>8310</v>
      </c>
      <c r="T262" t="s">
        <v>8311</v>
      </c>
    </row>
    <row r="263" spans="1:20" ht="60" x14ac:dyDescent="0.25">
      <c r="A263">
        <v>1254</v>
      </c>
      <c r="B263" s="3" t="s">
        <v>1255</v>
      </c>
      <c r="C263" s="3" t="s">
        <v>5364</v>
      </c>
      <c r="D263">
        <v>6700</v>
      </c>
      <c r="E263">
        <v>13323</v>
      </c>
      <c r="F263" t="s">
        <v>8219</v>
      </c>
      <c r="G263" t="s">
        <v>8224</v>
      </c>
      <c r="H263" t="s">
        <v>8246</v>
      </c>
      <c r="I263">
        <v>1293857940</v>
      </c>
      <c r="J263" s="13">
        <f t="shared" si="17"/>
        <v>40544.207638888889</v>
      </c>
      <c r="K263">
        <v>1288968886</v>
      </c>
      <c r="L263" s="13">
        <f t="shared" si="18"/>
        <v>42636.614745370374</v>
      </c>
      <c r="M263" t="b">
        <v>1</v>
      </c>
      <c r="N263">
        <v>141</v>
      </c>
      <c r="O263" t="b">
        <v>1</v>
      </c>
      <c r="P263" t="s">
        <v>8276</v>
      </c>
      <c r="Q263" s="6">
        <f t="shared" si="16"/>
        <v>1.9885074626865671</v>
      </c>
      <c r="R263" s="8">
        <f t="shared" si="19"/>
        <v>94.489361702127653</v>
      </c>
      <c r="S263" t="s">
        <v>8314</v>
      </c>
      <c r="T263" t="s">
        <v>8315</v>
      </c>
    </row>
    <row r="264" spans="1:20" ht="60" x14ac:dyDescent="0.25">
      <c r="A264">
        <v>1952</v>
      </c>
      <c r="B264" s="3" t="s">
        <v>1953</v>
      </c>
      <c r="C264" s="3" t="s">
        <v>6062</v>
      </c>
      <c r="D264">
        <v>35000</v>
      </c>
      <c r="E264">
        <v>69465.33</v>
      </c>
      <c r="F264" t="s">
        <v>8219</v>
      </c>
      <c r="G264" t="s">
        <v>8229</v>
      </c>
      <c r="H264" t="s">
        <v>8251</v>
      </c>
      <c r="I264">
        <v>1381934015</v>
      </c>
      <c r="J264" s="13">
        <f t="shared" si="17"/>
        <v>41563.60665509259</v>
      </c>
      <c r="K264">
        <v>1378737215</v>
      </c>
      <c r="L264" s="13">
        <f t="shared" si="18"/>
        <v>41059.118993055556</v>
      </c>
      <c r="M264" t="b">
        <v>1</v>
      </c>
      <c r="N264">
        <v>682</v>
      </c>
      <c r="O264" t="b">
        <v>1</v>
      </c>
      <c r="P264" t="s">
        <v>8295</v>
      </c>
      <c r="Q264" s="6">
        <f t="shared" si="16"/>
        <v>1.9847237142857144</v>
      </c>
      <c r="R264" s="8">
        <f t="shared" si="19"/>
        <v>101.85532258064516</v>
      </c>
      <c r="S264" t="s">
        <v>8310</v>
      </c>
      <c r="T264" t="s">
        <v>8311</v>
      </c>
    </row>
    <row r="265" spans="1:20" ht="60" x14ac:dyDescent="0.25">
      <c r="A265">
        <v>81</v>
      </c>
      <c r="B265" s="3" t="s">
        <v>83</v>
      </c>
      <c r="C265" s="3" t="s">
        <v>4192</v>
      </c>
      <c r="D265">
        <v>750</v>
      </c>
      <c r="E265">
        <v>1485</v>
      </c>
      <c r="F265" t="s">
        <v>8219</v>
      </c>
      <c r="G265" t="s">
        <v>8224</v>
      </c>
      <c r="H265" t="s">
        <v>8246</v>
      </c>
      <c r="I265">
        <v>1342234920</v>
      </c>
      <c r="J265" s="13">
        <f t="shared" si="17"/>
        <v>41104.126388888886</v>
      </c>
      <c r="K265">
        <v>1341892127</v>
      </c>
      <c r="L265" s="13">
        <f t="shared" si="18"/>
        <v>42313.703900462962</v>
      </c>
      <c r="M265" t="b">
        <v>0</v>
      </c>
      <c r="N265">
        <v>28</v>
      </c>
      <c r="O265" t="b">
        <v>1</v>
      </c>
      <c r="P265" t="s">
        <v>8266</v>
      </c>
      <c r="Q265" s="6">
        <f t="shared" si="16"/>
        <v>1.98</v>
      </c>
      <c r="R265" s="8">
        <f t="shared" si="19"/>
        <v>53.035714285714285</v>
      </c>
      <c r="S265" t="s">
        <v>8320</v>
      </c>
      <c r="T265" t="s">
        <v>8321</v>
      </c>
    </row>
    <row r="266" spans="1:20" ht="60" x14ac:dyDescent="0.25">
      <c r="A266">
        <v>2060</v>
      </c>
      <c r="B266" s="3" t="s">
        <v>2061</v>
      </c>
      <c r="C266" s="3" t="s">
        <v>6170</v>
      </c>
      <c r="D266">
        <v>25000</v>
      </c>
      <c r="E266">
        <v>49100</v>
      </c>
      <c r="F266" t="s">
        <v>8219</v>
      </c>
      <c r="G266" t="s">
        <v>8224</v>
      </c>
      <c r="H266" t="s">
        <v>8246</v>
      </c>
      <c r="I266">
        <v>1406129150</v>
      </c>
      <c r="J266" s="13">
        <f t="shared" si="17"/>
        <v>41843.642939814818</v>
      </c>
      <c r="K266">
        <v>1400945150</v>
      </c>
      <c r="L266" s="13">
        <f t="shared" si="18"/>
        <v>42552.048356481479</v>
      </c>
      <c r="M266" t="b">
        <v>0</v>
      </c>
      <c r="N266">
        <v>1364</v>
      </c>
      <c r="O266" t="b">
        <v>1</v>
      </c>
      <c r="P266" t="s">
        <v>8295</v>
      </c>
      <c r="Q266" s="6">
        <f t="shared" si="16"/>
        <v>1.964</v>
      </c>
      <c r="R266" s="8">
        <f t="shared" si="19"/>
        <v>35.997067448680355</v>
      </c>
      <c r="S266" t="s">
        <v>8310</v>
      </c>
      <c r="T266" t="s">
        <v>8311</v>
      </c>
    </row>
    <row r="267" spans="1:20" ht="60" x14ac:dyDescent="0.25">
      <c r="A267">
        <v>2211</v>
      </c>
      <c r="B267" s="3" t="s">
        <v>2212</v>
      </c>
      <c r="C267" s="3" t="s">
        <v>6321</v>
      </c>
      <c r="D267">
        <v>2500</v>
      </c>
      <c r="E267">
        <v>4890</v>
      </c>
      <c r="F267" t="s">
        <v>8219</v>
      </c>
      <c r="G267" t="s">
        <v>8224</v>
      </c>
      <c r="H267" t="s">
        <v>8246</v>
      </c>
      <c r="I267">
        <v>1397113140</v>
      </c>
      <c r="J267" s="13">
        <f t="shared" si="17"/>
        <v>41739.290972222225</v>
      </c>
      <c r="K267">
        <v>1395168625</v>
      </c>
      <c r="L267" s="13">
        <f t="shared" si="18"/>
        <v>41861.524837962963</v>
      </c>
      <c r="M267" t="b">
        <v>0</v>
      </c>
      <c r="N267">
        <v>120</v>
      </c>
      <c r="O267" t="b">
        <v>1</v>
      </c>
      <c r="P267" t="s">
        <v>8280</v>
      </c>
      <c r="Q267" s="6">
        <f t="shared" si="16"/>
        <v>1.956</v>
      </c>
      <c r="R267" s="8">
        <f t="shared" si="19"/>
        <v>40.75</v>
      </c>
      <c r="S267" t="s">
        <v>8314</v>
      </c>
      <c r="T267" t="s">
        <v>8327</v>
      </c>
    </row>
    <row r="268" spans="1:20" ht="60" x14ac:dyDescent="0.25">
      <c r="A268">
        <v>1926</v>
      </c>
      <c r="B268" s="3" t="s">
        <v>1927</v>
      </c>
      <c r="C268" s="3" t="s">
        <v>6036</v>
      </c>
      <c r="D268">
        <v>1500</v>
      </c>
      <c r="E268">
        <v>2930.69</v>
      </c>
      <c r="F268" t="s">
        <v>8219</v>
      </c>
      <c r="G268" t="s">
        <v>8224</v>
      </c>
      <c r="H268" t="s">
        <v>8246</v>
      </c>
      <c r="I268">
        <v>1288657560</v>
      </c>
      <c r="J268" s="13">
        <f t="shared" si="17"/>
        <v>40484.018055555556</v>
      </c>
      <c r="K268">
        <v>1286319256</v>
      </c>
      <c r="L268" s="13">
        <f t="shared" si="18"/>
        <v>42323.17460648148</v>
      </c>
      <c r="M268" t="b">
        <v>0</v>
      </c>
      <c r="N268">
        <v>107</v>
      </c>
      <c r="O268" t="b">
        <v>1</v>
      </c>
      <c r="P268" t="s">
        <v>8279</v>
      </c>
      <c r="Q268" s="6">
        <f t="shared" si="16"/>
        <v>1.9537933333333333</v>
      </c>
      <c r="R268" s="8">
        <f t="shared" si="19"/>
        <v>27.3896261682243</v>
      </c>
      <c r="S268" t="s">
        <v>8314</v>
      </c>
      <c r="T268" t="s">
        <v>8331</v>
      </c>
    </row>
    <row r="269" spans="1:20" ht="45" x14ac:dyDescent="0.25">
      <c r="A269">
        <v>2545</v>
      </c>
      <c r="B269" s="3" t="s">
        <v>2545</v>
      </c>
      <c r="C269" s="3" t="s">
        <v>6655</v>
      </c>
      <c r="D269">
        <v>2000</v>
      </c>
      <c r="E269">
        <v>3906</v>
      </c>
      <c r="F269" t="s">
        <v>8219</v>
      </c>
      <c r="G269" t="s">
        <v>8224</v>
      </c>
      <c r="H269" t="s">
        <v>8246</v>
      </c>
      <c r="I269">
        <v>1424997000</v>
      </c>
      <c r="J269" s="13">
        <f t="shared" si="17"/>
        <v>42062.020833333328</v>
      </c>
      <c r="K269">
        <v>1421983138</v>
      </c>
      <c r="L269" s="13">
        <f t="shared" si="18"/>
        <v>40687.285844907405</v>
      </c>
      <c r="M269" t="b">
        <v>0</v>
      </c>
      <c r="N269">
        <v>61</v>
      </c>
      <c r="O269" t="b">
        <v>1</v>
      </c>
      <c r="P269" t="s">
        <v>8300</v>
      </c>
      <c r="Q269" s="6">
        <f t="shared" si="16"/>
        <v>1.9530000000000001</v>
      </c>
      <c r="R269" s="8">
        <f t="shared" si="19"/>
        <v>64.032786885245898</v>
      </c>
      <c r="S269" t="s">
        <v>8314</v>
      </c>
      <c r="T269" t="s">
        <v>8336</v>
      </c>
    </row>
    <row r="270" spans="1:20" ht="60" x14ac:dyDescent="0.25">
      <c r="A270">
        <v>844</v>
      </c>
      <c r="B270" s="3" t="s">
        <v>845</v>
      </c>
      <c r="C270" s="3" t="s">
        <v>4954</v>
      </c>
      <c r="D270">
        <v>3000</v>
      </c>
      <c r="E270">
        <v>5824</v>
      </c>
      <c r="F270" t="s">
        <v>8219</v>
      </c>
      <c r="G270" t="s">
        <v>8224</v>
      </c>
      <c r="H270" t="s">
        <v>8246</v>
      </c>
      <c r="I270">
        <v>1414817940</v>
      </c>
      <c r="J270" s="13">
        <f t="shared" si="17"/>
        <v>41944.207638888889</v>
      </c>
      <c r="K270">
        <v>1411489552</v>
      </c>
      <c r="L270" s="13">
        <f t="shared" si="18"/>
        <v>42417.625046296293</v>
      </c>
      <c r="M270" t="b">
        <v>1</v>
      </c>
      <c r="N270">
        <v>159</v>
      </c>
      <c r="O270" t="b">
        <v>1</v>
      </c>
      <c r="P270" t="s">
        <v>8277</v>
      </c>
      <c r="Q270" s="6">
        <f t="shared" si="16"/>
        <v>1.9413333333333334</v>
      </c>
      <c r="R270" s="8">
        <f t="shared" si="19"/>
        <v>36.628930817610062</v>
      </c>
      <c r="S270" t="s">
        <v>8314</v>
      </c>
      <c r="T270" t="s">
        <v>8335</v>
      </c>
    </row>
    <row r="271" spans="1:20" ht="60" x14ac:dyDescent="0.25">
      <c r="A271">
        <v>1962</v>
      </c>
      <c r="B271" s="3" t="s">
        <v>1963</v>
      </c>
      <c r="C271" s="3" t="s">
        <v>6072</v>
      </c>
      <c r="D271">
        <v>10000</v>
      </c>
      <c r="E271">
        <v>19292.5</v>
      </c>
      <c r="F271" t="s">
        <v>8219</v>
      </c>
      <c r="G271" t="s">
        <v>8224</v>
      </c>
      <c r="H271" t="s">
        <v>8246</v>
      </c>
      <c r="I271">
        <v>1400006636</v>
      </c>
      <c r="J271" s="13">
        <f t="shared" si="17"/>
        <v>41772.780509259261</v>
      </c>
      <c r="K271">
        <v>1397414636</v>
      </c>
      <c r="L271" s="13">
        <f t="shared" si="18"/>
        <v>40266.662708333337</v>
      </c>
      <c r="M271" t="b">
        <v>1</v>
      </c>
      <c r="N271">
        <v>306</v>
      </c>
      <c r="O271" t="b">
        <v>1</v>
      </c>
      <c r="P271" t="s">
        <v>8295</v>
      </c>
      <c r="Q271" s="6">
        <f t="shared" si="16"/>
        <v>1.9292499999999999</v>
      </c>
      <c r="R271" s="8">
        <f t="shared" si="19"/>
        <v>63.04738562091503</v>
      </c>
      <c r="S271" t="s">
        <v>8310</v>
      </c>
      <c r="T271" t="s">
        <v>8311</v>
      </c>
    </row>
    <row r="272" spans="1:20" ht="60" x14ac:dyDescent="0.25">
      <c r="A272">
        <v>2020</v>
      </c>
      <c r="B272" s="3" t="s">
        <v>2021</v>
      </c>
      <c r="C272" s="3" t="s">
        <v>6130</v>
      </c>
      <c r="D272">
        <v>1500</v>
      </c>
      <c r="E272">
        <v>2885</v>
      </c>
      <c r="F272" t="s">
        <v>8219</v>
      </c>
      <c r="G272" t="s">
        <v>8224</v>
      </c>
      <c r="H272" t="s">
        <v>8246</v>
      </c>
      <c r="I272">
        <v>1400108640</v>
      </c>
      <c r="J272" s="13">
        <f t="shared" si="17"/>
        <v>41773.961111111108</v>
      </c>
      <c r="K272">
        <v>1396923624</v>
      </c>
      <c r="L272" s="13">
        <f t="shared" si="18"/>
        <v>42140.712314814817</v>
      </c>
      <c r="M272" t="b">
        <v>1</v>
      </c>
      <c r="N272">
        <v>122</v>
      </c>
      <c r="O272" t="b">
        <v>1</v>
      </c>
      <c r="P272" t="s">
        <v>8295</v>
      </c>
      <c r="Q272" s="6">
        <f t="shared" si="16"/>
        <v>1.9233333333333333</v>
      </c>
      <c r="R272" s="8">
        <f t="shared" si="19"/>
        <v>23.647540983606557</v>
      </c>
      <c r="S272" t="s">
        <v>8310</v>
      </c>
      <c r="T272" t="s">
        <v>8311</v>
      </c>
    </row>
    <row r="273" spans="1:20" ht="60" x14ac:dyDescent="0.25">
      <c r="A273">
        <v>3456</v>
      </c>
      <c r="B273" s="3" t="s">
        <v>3455</v>
      </c>
      <c r="C273" s="3" t="s">
        <v>7566</v>
      </c>
      <c r="D273">
        <v>3000</v>
      </c>
      <c r="E273">
        <v>5739</v>
      </c>
      <c r="F273" t="s">
        <v>8219</v>
      </c>
      <c r="G273" t="s">
        <v>8224</v>
      </c>
      <c r="H273" t="s">
        <v>8246</v>
      </c>
      <c r="I273">
        <v>1406876340</v>
      </c>
      <c r="J273" s="13">
        <f t="shared" si="17"/>
        <v>41852.290972222225</v>
      </c>
      <c r="K273">
        <v>1404190567</v>
      </c>
      <c r="L273" s="13">
        <f t="shared" si="18"/>
        <v>42383.793124999997</v>
      </c>
      <c r="M273" t="b">
        <v>0</v>
      </c>
      <c r="N273">
        <v>16</v>
      </c>
      <c r="O273" t="b">
        <v>1</v>
      </c>
      <c r="P273" t="s">
        <v>8271</v>
      </c>
      <c r="Q273" s="6">
        <f t="shared" si="16"/>
        <v>1.913</v>
      </c>
      <c r="R273" s="8">
        <f t="shared" si="19"/>
        <v>358.6875</v>
      </c>
      <c r="S273" t="s">
        <v>8317</v>
      </c>
      <c r="T273" t="s">
        <v>8318</v>
      </c>
    </row>
    <row r="274" spans="1:20" ht="60" x14ac:dyDescent="0.25">
      <c r="A274">
        <v>2064</v>
      </c>
      <c r="B274" s="3" t="s">
        <v>2065</v>
      </c>
      <c r="C274" s="3" t="s">
        <v>6174</v>
      </c>
      <c r="D274">
        <v>261962</v>
      </c>
      <c r="E274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 s="13">
        <f t="shared" si="17"/>
        <v>41425.5</v>
      </c>
      <c r="K274">
        <v>1366879523</v>
      </c>
      <c r="L274" s="13">
        <f t="shared" si="18"/>
        <v>42032.693043981482</v>
      </c>
      <c r="M274" t="b">
        <v>0</v>
      </c>
      <c r="N274">
        <v>5812</v>
      </c>
      <c r="O274" t="b">
        <v>1</v>
      </c>
      <c r="P274" t="s">
        <v>8295</v>
      </c>
      <c r="Q274" s="6">
        <f t="shared" si="16"/>
        <v>1.9116676082790633</v>
      </c>
      <c r="R274" s="8">
        <f t="shared" si="19"/>
        <v>86.163845492085343</v>
      </c>
      <c r="S274" t="s">
        <v>8310</v>
      </c>
      <c r="T274" t="s">
        <v>8311</v>
      </c>
    </row>
    <row r="275" spans="1:20" ht="60" x14ac:dyDescent="0.25">
      <c r="A275">
        <v>258</v>
      </c>
      <c r="B275" s="3" t="s">
        <v>259</v>
      </c>
      <c r="C275" s="3" t="s">
        <v>4368</v>
      </c>
      <c r="D275">
        <v>30000</v>
      </c>
      <c r="E275">
        <v>57342</v>
      </c>
      <c r="F275" t="s">
        <v>8219</v>
      </c>
      <c r="G275" t="s">
        <v>8224</v>
      </c>
      <c r="H275" t="s">
        <v>8246</v>
      </c>
      <c r="I275">
        <v>1308359666</v>
      </c>
      <c r="J275" s="13">
        <f t="shared" si="17"/>
        <v>40712.051689814813</v>
      </c>
      <c r="K275">
        <v>1305767666</v>
      </c>
      <c r="L275" s="13">
        <f t="shared" si="18"/>
        <v>41430.038888888892</v>
      </c>
      <c r="M275" t="b">
        <v>1</v>
      </c>
      <c r="N275">
        <v>688</v>
      </c>
      <c r="O275" t="b">
        <v>1</v>
      </c>
      <c r="P275" t="s">
        <v>8269</v>
      </c>
      <c r="Q275" s="6">
        <f t="shared" si="16"/>
        <v>1.9114</v>
      </c>
      <c r="R275" s="8">
        <f t="shared" si="19"/>
        <v>83.345930232558146</v>
      </c>
      <c r="S275" t="s">
        <v>8320</v>
      </c>
      <c r="T275" t="s">
        <v>8332</v>
      </c>
    </row>
    <row r="276" spans="1:20" ht="60" x14ac:dyDescent="0.25">
      <c r="A276">
        <v>3046</v>
      </c>
      <c r="B276" s="3" t="s">
        <v>3046</v>
      </c>
      <c r="C276" s="3" t="s">
        <v>7156</v>
      </c>
      <c r="D276">
        <v>7900</v>
      </c>
      <c r="E276">
        <v>15077</v>
      </c>
      <c r="F276" t="s">
        <v>8219</v>
      </c>
      <c r="G276" t="s">
        <v>8224</v>
      </c>
      <c r="H276" t="s">
        <v>8246</v>
      </c>
      <c r="I276">
        <v>1410324720</v>
      </c>
      <c r="J276" s="13">
        <f t="shared" si="17"/>
        <v>41892.202777777777</v>
      </c>
      <c r="K276">
        <v>1407784586</v>
      </c>
      <c r="L276" s="13">
        <f t="shared" si="18"/>
        <v>42452.781828703708</v>
      </c>
      <c r="M276" t="b">
        <v>0</v>
      </c>
      <c r="N276">
        <v>58</v>
      </c>
      <c r="O276" t="b">
        <v>1</v>
      </c>
      <c r="P276" t="s">
        <v>8303</v>
      </c>
      <c r="Q276" s="6">
        <f t="shared" si="16"/>
        <v>1.9084810126582279</v>
      </c>
      <c r="R276" s="8">
        <f t="shared" si="19"/>
        <v>259.94827586206895</v>
      </c>
      <c r="S276" t="s">
        <v>8317</v>
      </c>
      <c r="T276" t="s">
        <v>8330</v>
      </c>
    </row>
    <row r="277" spans="1:20" ht="45" x14ac:dyDescent="0.25">
      <c r="A277">
        <v>3460</v>
      </c>
      <c r="B277" s="3" t="s">
        <v>3459</v>
      </c>
      <c r="C277" s="3" t="s">
        <v>7570</v>
      </c>
      <c r="D277">
        <v>500</v>
      </c>
      <c r="E277">
        <v>950</v>
      </c>
      <c r="F277" t="s">
        <v>8219</v>
      </c>
      <c r="G277" t="s">
        <v>8225</v>
      </c>
      <c r="H277" t="s">
        <v>8247</v>
      </c>
      <c r="I277">
        <v>1408106352</v>
      </c>
      <c r="J277" s="13">
        <f t="shared" si="17"/>
        <v>41866.527222222219</v>
      </c>
      <c r="K277">
        <v>1406896752</v>
      </c>
      <c r="L277" s="13">
        <f t="shared" si="18"/>
        <v>42654.525775462964</v>
      </c>
      <c r="M277" t="b">
        <v>0</v>
      </c>
      <c r="N277">
        <v>19</v>
      </c>
      <c r="O277" t="b">
        <v>1</v>
      </c>
      <c r="P277" t="s">
        <v>8271</v>
      </c>
      <c r="Q277" s="6">
        <f t="shared" si="16"/>
        <v>1.9</v>
      </c>
      <c r="R277" s="8">
        <f t="shared" si="19"/>
        <v>50</v>
      </c>
      <c r="S277" t="s">
        <v>8317</v>
      </c>
      <c r="T277" t="s">
        <v>8318</v>
      </c>
    </row>
    <row r="278" spans="1:20" ht="60" x14ac:dyDescent="0.25">
      <c r="A278">
        <v>1374</v>
      </c>
      <c r="B278" s="3" t="s">
        <v>1375</v>
      </c>
      <c r="C278" s="3" t="s">
        <v>5484</v>
      </c>
      <c r="D278">
        <v>1500</v>
      </c>
      <c r="E278">
        <v>2842</v>
      </c>
      <c r="F278" t="s">
        <v>8219</v>
      </c>
      <c r="G278" t="s">
        <v>8224</v>
      </c>
      <c r="H278" t="s">
        <v>8246</v>
      </c>
      <c r="I278">
        <v>1458874388</v>
      </c>
      <c r="J278" s="13">
        <f t="shared" si="17"/>
        <v>42454.12023148148</v>
      </c>
      <c r="K278">
        <v>1456285988</v>
      </c>
      <c r="L278" s="13">
        <f t="shared" si="18"/>
        <v>41674.063078703701</v>
      </c>
      <c r="M278" t="b">
        <v>0</v>
      </c>
      <c r="N278">
        <v>66</v>
      </c>
      <c r="O278" t="b">
        <v>1</v>
      </c>
      <c r="P278" t="s">
        <v>8276</v>
      </c>
      <c r="Q278" s="6">
        <f t="shared" si="16"/>
        <v>1.8946666666666667</v>
      </c>
      <c r="R278" s="8">
        <f t="shared" si="19"/>
        <v>43.060606060606062</v>
      </c>
      <c r="S278" t="s">
        <v>8314</v>
      </c>
      <c r="T278" t="s">
        <v>8315</v>
      </c>
    </row>
    <row r="279" spans="1:20" ht="45" x14ac:dyDescent="0.25">
      <c r="A279">
        <v>1475</v>
      </c>
      <c r="B279" s="3" t="s">
        <v>1476</v>
      </c>
      <c r="C279" s="3" t="s">
        <v>5585</v>
      </c>
      <c r="D279">
        <v>15000</v>
      </c>
      <c r="E279">
        <v>28300.45</v>
      </c>
      <c r="F279" t="s">
        <v>8219</v>
      </c>
      <c r="G279" t="s">
        <v>8224</v>
      </c>
      <c r="H279" t="s">
        <v>8246</v>
      </c>
      <c r="I279">
        <v>1419051540</v>
      </c>
      <c r="J279" s="13">
        <f t="shared" si="17"/>
        <v>41993.207638888889</v>
      </c>
      <c r="K279">
        <v>1416244863</v>
      </c>
      <c r="L279" s="13">
        <f t="shared" si="18"/>
        <v>42761.961099537039</v>
      </c>
      <c r="M279" t="b">
        <v>1</v>
      </c>
      <c r="N279">
        <v>441</v>
      </c>
      <c r="O279" t="b">
        <v>1</v>
      </c>
      <c r="P279" t="s">
        <v>8288</v>
      </c>
      <c r="Q279" s="6">
        <f t="shared" si="16"/>
        <v>1.8866966666666667</v>
      </c>
      <c r="R279" s="8">
        <f t="shared" si="19"/>
        <v>64.173356009070289</v>
      </c>
      <c r="S279" t="s">
        <v>8323</v>
      </c>
      <c r="T279" t="s">
        <v>8324</v>
      </c>
    </row>
    <row r="280" spans="1:20" ht="45" x14ac:dyDescent="0.25">
      <c r="A280">
        <v>3155</v>
      </c>
      <c r="B280" s="3" t="s">
        <v>3155</v>
      </c>
      <c r="C280" s="3" t="s">
        <v>7265</v>
      </c>
      <c r="D280">
        <v>5000</v>
      </c>
      <c r="E280">
        <v>9425.23</v>
      </c>
      <c r="F280" t="s">
        <v>8219</v>
      </c>
      <c r="G280" t="s">
        <v>8225</v>
      </c>
      <c r="H280" t="s">
        <v>8247</v>
      </c>
      <c r="I280">
        <v>1356004725</v>
      </c>
      <c r="J280" s="13">
        <f t="shared" si="17"/>
        <v>41263.499131944445</v>
      </c>
      <c r="K280">
        <v>1353412725</v>
      </c>
      <c r="L280" s="13">
        <f t="shared" si="18"/>
        <v>42198.750254629631</v>
      </c>
      <c r="M280" t="b">
        <v>1</v>
      </c>
      <c r="N280">
        <v>302</v>
      </c>
      <c r="O280" t="b">
        <v>1</v>
      </c>
      <c r="P280" t="s">
        <v>8271</v>
      </c>
      <c r="Q280" s="6">
        <f t="shared" si="16"/>
        <v>1.885046</v>
      </c>
      <c r="R280" s="8">
        <f t="shared" si="19"/>
        <v>31.209370860927152</v>
      </c>
      <c r="S280" t="s">
        <v>8317</v>
      </c>
      <c r="T280" t="s">
        <v>8318</v>
      </c>
    </row>
    <row r="281" spans="1:20" ht="60" x14ac:dyDescent="0.25">
      <c r="A281">
        <v>2619</v>
      </c>
      <c r="B281" s="3" t="s">
        <v>2619</v>
      </c>
      <c r="C281" s="3" t="s">
        <v>6729</v>
      </c>
      <c r="D281">
        <v>1000</v>
      </c>
      <c r="E281">
        <v>1884</v>
      </c>
      <c r="F281" t="s">
        <v>8219</v>
      </c>
      <c r="G281" t="s">
        <v>8224</v>
      </c>
      <c r="H281" t="s">
        <v>8246</v>
      </c>
      <c r="I281">
        <v>1445598000</v>
      </c>
      <c r="J281" s="13">
        <f t="shared" si="17"/>
        <v>42300.458333333328</v>
      </c>
      <c r="K281">
        <v>1443302004</v>
      </c>
      <c r="L281" s="13">
        <f t="shared" si="18"/>
        <v>41303.593923611108</v>
      </c>
      <c r="M281" t="b">
        <v>1</v>
      </c>
      <c r="N281">
        <v>53</v>
      </c>
      <c r="O281" t="b">
        <v>1</v>
      </c>
      <c r="P281" t="s">
        <v>8301</v>
      </c>
      <c r="Q281" s="6">
        <f t="shared" si="16"/>
        <v>1.8839999999999999</v>
      </c>
      <c r="R281" s="8">
        <f t="shared" si="19"/>
        <v>35.547169811320757</v>
      </c>
      <c r="S281" t="s">
        <v>8310</v>
      </c>
      <c r="T281" t="s">
        <v>8319</v>
      </c>
    </row>
    <row r="282" spans="1:20" ht="60" x14ac:dyDescent="0.25">
      <c r="A282">
        <v>2636</v>
      </c>
      <c r="B282" s="3" t="s">
        <v>2636</v>
      </c>
      <c r="C282" s="3" t="s">
        <v>6746</v>
      </c>
      <c r="D282">
        <v>1000</v>
      </c>
      <c r="E282">
        <v>1873</v>
      </c>
      <c r="F282" t="s">
        <v>8219</v>
      </c>
      <c r="G282" t="s">
        <v>8224</v>
      </c>
      <c r="H282" t="s">
        <v>8246</v>
      </c>
      <c r="I282">
        <v>1476579600</v>
      </c>
      <c r="J282" s="13">
        <f t="shared" si="17"/>
        <v>42659.041666666672</v>
      </c>
      <c r="K282">
        <v>1474641914</v>
      </c>
      <c r="L282" s="13">
        <f t="shared" si="18"/>
        <v>41923.354351851849</v>
      </c>
      <c r="M282" t="b">
        <v>0</v>
      </c>
      <c r="N282">
        <v>50</v>
      </c>
      <c r="O282" t="b">
        <v>1</v>
      </c>
      <c r="P282" t="s">
        <v>8301</v>
      </c>
      <c r="Q282" s="6">
        <f t="shared" si="16"/>
        <v>1.873</v>
      </c>
      <c r="R282" s="8">
        <f t="shared" si="19"/>
        <v>37.46</v>
      </c>
      <c r="S282" t="s">
        <v>8310</v>
      </c>
      <c r="T282" t="s">
        <v>8319</v>
      </c>
    </row>
    <row r="283" spans="1:20" ht="45" x14ac:dyDescent="0.25">
      <c r="A283">
        <v>1937</v>
      </c>
      <c r="B283" s="3" t="s">
        <v>1938</v>
      </c>
      <c r="C283" s="3" t="s">
        <v>6047</v>
      </c>
      <c r="D283">
        <v>600</v>
      </c>
      <c r="E283">
        <v>1123.47</v>
      </c>
      <c r="F283" t="s">
        <v>8219</v>
      </c>
      <c r="G283" t="s">
        <v>8224</v>
      </c>
      <c r="H283" t="s">
        <v>8246</v>
      </c>
      <c r="I283">
        <v>1339732740</v>
      </c>
      <c r="J283" s="13">
        <f t="shared" si="17"/>
        <v>41075.165972222225</v>
      </c>
      <c r="K283">
        <v>1338346281</v>
      </c>
      <c r="L283" s="13">
        <f t="shared" si="18"/>
        <v>41145.719305555554</v>
      </c>
      <c r="M283" t="b">
        <v>0</v>
      </c>
      <c r="N283">
        <v>29</v>
      </c>
      <c r="O283" t="b">
        <v>1</v>
      </c>
      <c r="P283" t="s">
        <v>8279</v>
      </c>
      <c r="Q283" s="6">
        <f t="shared" si="16"/>
        <v>1.8724499999999999</v>
      </c>
      <c r="R283" s="8">
        <f t="shared" si="19"/>
        <v>38.740344827586206</v>
      </c>
      <c r="S283" t="s">
        <v>8314</v>
      </c>
      <c r="T283" t="s">
        <v>8331</v>
      </c>
    </row>
    <row r="284" spans="1:20" ht="45" x14ac:dyDescent="0.25">
      <c r="A284">
        <v>2835</v>
      </c>
      <c r="B284" s="3" t="s">
        <v>2835</v>
      </c>
      <c r="C284" s="3" t="s">
        <v>6945</v>
      </c>
      <c r="D284">
        <v>1000</v>
      </c>
      <c r="E284">
        <v>1870.99</v>
      </c>
      <c r="F284" t="s">
        <v>8219</v>
      </c>
      <c r="G284" t="s">
        <v>8225</v>
      </c>
      <c r="H284" t="s">
        <v>8247</v>
      </c>
      <c r="I284">
        <v>1449273600</v>
      </c>
      <c r="J284" s="13">
        <f t="shared" si="17"/>
        <v>42343</v>
      </c>
      <c r="K284">
        <v>1446742417</v>
      </c>
      <c r="L284" s="13">
        <f t="shared" si="18"/>
        <v>42496.582337962958</v>
      </c>
      <c r="M284" t="b">
        <v>0</v>
      </c>
      <c r="N284">
        <v>93</v>
      </c>
      <c r="O284" t="b">
        <v>1</v>
      </c>
      <c r="P284" t="s">
        <v>8271</v>
      </c>
      <c r="Q284" s="6">
        <f t="shared" si="16"/>
        <v>1.8709899999999999</v>
      </c>
      <c r="R284" s="8">
        <f t="shared" si="19"/>
        <v>20.118172043010752</v>
      </c>
      <c r="S284" t="s">
        <v>8317</v>
      </c>
      <c r="T284" t="s">
        <v>8318</v>
      </c>
    </row>
    <row r="285" spans="1:20" ht="45" x14ac:dyDescent="0.25">
      <c r="A285">
        <v>3707</v>
      </c>
      <c r="B285" s="3" t="s">
        <v>3704</v>
      </c>
      <c r="C285" s="3" t="s">
        <v>7817</v>
      </c>
      <c r="D285">
        <v>1000</v>
      </c>
      <c r="E285">
        <v>1860</v>
      </c>
      <c r="F285" t="s">
        <v>8219</v>
      </c>
      <c r="G285" t="s">
        <v>8224</v>
      </c>
      <c r="H285" t="s">
        <v>8246</v>
      </c>
      <c r="I285">
        <v>1469165160</v>
      </c>
      <c r="J285" s="13">
        <f t="shared" si="17"/>
        <v>42573.226388888885</v>
      </c>
      <c r="K285">
        <v>1467335378</v>
      </c>
      <c r="L285" s="13">
        <f t="shared" si="18"/>
        <v>42098.216238425928</v>
      </c>
      <c r="M285" t="b">
        <v>0</v>
      </c>
      <c r="N285">
        <v>23</v>
      </c>
      <c r="O285" t="b">
        <v>1</v>
      </c>
      <c r="P285" t="s">
        <v>8271</v>
      </c>
      <c r="Q285" s="6">
        <f t="shared" si="16"/>
        <v>1.86</v>
      </c>
      <c r="R285" s="8">
        <f t="shared" si="19"/>
        <v>80.869565217391298</v>
      </c>
      <c r="S285" t="s">
        <v>8317</v>
      </c>
      <c r="T285" t="s">
        <v>8318</v>
      </c>
    </row>
    <row r="286" spans="1:20" ht="60" x14ac:dyDescent="0.25">
      <c r="A286">
        <v>3443</v>
      </c>
      <c r="B286" s="3" t="s">
        <v>3442</v>
      </c>
      <c r="C286" s="3" t="s">
        <v>7553</v>
      </c>
      <c r="D286">
        <v>1000</v>
      </c>
      <c r="E286">
        <v>1855</v>
      </c>
      <c r="F286" t="s">
        <v>8219</v>
      </c>
      <c r="G286" t="s">
        <v>8224</v>
      </c>
      <c r="H286" t="s">
        <v>8246</v>
      </c>
      <c r="I286">
        <v>1410266146</v>
      </c>
      <c r="J286" s="13">
        <f t="shared" si="17"/>
        <v>41891.524837962963</v>
      </c>
      <c r="K286">
        <v>1407674146</v>
      </c>
      <c r="L286" s="13">
        <f t="shared" si="18"/>
        <v>42477.729780092588</v>
      </c>
      <c r="M286" t="b">
        <v>0</v>
      </c>
      <c r="N286">
        <v>45</v>
      </c>
      <c r="O286" t="b">
        <v>1</v>
      </c>
      <c r="P286" t="s">
        <v>8271</v>
      </c>
      <c r="Q286" s="6">
        <f t="shared" si="16"/>
        <v>1.855</v>
      </c>
      <c r="R286" s="8">
        <f t="shared" si="19"/>
        <v>41.222222222222221</v>
      </c>
      <c r="S286" t="s">
        <v>8317</v>
      </c>
      <c r="T286" t="s">
        <v>8318</v>
      </c>
    </row>
    <row r="287" spans="1:20" ht="45" x14ac:dyDescent="0.25">
      <c r="A287">
        <v>2282</v>
      </c>
      <c r="B287" s="3" t="s">
        <v>2283</v>
      </c>
      <c r="C287" s="3" t="s">
        <v>6392</v>
      </c>
      <c r="D287">
        <v>750</v>
      </c>
      <c r="E287">
        <v>1390</v>
      </c>
      <c r="F287" t="s">
        <v>8219</v>
      </c>
      <c r="G287" t="s">
        <v>8224</v>
      </c>
      <c r="H287" t="s">
        <v>8246</v>
      </c>
      <c r="I287">
        <v>1452744686</v>
      </c>
      <c r="J287" s="13">
        <f t="shared" si="17"/>
        <v>42383.17460648148</v>
      </c>
      <c r="K287">
        <v>1447560686</v>
      </c>
      <c r="L287" s="13">
        <f t="shared" si="18"/>
        <v>42552.315127314811</v>
      </c>
      <c r="M287" t="b">
        <v>0</v>
      </c>
      <c r="N287">
        <v>12</v>
      </c>
      <c r="O287" t="b">
        <v>1</v>
      </c>
      <c r="P287" t="s">
        <v>8276</v>
      </c>
      <c r="Q287" s="6">
        <f t="shared" si="16"/>
        <v>1.8533333333333333</v>
      </c>
      <c r="R287" s="8">
        <f t="shared" si="19"/>
        <v>115.83333333333333</v>
      </c>
      <c r="S287" t="s">
        <v>8314</v>
      </c>
      <c r="T287" t="s">
        <v>8315</v>
      </c>
    </row>
    <row r="288" spans="1:20" ht="60" x14ac:dyDescent="0.25">
      <c r="A288">
        <v>2281</v>
      </c>
      <c r="B288" s="3" t="s">
        <v>2282</v>
      </c>
      <c r="C288" s="3" t="s">
        <v>6391</v>
      </c>
      <c r="D288">
        <v>300</v>
      </c>
      <c r="E288">
        <v>555</v>
      </c>
      <c r="F288" t="s">
        <v>8219</v>
      </c>
      <c r="G288" t="s">
        <v>8224</v>
      </c>
      <c r="H288" t="s">
        <v>8246</v>
      </c>
      <c r="I288">
        <v>1311576600</v>
      </c>
      <c r="J288" s="13">
        <f t="shared" si="17"/>
        <v>40749.284722222219</v>
      </c>
      <c r="K288">
        <v>1306219897</v>
      </c>
      <c r="L288" s="13">
        <f t="shared" si="18"/>
        <v>42055.972824074073</v>
      </c>
      <c r="M288" t="b">
        <v>0</v>
      </c>
      <c r="N288">
        <v>11</v>
      </c>
      <c r="O288" t="b">
        <v>1</v>
      </c>
      <c r="P288" t="s">
        <v>8276</v>
      </c>
      <c r="Q288" s="6">
        <f t="shared" si="16"/>
        <v>1.85</v>
      </c>
      <c r="R288" s="8">
        <f t="shared" si="19"/>
        <v>50.454545454545453</v>
      </c>
      <c r="S288" t="s">
        <v>8314</v>
      </c>
      <c r="T288" t="s">
        <v>8315</v>
      </c>
    </row>
    <row r="289" spans="1:20" ht="45" x14ac:dyDescent="0.25">
      <c r="A289">
        <v>2190</v>
      </c>
      <c r="B289" s="3" t="s">
        <v>2191</v>
      </c>
      <c r="C289" s="3" t="s">
        <v>6300</v>
      </c>
      <c r="D289">
        <v>19000</v>
      </c>
      <c r="E289">
        <v>35076</v>
      </c>
      <c r="F289" t="s">
        <v>8219</v>
      </c>
      <c r="G289" t="s">
        <v>8224</v>
      </c>
      <c r="H289" t="s">
        <v>8246</v>
      </c>
      <c r="I289">
        <v>1458716340</v>
      </c>
      <c r="J289" s="13">
        <f t="shared" si="17"/>
        <v>42452.290972222225</v>
      </c>
      <c r="K289">
        <v>1455721204</v>
      </c>
      <c r="L289" s="13">
        <f t="shared" si="18"/>
        <v>41367.572280092594</v>
      </c>
      <c r="M289" t="b">
        <v>0</v>
      </c>
      <c r="N289">
        <v>537</v>
      </c>
      <c r="O289" t="b">
        <v>1</v>
      </c>
      <c r="P289" t="s">
        <v>8297</v>
      </c>
      <c r="Q289" s="6">
        <f t="shared" si="16"/>
        <v>1.8461052631578947</v>
      </c>
      <c r="R289" s="8">
        <f t="shared" si="19"/>
        <v>65.318435754189949</v>
      </c>
      <c r="S289" t="s">
        <v>8312</v>
      </c>
      <c r="T289" t="s">
        <v>8313</v>
      </c>
    </row>
    <row r="290" spans="1:20" ht="45" x14ac:dyDescent="0.25">
      <c r="A290">
        <v>252</v>
      </c>
      <c r="B290" s="3" t="s">
        <v>253</v>
      </c>
      <c r="C290" s="3" t="s">
        <v>4362</v>
      </c>
      <c r="D290">
        <v>5000</v>
      </c>
      <c r="E290">
        <v>9228</v>
      </c>
      <c r="F290" t="s">
        <v>8219</v>
      </c>
      <c r="G290" t="s">
        <v>8224</v>
      </c>
      <c r="H290" t="s">
        <v>8246</v>
      </c>
      <c r="I290">
        <v>1275364740</v>
      </c>
      <c r="J290" s="13">
        <f t="shared" si="17"/>
        <v>40330.165972222225</v>
      </c>
      <c r="K290">
        <v>1269878058</v>
      </c>
      <c r="L290" s="13">
        <f t="shared" si="18"/>
        <v>40469.225231481483</v>
      </c>
      <c r="M290" t="b">
        <v>1</v>
      </c>
      <c r="N290">
        <v>108</v>
      </c>
      <c r="O290" t="b">
        <v>1</v>
      </c>
      <c r="P290" t="s">
        <v>8269</v>
      </c>
      <c r="Q290" s="6">
        <f t="shared" si="16"/>
        <v>1.8455999999999999</v>
      </c>
      <c r="R290" s="8">
        <f t="shared" si="19"/>
        <v>85.444444444444443</v>
      </c>
      <c r="S290" t="s">
        <v>8320</v>
      </c>
      <c r="T290" t="s">
        <v>8332</v>
      </c>
    </row>
    <row r="291" spans="1:20" ht="30" x14ac:dyDescent="0.25">
      <c r="A291">
        <v>3395</v>
      </c>
      <c r="B291" s="3" t="s">
        <v>3394</v>
      </c>
      <c r="C291" s="3" t="s">
        <v>7505</v>
      </c>
      <c r="D291">
        <v>500</v>
      </c>
      <c r="E291">
        <v>920</v>
      </c>
      <c r="F291" t="s">
        <v>8219</v>
      </c>
      <c r="G291" t="s">
        <v>8225</v>
      </c>
      <c r="H291" t="s">
        <v>8247</v>
      </c>
      <c r="I291">
        <v>1433009400</v>
      </c>
      <c r="J291" s="13">
        <f t="shared" si="17"/>
        <v>42154.756944444445</v>
      </c>
      <c r="K291">
        <v>1431795944</v>
      </c>
      <c r="L291" s="13">
        <f t="shared" si="18"/>
        <v>41725.082384259258</v>
      </c>
      <c r="M291" t="b">
        <v>0</v>
      </c>
      <c r="N291">
        <v>38</v>
      </c>
      <c r="O291" t="b">
        <v>1</v>
      </c>
      <c r="P291" t="s">
        <v>8271</v>
      </c>
      <c r="Q291" s="6">
        <f t="shared" si="16"/>
        <v>1.84</v>
      </c>
      <c r="R291" s="8">
        <f t="shared" si="19"/>
        <v>24.210526315789473</v>
      </c>
      <c r="S291" t="s">
        <v>8317</v>
      </c>
      <c r="T291" t="s">
        <v>8318</v>
      </c>
    </row>
    <row r="292" spans="1:20" ht="60" x14ac:dyDescent="0.25">
      <c r="A292">
        <v>3605</v>
      </c>
      <c r="B292" s="3" t="s">
        <v>3604</v>
      </c>
      <c r="C292" s="3" t="s">
        <v>7715</v>
      </c>
      <c r="D292">
        <v>250</v>
      </c>
      <c r="E292">
        <v>460</v>
      </c>
      <c r="F292" t="s">
        <v>8219</v>
      </c>
      <c r="G292" t="s">
        <v>8225</v>
      </c>
      <c r="H292" t="s">
        <v>8247</v>
      </c>
      <c r="I292">
        <v>1455390126</v>
      </c>
      <c r="J292" s="13">
        <f t="shared" si="17"/>
        <v>42413.793124999997</v>
      </c>
      <c r="K292">
        <v>1452798126</v>
      </c>
      <c r="L292" s="13">
        <f t="shared" si="18"/>
        <v>40235.900358796294</v>
      </c>
      <c r="M292" t="b">
        <v>0</v>
      </c>
      <c r="N292">
        <v>15</v>
      </c>
      <c r="O292" t="b">
        <v>1</v>
      </c>
      <c r="P292" t="s">
        <v>8271</v>
      </c>
      <c r="Q292" s="6">
        <f t="shared" si="16"/>
        <v>1.84</v>
      </c>
      <c r="R292" s="8">
        <f t="shared" si="19"/>
        <v>30.666666666666668</v>
      </c>
      <c r="S292" t="s">
        <v>8317</v>
      </c>
      <c r="T292" t="s">
        <v>8318</v>
      </c>
    </row>
    <row r="293" spans="1:20" ht="60" x14ac:dyDescent="0.25">
      <c r="A293">
        <v>37</v>
      </c>
      <c r="B293" s="3" t="s">
        <v>39</v>
      </c>
      <c r="C293" s="3" t="s">
        <v>4148</v>
      </c>
      <c r="D293">
        <v>22000</v>
      </c>
      <c r="E293">
        <v>40357</v>
      </c>
      <c r="F293" t="s">
        <v>8219</v>
      </c>
      <c r="G293" t="s">
        <v>8224</v>
      </c>
      <c r="H293" t="s">
        <v>8246</v>
      </c>
      <c r="I293">
        <v>1425055079</v>
      </c>
      <c r="J293" s="13">
        <f t="shared" si="17"/>
        <v>42062.693043981482</v>
      </c>
      <c r="K293">
        <v>1422463079</v>
      </c>
      <c r="L293" s="13">
        <f t="shared" si="18"/>
        <v>42337.02039351852</v>
      </c>
      <c r="M293" t="b">
        <v>0</v>
      </c>
      <c r="N293">
        <v>253</v>
      </c>
      <c r="O293" t="b">
        <v>1</v>
      </c>
      <c r="P293" t="s">
        <v>8265</v>
      </c>
      <c r="Q293" s="6">
        <f t="shared" si="16"/>
        <v>1.8344090909090909</v>
      </c>
      <c r="R293" s="8">
        <f t="shared" si="19"/>
        <v>159.51383399209487</v>
      </c>
      <c r="S293" t="s">
        <v>8320</v>
      </c>
      <c r="T293" t="s">
        <v>8334</v>
      </c>
    </row>
    <row r="294" spans="1:20" ht="60" x14ac:dyDescent="0.25">
      <c r="A294">
        <v>1356</v>
      </c>
      <c r="B294" s="3" t="s">
        <v>1357</v>
      </c>
      <c r="C294" s="3" t="s">
        <v>5466</v>
      </c>
      <c r="D294">
        <v>3400</v>
      </c>
      <c r="E294">
        <v>6215.56</v>
      </c>
      <c r="F294" t="s">
        <v>8219</v>
      </c>
      <c r="G294" t="s">
        <v>8224</v>
      </c>
      <c r="H294" t="s">
        <v>8246</v>
      </c>
      <c r="I294">
        <v>1372985760</v>
      </c>
      <c r="J294" s="13">
        <f t="shared" si="17"/>
        <v>41460.038888888892</v>
      </c>
      <c r="K294">
        <v>1370393760</v>
      </c>
      <c r="L294" s="13">
        <f t="shared" si="18"/>
        <v>41184.277986111112</v>
      </c>
      <c r="M294" t="b">
        <v>0</v>
      </c>
      <c r="N294">
        <v>87</v>
      </c>
      <c r="O294" t="b">
        <v>1</v>
      </c>
      <c r="P294" t="s">
        <v>8274</v>
      </c>
      <c r="Q294" s="6">
        <f t="shared" si="16"/>
        <v>1.8281058823529412</v>
      </c>
      <c r="R294" s="8">
        <f t="shared" si="19"/>
        <v>71.443218390804603</v>
      </c>
      <c r="S294" t="s">
        <v>8323</v>
      </c>
      <c r="T294" t="s">
        <v>8333</v>
      </c>
    </row>
    <row r="295" spans="1:20" ht="45" x14ac:dyDescent="0.25">
      <c r="A295">
        <v>2455</v>
      </c>
      <c r="B295" s="3" t="s">
        <v>2456</v>
      </c>
      <c r="C295" s="3" t="s">
        <v>6565</v>
      </c>
      <c r="D295">
        <v>300</v>
      </c>
      <c r="E295">
        <v>546</v>
      </c>
      <c r="F295" t="s">
        <v>8219</v>
      </c>
      <c r="G295" t="s">
        <v>8224</v>
      </c>
      <c r="H295" t="s">
        <v>8246</v>
      </c>
      <c r="I295">
        <v>1461177950</v>
      </c>
      <c r="J295" s="13">
        <f t="shared" si="17"/>
        <v>42480.781828703708</v>
      </c>
      <c r="K295">
        <v>1458758750</v>
      </c>
      <c r="L295" s="13">
        <f t="shared" si="18"/>
        <v>41941.802384259259</v>
      </c>
      <c r="M295" t="b">
        <v>0</v>
      </c>
      <c r="N295">
        <v>16</v>
      </c>
      <c r="O295" t="b">
        <v>1</v>
      </c>
      <c r="P295" t="s">
        <v>8298</v>
      </c>
      <c r="Q295" s="6">
        <f t="shared" si="16"/>
        <v>1.82</v>
      </c>
      <c r="R295" s="8">
        <f t="shared" si="19"/>
        <v>34.125</v>
      </c>
      <c r="S295" t="s">
        <v>8328</v>
      </c>
      <c r="T295" t="s">
        <v>8329</v>
      </c>
    </row>
    <row r="296" spans="1:20" ht="60" x14ac:dyDescent="0.25">
      <c r="A296">
        <v>2041</v>
      </c>
      <c r="B296" s="3" t="s">
        <v>2042</v>
      </c>
      <c r="C296" s="3" t="s">
        <v>6151</v>
      </c>
      <c r="D296">
        <v>9500</v>
      </c>
      <c r="E296">
        <v>17277</v>
      </c>
      <c r="F296" t="s">
        <v>8219</v>
      </c>
      <c r="G296" t="s">
        <v>8224</v>
      </c>
      <c r="H296" t="s">
        <v>8246</v>
      </c>
      <c r="I296">
        <v>1478785027</v>
      </c>
      <c r="J296" s="13">
        <f t="shared" si="17"/>
        <v>42684.567442129628</v>
      </c>
      <c r="K296">
        <v>1476189427</v>
      </c>
      <c r="L296" s="13">
        <f t="shared" si="18"/>
        <v>41002.958634259259</v>
      </c>
      <c r="M296" t="b">
        <v>0</v>
      </c>
      <c r="N296">
        <v>120</v>
      </c>
      <c r="O296" t="b">
        <v>1</v>
      </c>
      <c r="P296" t="s">
        <v>8295</v>
      </c>
      <c r="Q296" s="6">
        <f t="shared" si="16"/>
        <v>1.8186315789473684</v>
      </c>
      <c r="R296" s="8">
        <f t="shared" si="19"/>
        <v>143.97499999999999</v>
      </c>
      <c r="S296" t="s">
        <v>8310</v>
      </c>
      <c r="T296" t="s">
        <v>8311</v>
      </c>
    </row>
    <row r="297" spans="1:20" ht="60" x14ac:dyDescent="0.25">
      <c r="A297">
        <v>389</v>
      </c>
      <c r="B297" s="3" t="s">
        <v>390</v>
      </c>
      <c r="C297" s="3" t="s">
        <v>4499</v>
      </c>
      <c r="D297">
        <v>68000</v>
      </c>
      <c r="E297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 s="13">
        <f t="shared" si="17"/>
        <v>41705.957638888889</v>
      </c>
      <c r="K297">
        <v>1391477450</v>
      </c>
      <c r="L297" s="13">
        <f t="shared" si="18"/>
        <v>42493.219236111108</v>
      </c>
      <c r="M297" t="b">
        <v>0</v>
      </c>
      <c r="N297">
        <v>1510</v>
      </c>
      <c r="O297" t="b">
        <v>1</v>
      </c>
      <c r="P297" t="s">
        <v>8269</v>
      </c>
      <c r="Q297" s="6">
        <f t="shared" si="16"/>
        <v>1.8153547058823529</v>
      </c>
      <c r="R297" s="8">
        <f t="shared" si="19"/>
        <v>81.75107284768211</v>
      </c>
      <c r="S297" t="s">
        <v>8320</v>
      </c>
      <c r="T297" t="s">
        <v>8332</v>
      </c>
    </row>
    <row r="298" spans="1:20" ht="45" x14ac:dyDescent="0.25">
      <c r="A298">
        <v>2456</v>
      </c>
      <c r="B298" s="3" t="s">
        <v>2457</v>
      </c>
      <c r="C298" s="3" t="s">
        <v>6566</v>
      </c>
      <c r="D298">
        <v>1500</v>
      </c>
      <c r="E298">
        <v>2713</v>
      </c>
      <c r="F298" t="s">
        <v>8219</v>
      </c>
      <c r="G298" t="s">
        <v>8224</v>
      </c>
      <c r="H298" t="s">
        <v>8246</v>
      </c>
      <c r="I298">
        <v>1488063839</v>
      </c>
      <c r="J298" s="13">
        <f t="shared" si="17"/>
        <v>42791.961099537039</v>
      </c>
      <c r="K298">
        <v>1485471839</v>
      </c>
      <c r="L298" s="13">
        <f t="shared" si="18"/>
        <v>40723.068807870368</v>
      </c>
      <c r="M298" t="b">
        <v>0</v>
      </c>
      <c r="N298">
        <v>67</v>
      </c>
      <c r="O298" t="b">
        <v>1</v>
      </c>
      <c r="P298" t="s">
        <v>8298</v>
      </c>
      <c r="Q298" s="6">
        <f t="shared" si="16"/>
        <v>1.8086666666666666</v>
      </c>
      <c r="R298" s="8">
        <f t="shared" si="19"/>
        <v>40.492537313432834</v>
      </c>
      <c r="S298" t="s">
        <v>8328</v>
      </c>
      <c r="T298" t="s">
        <v>8329</v>
      </c>
    </row>
    <row r="299" spans="1:20" ht="45" x14ac:dyDescent="0.25">
      <c r="A299">
        <v>2170</v>
      </c>
      <c r="B299" s="3" t="s">
        <v>2171</v>
      </c>
      <c r="C299" s="3" t="s">
        <v>6280</v>
      </c>
      <c r="D299">
        <v>350</v>
      </c>
      <c r="E299">
        <v>633</v>
      </c>
      <c r="F299" t="s">
        <v>8219</v>
      </c>
      <c r="G299" t="s">
        <v>8224</v>
      </c>
      <c r="H299" t="s">
        <v>8246</v>
      </c>
      <c r="I299">
        <v>1440266422</v>
      </c>
      <c r="J299" s="13">
        <f t="shared" si="17"/>
        <v>42238.750254629631</v>
      </c>
      <c r="K299">
        <v>1436810422</v>
      </c>
      <c r="L299" s="13">
        <f t="shared" si="18"/>
        <v>41889.768229166664</v>
      </c>
      <c r="M299" t="b">
        <v>0</v>
      </c>
      <c r="N299">
        <v>19</v>
      </c>
      <c r="O299" t="b">
        <v>1</v>
      </c>
      <c r="P299" t="s">
        <v>8276</v>
      </c>
      <c r="Q299" s="6">
        <f t="shared" si="16"/>
        <v>1.8085714285714285</v>
      </c>
      <c r="R299" s="8">
        <f t="shared" si="19"/>
        <v>33.315789473684212</v>
      </c>
      <c r="S299" t="s">
        <v>8314</v>
      </c>
      <c r="T299" t="s">
        <v>8315</v>
      </c>
    </row>
    <row r="300" spans="1:20" ht="60" x14ac:dyDescent="0.25">
      <c r="A300">
        <v>785</v>
      </c>
      <c r="B300" s="3" t="s">
        <v>786</v>
      </c>
      <c r="C300" s="3" t="s">
        <v>4895</v>
      </c>
      <c r="D300">
        <v>500</v>
      </c>
      <c r="E300">
        <v>903.14</v>
      </c>
      <c r="F300" t="s">
        <v>8219</v>
      </c>
      <c r="G300" t="s">
        <v>8224</v>
      </c>
      <c r="H300" t="s">
        <v>8246</v>
      </c>
      <c r="I300">
        <v>1362060915</v>
      </c>
      <c r="J300" s="13">
        <f t="shared" si="17"/>
        <v>41333.593923611108</v>
      </c>
      <c r="K300">
        <v>1359468915</v>
      </c>
      <c r="L300" s="13">
        <f t="shared" si="18"/>
        <v>42003.948425925926</v>
      </c>
      <c r="M300" t="b">
        <v>0</v>
      </c>
      <c r="N300">
        <v>29</v>
      </c>
      <c r="O300" t="b">
        <v>1</v>
      </c>
      <c r="P300" t="s">
        <v>8276</v>
      </c>
      <c r="Q300" s="6">
        <f t="shared" si="16"/>
        <v>1.8062799999999999</v>
      </c>
      <c r="R300" s="8">
        <f t="shared" si="19"/>
        <v>31.142758620689655</v>
      </c>
      <c r="S300" t="s">
        <v>8314</v>
      </c>
      <c r="T300" t="s">
        <v>8315</v>
      </c>
    </row>
    <row r="301" spans="1:20" ht="60" x14ac:dyDescent="0.25">
      <c r="A301">
        <v>3537</v>
      </c>
      <c r="B301" s="3" t="s">
        <v>3536</v>
      </c>
      <c r="C301" s="3" t="s">
        <v>7647</v>
      </c>
      <c r="D301">
        <v>675</v>
      </c>
      <c r="E301">
        <v>1218</v>
      </c>
      <c r="F301" t="s">
        <v>8219</v>
      </c>
      <c r="G301" t="s">
        <v>8229</v>
      </c>
      <c r="H301" t="s">
        <v>8251</v>
      </c>
      <c r="I301">
        <v>1416211140</v>
      </c>
      <c r="J301" s="13">
        <f t="shared" si="17"/>
        <v>41960.332638888889</v>
      </c>
      <c r="K301">
        <v>1413016216</v>
      </c>
      <c r="L301" s="13">
        <f t="shared" si="18"/>
        <v>42341.818379629629</v>
      </c>
      <c r="M301" t="b">
        <v>0</v>
      </c>
      <c r="N301">
        <v>28</v>
      </c>
      <c r="O301" t="b">
        <v>1</v>
      </c>
      <c r="P301" t="s">
        <v>8271</v>
      </c>
      <c r="Q301" s="6">
        <f t="shared" si="16"/>
        <v>1.8044444444444445</v>
      </c>
      <c r="R301" s="8">
        <f t="shared" si="19"/>
        <v>43.5</v>
      </c>
      <c r="S301" t="s">
        <v>8317</v>
      </c>
      <c r="T301" t="s">
        <v>8318</v>
      </c>
    </row>
    <row r="302" spans="1:20" ht="45" x14ac:dyDescent="0.25">
      <c r="A302">
        <v>2465</v>
      </c>
      <c r="B302" s="3" t="s">
        <v>2466</v>
      </c>
      <c r="C302" s="3" t="s">
        <v>6575</v>
      </c>
      <c r="D302">
        <v>700</v>
      </c>
      <c r="E302">
        <v>1261</v>
      </c>
      <c r="F302" t="s">
        <v>8219</v>
      </c>
      <c r="G302" t="s">
        <v>8224</v>
      </c>
      <c r="H302" t="s">
        <v>8246</v>
      </c>
      <c r="I302">
        <v>1348420548</v>
      </c>
      <c r="J302" s="13">
        <f t="shared" si="17"/>
        <v>41175.719305555554</v>
      </c>
      <c r="K302">
        <v>1345828548</v>
      </c>
      <c r="L302" s="13">
        <f t="shared" si="18"/>
        <v>42440.416504629626</v>
      </c>
      <c r="M302" t="b">
        <v>0</v>
      </c>
      <c r="N302">
        <v>48</v>
      </c>
      <c r="O302" t="b">
        <v>1</v>
      </c>
      <c r="P302" t="s">
        <v>8279</v>
      </c>
      <c r="Q302" s="6">
        <f t="shared" si="16"/>
        <v>1.8014285714285714</v>
      </c>
      <c r="R302" s="8">
        <f t="shared" si="19"/>
        <v>26.270833333333332</v>
      </c>
      <c r="S302" t="s">
        <v>8314</v>
      </c>
      <c r="T302" t="s">
        <v>8331</v>
      </c>
    </row>
    <row r="303" spans="1:20" ht="60" x14ac:dyDescent="0.25">
      <c r="A303">
        <v>2264</v>
      </c>
      <c r="B303" s="3" t="s">
        <v>2265</v>
      </c>
      <c r="C303" s="3" t="s">
        <v>6374</v>
      </c>
      <c r="D303">
        <v>6000</v>
      </c>
      <c r="E303">
        <v>10802</v>
      </c>
      <c r="F303" t="s">
        <v>8219</v>
      </c>
      <c r="G303" t="s">
        <v>8224</v>
      </c>
      <c r="H303" t="s">
        <v>8246</v>
      </c>
      <c r="I303">
        <v>1463972400</v>
      </c>
      <c r="J303" s="13">
        <f t="shared" si="17"/>
        <v>42513.125</v>
      </c>
      <c r="K303">
        <v>1462543114</v>
      </c>
      <c r="L303" s="13">
        <f t="shared" si="18"/>
        <v>40626.834444444445</v>
      </c>
      <c r="M303" t="b">
        <v>0</v>
      </c>
      <c r="N303">
        <v>445</v>
      </c>
      <c r="O303" t="b">
        <v>1</v>
      </c>
      <c r="P303" t="s">
        <v>8297</v>
      </c>
      <c r="Q303" s="6">
        <f t="shared" si="16"/>
        <v>1.8003333333333333</v>
      </c>
      <c r="R303" s="8">
        <f t="shared" si="19"/>
        <v>24.274157303370785</v>
      </c>
      <c r="S303" t="s">
        <v>8312</v>
      </c>
      <c r="T303" t="s">
        <v>8313</v>
      </c>
    </row>
    <row r="304" spans="1:20" ht="30" x14ac:dyDescent="0.25">
      <c r="A304">
        <v>3007</v>
      </c>
      <c r="B304" s="3" t="s">
        <v>3007</v>
      </c>
      <c r="C304" s="3" t="s">
        <v>7117</v>
      </c>
      <c r="D304">
        <v>600</v>
      </c>
      <c r="E304">
        <v>1080</v>
      </c>
      <c r="F304" t="s">
        <v>8219</v>
      </c>
      <c r="G304" t="s">
        <v>8224</v>
      </c>
      <c r="H304" t="s">
        <v>8246</v>
      </c>
      <c r="I304">
        <v>1429938683</v>
      </c>
      <c r="J304" s="13">
        <f t="shared" si="17"/>
        <v>42119.216238425928</v>
      </c>
      <c r="K304">
        <v>1428124283</v>
      </c>
      <c r="L304" s="13">
        <f t="shared" si="18"/>
        <v>42570.702986111108</v>
      </c>
      <c r="M304" t="b">
        <v>0</v>
      </c>
      <c r="N304">
        <v>20</v>
      </c>
      <c r="O304" t="b">
        <v>1</v>
      </c>
      <c r="P304" t="s">
        <v>8303</v>
      </c>
      <c r="Q304" s="6">
        <f t="shared" si="16"/>
        <v>1.8</v>
      </c>
      <c r="R304" s="8">
        <f t="shared" si="19"/>
        <v>54</v>
      </c>
      <c r="S304" t="s">
        <v>8317</v>
      </c>
      <c r="T304" t="s">
        <v>8330</v>
      </c>
    </row>
    <row r="305" spans="1:20" ht="60" x14ac:dyDescent="0.25">
      <c r="A305">
        <v>3508</v>
      </c>
      <c r="B305" s="3" t="s">
        <v>3507</v>
      </c>
      <c r="C305" s="3" t="s">
        <v>7618</v>
      </c>
      <c r="D305">
        <v>100</v>
      </c>
      <c r="E305">
        <v>180</v>
      </c>
      <c r="F305" t="s">
        <v>8219</v>
      </c>
      <c r="G305" t="s">
        <v>8225</v>
      </c>
      <c r="H305" t="s">
        <v>8247</v>
      </c>
      <c r="I305">
        <v>1462914000</v>
      </c>
      <c r="J305" s="13">
        <f t="shared" si="17"/>
        <v>42500.875</v>
      </c>
      <c r="K305">
        <v>1460914253</v>
      </c>
      <c r="L305" s="13">
        <f t="shared" si="18"/>
        <v>42078.222187499996</v>
      </c>
      <c r="M305" t="b">
        <v>0</v>
      </c>
      <c r="N305">
        <v>15</v>
      </c>
      <c r="O305" t="b">
        <v>1</v>
      </c>
      <c r="P305" t="s">
        <v>8271</v>
      </c>
      <c r="Q305" s="6">
        <f t="shared" si="16"/>
        <v>1.8</v>
      </c>
      <c r="R305" s="8">
        <f t="shared" si="19"/>
        <v>12</v>
      </c>
      <c r="S305" t="s">
        <v>8317</v>
      </c>
      <c r="T305" t="s">
        <v>8318</v>
      </c>
    </row>
    <row r="306" spans="1:20" ht="45" x14ac:dyDescent="0.25">
      <c r="A306">
        <v>1537</v>
      </c>
      <c r="B306" s="3" t="s">
        <v>1538</v>
      </c>
      <c r="C306" s="3" t="s">
        <v>5647</v>
      </c>
      <c r="D306">
        <v>12000</v>
      </c>
      <c r="E306">
        <v>21588</v>
      </c>
      <c r="F306" t="s">
        <v>8219</v>
      </c>
      <c r="G306" t="s">
        <v>8236</v>
      </c>
      <c r="H306" t="s">
        <v>8249</v>
      </c>
      <c r="I306">
        <v>1470506400</v>
      </c>
      <c r="J306" s="13">
        <f t="shared" si="17"/>
        <v>42588.75</v>
      </c>
      <c r="K306">
        <v>1467358427</v>
      </c>
      <c r="L306" s="13">
        <f t="shared" si="18"/>
        <v>41433.01829861111</v>
      </c>
      <c r="M306" t="b">
        <v>1</v>
      </c>
      <c r="N306">
        <v>224</v>
      </c>
      <c r="O306" t="b">
        <v>1</v>
      </c>
      <c r="P306" t="s">
        <v>8285</v>
      </c>
      <c r="Q306" s="6">
        <f t="shared" si="16"/>
        <v>1.7989999999999999</v>
      </c>
      <c r="R306" s="8">
        <f t="shared" si="19"/>
        <v>96.375</v>
      </c>
      <c r="S306" t="s">
        <v>8325</v>
      </c>
      <c r="T306" t="s">
        <v>8326</v>
      </c>
    </row>
    <row r="307" spans="1:20" ht="45" x14ac:dyDescent="0.25">
      <c r="A307">
        <v>823</v>
      </c>
      <c r="B307" s="3" t="s">
        <v>824</v>
      </c>
      <c r="C307" s="3" t="s">
        <v>4933</v>
      </c>
      <c r="D307">
        <v>800</v>
      </c>
      <c r="E307">
        <v>1436</v>
      </c>
      <c r="F307" t="s">
        <v>8219</v>
      </c>
      <c r="G307" t="s">
        <v>8224</v>
      </c>
      <c r="H307" t="s">
        <v>8246</v>
      </c>
      <c r="I307">
        <v>1427062852</v>
      </c>
      <c r="J307" s="13">
        <f t="shared" si="17"/>
        <v>42085.931157407409</v>
      </c>
      <c r="K307">
        <v>1424474452</v>
      </c>
      <c r="L307" s="13">
        <f t="shared" si="18"/>
        <v>41095.900694444441</v>
      </c>
      <c r="M307" t="b">
        <v>0</v>
      </c>
      <c r="N307">
        <v>33</v>
      </c>
      <c r="O307" t="b">
        <v>1</v>
      </c>
      <c r="P307" t="s">
        <v>8276</v>
      </c>
      <c r="Q307" s="6">
        <f t="shared" si="16"/>
        <v>1.7949999999999999</v>
      </c>
      <c r="R307" s="8">
        <f t="shared" si="19"/>
        <v>43.515151515151516</v>
      </c>
      <c r="S307" t="s">
        <v>8314</v>
      </c>
      <c r="T307" t="s">
        <v>8315</v>
      </c>
    </row>
    <row r="308" spans="1:20" ht="60" x14ac:dyDescent="0.25">
      <c r="A308">
        <v>745</v>
      </c>
      <c r="B308" s="3" t="s">
        <v>746</v>
      </c>
      <c r="C308" s="3" t="s">
        <v>4855</v>
      </c>
      <c r="D308">
        <v>2220</v>
      </c>
      <c r="E308">
        <v>3976</v>
      </c>
      <c r="F308" t="s">
        <v>8219</v>
      </c>
      <c r="G308" t="s">
        <v>8224</v>
      </c>
      <c r="H308" t="s">
        <v>8246</v>
      </c>
      <c r="I308">
        <v>1367588645</v>
      </c>
      <c r="J308" s="13">
        <f t="shared" si="17"/>
        <v>41397.572280092594</v>
      </c>
      <c r="K308">
        <v>1364996645</v>
      </c>
      <c r="L308" s="13">
        <f t="shared" si="18"/>
        <v>40987.977060185185</v>
      </c>
      <c r="M308" t="b">
        <v>0</v>
      </c>
      <c r="N308">
        <v>74</v>
      </c>
      <c r="O308" t="b">
        <v>1</v>
      </c>
      <c r="P308" t="s">
        <v>8274</v>
      </c>
      <c r="Q308" s="6">
        <f t="shared" si="16"/>
        <v>1.7909909909909909</v>
      </c>
      <c r="R308" s="8">
        <f t="shared" si="19"/>
        <v>53.729729729729726</v>
      </c>
      <c r="S308" t="s">
        <v>8323</v>
      </c>
      <c r="T308" t="s">
        <v>8333</v>
      </c>
    </row>
    <row r="309" spans="1:20" ht="60" x14ac:dyDescent="0.25">
      <c r="A309">
        <v>299</v>
      </c>
      <c r="B309" s="3" t="s">
        <v>300</v>
      </c>
      <c r="C309" s="3" t="s">
        <v>4409</v>
      </c>
      <c r="D309">
        <v>10000</v>
      </c>
      <c r="E309">
        <v>17895.25</v>
      </c>
      <c r="F309" t="s">
        <v>8219</v>
      </c>
      <c r="G309" t="s">
        <v>8224</v>
      </c>
      <c r="H309" t="s">
        <v>8246</v>
      </c>
      <c r="I309">
        <v>1289975060</v>
      </c>
      <c r="J309" s="13">
        <f t="shared" si="17"/>
        <v>40499.266898148147</v>
      </c>
      <c r="K309">
        <v>1287379460</v>
      </c>
      <c r="L309" s="13">
        <f t="shared" si="18"/>
        <v>42243.190057870372</v>
      </c>
      <c r="M309" t="b">
        <v>1</v>
      </c>
      <c r="N309">
        <v>244</v>
      </c>
      <c r="O309" t="b">
        <v>1</v>
      </c>
      <c r="P309" t="s">
        <v>8269</v>
      </c>
      <c r="Q309" s="6">
        <f t="shared" si="16"/>
        <v>1.789525</v>
      </c>
      <c r="R309" s="8">
        <f t="shared" si="19"/>
        <v>73.341188524590166</v>
      </c>
      <c r="S309" t="s">
        <v>8320</v>
      </c>
      <c r="T309" t="s">
        <v>8332</v>
      </c>
    </row>
    <row r="310" spans="1:20" ht="60" x14ac:dyDescent="0.25">
      <c r="A310">
        <v>2033</v>
      </c>
      <c r="B310" s="3" t="s">
        <v>2034</v>
      </c>
      <c r="C310" s="3" t="s">
        <v>6143</v>
      </c>
      <c r="D310">
        <v>25000</v>
      </c>
      <c r="E310">
        <v>44669</v>
      </c>
      <c r="F310" t="s">
        <v>8219</v>
      </c>
      <c r="G310" t="s">
        <v>8224</v>
      </c>
      <c r="H310" t="s">
        <v>8246</v>
      </c>
      <c r="I310">
        <v>1398477518</v>
      </c>
      <c r="J310" s="13">
        <f t="shared" si="17"/>
        <v>41755.082384259258</v>
      </c>
      <c r="K310">
        <v>1395885518</v>
      </c>
      <c r="L310" s="13">
        <f t="shared" si="18"/>
        <v>42043.152650462958</v>
      </c>
      <c r="M310" t="b">
        <v>1</v>
      </c>
      <c r="N310">
        <v>158</v>
      </c>
      <c r="O310" t="b">
        <v>1</v>
      </c>
      <c r="P310" t="s">
        <v>8295</v>
      </c>
      <c r="Q310" s="6">
        <f t="shared" si="16"/>
        <v>1.7867599999999999</v>
      </c>
      <c r="R310" s="8">
        <f t="shared" si="19"/>
        <v>282.71518987341773</v>
      </c>
      <c r="S310" t="s">
        <v>8310</v>
      </c>
      <c r="T310" t="s">
        <v>8311</v>
      </c>
    </row>
    <row r="311" spans="1:20" ht="60" x14ac:dyDescent="0.25">
      <c r="A311">
        <v>272</v>
      </c>
      <c r="B311" s="3" t="s">
        <v>273</v>
      </c>
      <c r="C311" s="3" t="s">
        <v>4382</v>
      </c>
      <c r="D311">
        <v>3000</v>
      </c>
      <c r="E311">
        <v>5323.01</v>
      </c>
      <c r="F311" t="s">
        <v>8219</v>
      </c>
      <c r="G311" t="s">
        <v>8224</v>
      </c>
      <c r="H311" t="s">
        <v>8246</v>
      </c>
      <c r="I311">
        <v>1272480540</v>
      </c>
      <c r="J311" s="13">
        <f t="shared" si="17"/>
        <v>40296.78402777778</v>
      </c>
      <c r="K311">
        <v>1267220191</v>
      </c>
      <c r="L311" s="13">
        <f t="shared" si="18"/>
        <v>41879.130868055552</v>
      </c>
      <c r="M311" t="b">
        <v>1</v>
      </c>
      <c r="N311">
        <v>65</v>
      </c>
      <c r="O311" t="b">
        <v>1</v>
      </c>
      <c r="P311" t="s">
        <v>8269</v>
      </c>
      <c r="Q311" s="6">
        <f t="shared" si="16"/>
        <v>1.7743366666666667</v>
      </c>
      <c r="R311" s="8">
        <f t="shared" si="19"/>
        <v>81.892461538461546</v>
      </c>
      <c r="S311" t="s">
        <v>8320</v>
      </c>
      <c r="T311" t="s">
        <v>8332</v>
      </c>
    </row>
    <row r="312" spans="1:20" x14ac:dyDescent="0.25">
      <c r="A312">
        <v>2989</v>
      </c>
      <c r="B312" s="3" t="s">
        <v>2989</v>
      </c>
      <c r="C312" s="3" t="s">
        <v>7099</v>
      </c>
      <c r="D312">
        <v>20000</v>
      </c>
      <c r="E312">
        <v>35307</v>
      </c>
      <c r="F312" t="s">
        <v>8219</v>
      </c>
      <c r="G312" t="s">
        <v>8224</v>
      </c>
      <c r="H312" t="s">
        <v>8246</v>
      </c>
      <c r="I312">
        <v>1450673940</v>
      </c>
      <c r="J312" s="13">
        <f t="shared" si="17"/>
        <v>42359.207638888889</v>
      </c>
      <c r="K312">
        <v>1448756962</v>
      </c>
      <c r="L312" s="13">
        <f t="shared" si="18"/>
        <v>42278.662037037036</v>
      </c>
      <c r="M312" t="b">
        <v>0</v>
      </c>
      <c r="N312">
        <v>364</v>
      </c>
      <c r="O312" t="b">
        <v>1</v>
      </c>
      <c r="P312" t="s">
        <v>8303</v>
      </c>
      <c r="Q312" s="6">
        <f t="shared" si="16"/>
        <v>1.76535</v>
      </c>
      <c r="R312" s="8">
        <f t="shared" si="19"/>
        <v>96.997252747252745</v>
      </c>
      <c r="S312" t="s">
        <v>8317</v>
      </c>
      <c r="T312" t="s">
        <v>8330</v>
      </c>
    </row>
    <row r="313" spans="1:20" ht="30" x14ac:dyDescent="0.25">
      <c r="A313">
        <v>287</v>
      </c>
      <c r="B313" s="3" t="s">
        <v>288</v>
      </c>
      <c r="C313" s="3" t="s">
        <v>4397</v>
      </c>
      <c r="D313">
        <v>15000</v>
      </c>
      <c r="E313">
        <v>26445</v>
      </c>
      <c r="F313" t="s">
        <v>8219</v>
      </c>
      <c r="G313" t="s">
        <v>8224</v>
      </c>
      <c r="H313" t="s">
        <v>8246</v>
      </c>
      <c r="I313">
        <v>1351828800</v>
      </c>
      <c r="J313" s="13">
        <f t="shared" si="17"/>
        <v>41215.166666666664</v>
      </c>
      <c r="K313">
        <v>1349160018</v>
      </c>
      <c r="L313" s="13">
        <f t="shared" si="18"/>
        <v>42090.912500000006</v>
      </c>
      <c r="M313" t="b">
        <v>1</v>
      </c>
      <c r="N313">
        <v>290</v>
      </c>
      <c r="O313" t="b">
        <v>1</v>
      </c>
      <c r="P313" t="s">
        <v>8269</v>
      </c>
      <c r="Q313" s="6">
        <f t="shared" si="16"/>
        <v>1.7629999999999999</v>
      </c>
      <c r="R313" s="8">
        <f t="shared" si="19"/>
        <v>91.189655172413794</v>
      </c>
      <c r="S313" t="s">
        <v>8320</v>
      </c>
      <c r="T313" t="s">
        <v>8332</v>
      </c>
    </row>
    <row r="314" spans="1:20" ht="60" x14ac:dyDescent="0.25">
      <c r="A314">
        <v>1531</v>
      </c>
      <c r="B314" s="3" t="s">
        <v>1532</v>
      </c>
      <c r="C314" s="3" t="s">
        <v>5641</v>
      </c>
      <c r="D314">
        <v>2350</v>
      </c>
      <c r="E314">
        <v>4135</v>
      </c>
      <c r="F314" t="s">
        <v>8219</v>
      </c>
      <c r="G314" t="s">
        <v>8224</v>
      </c>
      <c r="H314" t="s">
        <v>8246</v>
      </c>
      <c r="I314">
        <v>1417402800</v>
      </c>
      <c r="J314" s="13">
        <f t="shared" si="17"/>
        <v>41974.125</v>
      </c>
      <c r="K314">
        <v>1414610126</v>
      </c>
      <c r="L314" s="13">
        <f t="shared" si="18"/>
        <v>41982.143171296295</v>
      </c>
      <c r="M314" t="b">
        <v>1</v>
      </c>
      <c r="N314">
        <v>73</v>
      </c>
      <c r="O314" t="b">
        <v>1</v>
      </c>
      <c r="P314" t="s">
        <v>8285</v>
      </c>
      <c r="Q314" s="6">
        <f t="shared" si="16"/>
        <v>1.7595744680851064</v>
      </c>
      <c r="R314" s="8">
        <f t="shared" si="19"/>
        <v>56.643835616438359</v>
      </c>
      <c r="S314" t="s">
        <v>8325</v>
      </c>
      <c r="T314" t="s">
        <v>8326</v>
      </c>
    </row>
    <row r="315" spans="1:20" ht="30" x14ac:dyDescent="0.25">
      <c r="A315">
        <v>2313</v>
      </c>
      <c r="B315" s="3" t="s">
        <v>2314</v>
      </c>
      <c r="C315" s="3" t="s">
        <v>6423</v>
      </c>
      <c r="D315">
        <v>5000</v>
      </c>
      <c r="E315">
        <v>8792.02</v>
      </c>
      <c r="F315" t="s">
        <v>8219</v>
      </c>
      <c r="G315" t="s">
        <v>8224</v>
      </c>
      <c r="H315" t="s">
        <v>8246</v>
      </c>
      <c r="I315">
        <v>1336086026</v>
      </c>
      <c r="J315" s="13">
        <f t="shared" si="17"/>
        <v>41032.958634259259</v>
      </c>
      <c r="K315">
        <v>1333494026</v>
      </c>
      <c r="L315" s="13">
        <f t="shared" si="18"/>
        <v>41806.605034722219</v>
      </c>
      <c r="M315" t="b">
        <v>1</v>
      </c>
      <c r="N315">
        <v>157</v>
      </c>
      <c r="O315" t="b">
        <v>1</v>
      </c>
      <c r="P315" t="s">
        <v>8279</v>
      </c>
      <c r="Q315" s="6">
        <f t="shared" si="16"/>
        <v>1.7584040000000001</v>
      </c>
      <c r="R315" s="8">
        <f t="shared" si="19"/>
        <v>56.000127388535034</v>
      </c>
      <c r="S315" t="s">
        <v>8314</v>
      </c>
      <c r="T315" t="s">
        <v>8331</v>
      </c>
    </row>
    <row r="316" spans="1:20" ht="60" x14ac:dyDescent="0.25">
      <c r="A316">
        <v>3306</v>
      </c>
      <c r="B316" s="3" t="s">
        <v>3306</v>
      </c>
      <c r="C316" s="3" t="s">
        <v>7416</v>
      </c>
      <c r="D316">
        <v>1500</v>
      </c>
      <c r="E316">
        <v>2630</v>
      </c>
      <c r="F316" t="s">
        <v>8219</v>
      </c>
      <c r="G316" t="s">
        <v>8224</v>
      </c>
      <c r="H316" t="s">
        <v>8246</v>
      </c>
      <c r="I316">
        <v>1465527600</v>
      </c>
      <c r="J316" s="13">
        <f t="shared" si="17"/>
        <v>42531.125</v>
      </c>
      <c r="K316">
        <v>1462252542</v>
      </c>
      <c r="L316" s="13">
        <f t="shared" si="18"/>
        <v>42425.730671296296</v>
      </c>
      <c r="M316" t="b">
        <v>0</v>
      </c>
      <c r="N316">
        <v>54</v>
      </c>
      <c r="O316" t="b">
        <v>1</v>
      </c>
      <c r="P316" t="s">
        <v>8271</v>
      </c>
      <c r="Q316" s="6">
        <f t="shared" si="16"/>
        <v>1.7533333333333334</v>
      </c>
      <c r="R316" s="8">
        <f t="shared" si="19"/>
        <v>48.703703703703702</v>
      </c>
      <c r="S316" t="s">
        <v>8317</v>
      </c>
      <c r="T316" t="s">
        <v>8318</v>
      </c>
    </row>
    <row r="317" spans="1:20" ht="60" x14ac:dyDescent="0.25">
      <c r="A317">
        <v>1679</v>
      </c>
      <c r="B317" s="3" t="s">
        <v>1680</v>
      </c>
      <c r="C317" s="3" t="s">
        <v>5789</v>
      </c>
      <c r="D317">
        <v>2000</v>
      </c>
      <c r="E317">
        <v>3500</v>
      </c>
      <c r="F317" t="s">
        <v>8219</v>
      </c>
      <c r="G317" t="s">
        <v>8224</v>
      </c>
      <c r="H317" t="s">
        <v>8246</v>
      </c>
      <c r="I317">
        <v>1311298745</v>
      </c>
      <c r="J317" s="13">
        <f t="shared" si="17"/>
        <v>40746.068807870368</v>
      </c>
      <c r="K317">
        <v>1309311545</v>
      </c>
      <c r="L317" s="13">
        <f t="shared" si="18"/>
        <v>42452.916481481487</v>
      </c>
      <c r="M317" t="b">
        <v>0</v>
      </c>
      <c r="N317">
        <v>56</v>
      </c>
      <c r="O317" t="b">
        <v>1</v>
      </c>
      <c r="P317" t="s">
        <v>8292</v>
      </c>
      <c r="Q317" s="6">
        <f t="shared" si="16"/>
        <v>1.75</v>
      </c>
      <c r="R317" s="8">
        <f t="shared" si="19"/>
        <v>62.5</v>
      </c>
      <c r="S317" t="s">
        <v>8314</v>
      </c>
      <c r="T317" t="s">
        <v>8322</v>
      </c>
    </row>
    <row r="318" spans="1:20" ht="60" x14ac:dyDescent="0.25">
      <c r="A318">
        <v>3255</v>
      </c>
      <c r="B318" s="3" t="s">
        <v>3255</v>
      </c>
      <c r="C318" s="3" t="s">
        <v>7365</v>
      </c>
      <c r="D318">
        <v>300</v>
      </c>
      <c r="E318">
        <v>525</v>
      </c>
      <c r="F318" t="s">
        <v>8219</v>
      </c>
      <c r="G318" t="s">
        <v>8225</v>
      </c>
      <c r="H318" t="s">
        <v>8247</v>
      </c>
      <c r="I318">
        <v>1412706375</v>
      </c>
      <c r="J318" s="13">
        <f t="shared" si="17"/>
        <v>41919.768229166664</v>
      </c>
      <c r="K318">
        <v>1410114375</v>
      </c>
      <c r="L318" s="13">
        <f t="shared" si="18"/>
        <v>41088.691493055558</v>
      </c>
      <c r="M318" t="b">
        <v>1</v>
      </c>
      <c r="N318">
        <v>18</v>
      </c>
      <c r="O318" t="b">
        <v>1</v>
      </c>
      <c r="P318" t="s">
        <v>8271</v>
      </c>
      <c r="Q318" s="6">
        <f t="shared" si="16"/>
        <v>1.75</v>
      </c>
      <c r="R318" s="8">
        <f t="shared" si="19"/>
        <v>29.166666666666668</v>
      </c>
      <c r="S318" t="s">
        <v>8317</v>
      </c>
      <c r="T318" t="s">
        <v>8318</v>
      </c>
    </row>
    <row r="319" spans="1:20" ht="60" x14ac:dyDescent="0.25">
      <c r="A319">
        <v>3591</v>
      </c>
      <c r="B319" s="3" t="s">
        <v>3590</v>
      </c>
      <c r="C319" s="3" t="s">
        <v>7701</v>
      </c>
      <c r="D319">
        <v>700</v>
      </c>
      <c r="E319">
        <v>1225</v>
      </c>
      <c r="F319" t="s">
        <v>8219</v>
      </c>
      <c r="G319" t="s">
        <v>8224</v>
      </c>
      <c r="H319" t="s">
        <v>8246</v>
      </c>
      <c r="I319">
        <v>1422075540</v>
      </c>
      <c r="J319" s="13">
        <f t="shared" si="17"/>
        <v>42028.207638888889</v>
      </c>
      <c r="K319">
        <v>1419979544</v>
      </c>
      <c r="L319" s="13">
        <f t="shared" si="18"/>
        <v>42720.066192129627</v>
      </c>
      <c r="M319" t="b">
        <v>0</v>
      </c>
      <c r="N319">
        <v>18</v>
      </c>
      <c r="O319" t="b">
        <v>1</v>
      </c>
      <c r="P319" t="s">
        <v>8271</v>
      </c>
      <c r="Q319" s="6">
        <f t="shared" si="16"/>
        <v>1.75</v>
      </c>
      <c r="R319" s="8">
        <f t="shared" si="19"/>
        <v>68.055555555555557</v>
      </c>
      <c r="S319" t="s">
        <v>8317</v>
      </c>
      <c r="T319" t="s">
        <v>8318</v>
      </c>
    </row>
    <row r="320" spans="1:20" ht="60" x14ac:dyDescent="0.25">
      <c r="A320">
        <v>2973</v>
      </c>
      <c r="B320" s="3" t="s">
        <v>2973</v>
      </c>
      <c r="C320" s="3" t="s">
        <v>7083</v>
      </c>
      <c r="D320">
        <v>5000</v>
      </c>
      <c r="E320">
        <v>8740</v>
      </c>
      <c r="F320" t="s">
        <v>8219</v>
      </c>
      <c r="G320" t="s">
        <v>8224</v>
      </c>
      <c r="H320" t="s">
        <v>8246</v>
      </c>
      <c r="I320">
        <v>1451620800</v>
      </c>
      <c r="J320" s="13">
        <f t="shared" si="17"/>
        <v>42370.166666666672</v>
      </c>
      <c r="K320">
        <v>1449171508</v>
      </c>
      <c r="L320" s="13">
        <f t="shared" si="18"/>
        <v>41484.664247685185</v>
      </c>
      <c r="M320" t="b">
        <v>0</v>
      </c>
      <c r="N320">
        <v>33</v>
      </c>
      <c r="O320" t="b">
        <v>1</v>
      </c>
      <c r="P320" t="s">
        <v>8271</v>
      </c>
      <c r="Q320" s="6">
        <f t="shared" si="16"/>
        <v>1.748</v>
      </c>
      <c r="R320" s="8">
        <f t="shared" si="19"/>
        <v>264.84848484848487</v>
      </c>
      <c r="S320" t="s">
        <v>8317</v>
      </c>
      <c r="T320" t="s">
        <v>8318</v>
      </c>
    </row>
    <row r="321" spans="1:20" ht="60" x14ac:dyDescent="0.25">
      <c r="A321">
        <v>3654</v>
      </c>
      <c r="B321" s="3" t="s">
        <v>3651</v>
      </c>
      <c r="C321" s="3" t="s">
        <v>7764</v>
      </c>
      <c r="D321">
        <v>1500</v>
      </c>
      <c r="E321">
        <v>2616</v>
      </c>
      <c r="F321" t="s">
        <v>8219</v>
      </c>
      <c r="G321" t="s">
        <v>8225</v>
      </c>
      <c r="H321" t="s">
        <v>8247</v>
      </c>
      <c r="I321">
        <v>1459702800</v>
      </c>
      <c r="J321" s="13">
        <f t="shared" si="17"/>
        <v>42463.708333333328</v>
      </c>
      <c r="K321">
        <v>1457690386</v>
      </c>
      <c r="L321" s="13">
        <f t="shared" si="18"/>
        <v>40670.507326388892</v>
      </c>
      <c r="M321" t="b">
        <v>0</v>
      </c>
      <c r="N321">
        <v>38</v>
      </c>
      <c r="O321" t="b">
        <v>1</v>
      </c>
      <c r="P321" t="s">
        <v>8271</v>
      </c>
      <c r="Q321" s="6">
        <f t="shared" si="16"/>
        <v>1.744</v>
      </c>
      <c r="R321" s="8">
        <f t="shared" si="19"/>
        <v>68.84210526315789</v>
      </c>
      <c r="S321" t="s">
        <v>8317</v>
      </c>
      <c r="T321" t="s">
        <v>8318</v>
      </c>
    </row>
    <row r="322" spans="1:20" ht="45" x14ac:dyDescent="0.25">
      <c r="A322">
        <v>1653</v>
      </c>
      <c r="B322" s="3" t="s">
        <v>1654</v>
      </c>
      <c r="C322" s="3" t="s">
        <v>5763</v>
      </c>
      <c r="D322">
        <v>5000</v>
      </c>
      <c r="E322">
        <v>8711.52</v>
      </c>
      <c r="F322" t="s">
        <v>8219</v>
      </c>
      <c r="G322" t="s">
        <v>8224</v>
      </c>
      <c r="H322" t="s">
        <v>8246</v>
      </c>
      <c r="I322">
        <v>1303675296</v>
      </c>
      <c r="J322" s="13">
        <f t="shared" si="17"/>
        <v>40657.834444444445</v>
      </c>
      <c r="K322">
        <v>1300996896</v>
      </c>
      <c r="L322" s="13">
        <f t="shared" si="18"/>
        <v>42275.588715277772</v>
      </c>
      <c r="M322" t="b">
        <v>0</v>
      </c>
      <c r="N322">
        <v>168</v>
      </c>
      <c r="O322" t="b">
        <v>1</v>
      </c>
      <c r="P322" t="s">
        <v>8292</v>
      </c>
      <c r="Q322" s="6">
        <f t="shared" ref="Q322:Q385" si="20">E322/D322</f>
        <v>1.7423040000000001</v>
      </c>
      <c r="R322" s="8">
        <f t="shared" si="19"/>
        <v>51.854285714285716</v>
      </c>
      <c r="S322" t="s">
        <v>8314</v>
      </c>
      <c r="T322" t="s">
        <v>8322</v>
      </c>
    </row>
    <row r="323" spans="1:20" ht="60" x14ac:dyDescent="0.25">
      <c r="A323">
        <v>1525</v>
      </c>
      <c r="B323" s="3" t="s">
        <v>1526</v>
      </c>
      <c r="C323" s="3" t="s">
        <v>5635</v>
      </c>
      <c r="D323">
        <v>2600</v>
      </c>
      <c r="E323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 s="13">
        <f t="shared" ref="J323:J386" si="21">(((I323/60)/60)/24)+DATE(1970,1,1)</f>
        <v>42600.702986111108</v>
      </c>
      <c r="K323">
        <v>1468947138</v>
      </c>
      <c r="L323" s="13">
        <f t="shared" ref="L323:L386" si="22">(((K342/60)/60)/24)+DATE(1970,1,1)</f>
        <v>42283.864351851851</v>
      </c>
      <c r="M323" t="b">
        <v>1</v>
      </c>
      <c r="N323">
        <v>140</v>
      </c>
      <c r="O323" t="b">
        <v>1</v>
      </c>
      <c r="P323" t="s">
        <v>8285</v>
      </c>
      <c r="Q323" s="6">
        <f t="shared" si="20"/>
        <v>1.7400576923076922</v>
      </c>
      <c r="R323" s="8">
        <f t="shared" ref="R323:R386" si="23">E323/N323</f>
        <v>32.315357142857138</v>
      </c>
      <c r="S323" t="s">
        <v>8325</v>
      </c>
      <c r="T323" t="s">
        <v>8326</v>
      </c>
    </row>
    <row r="324" spans="1:20" ht="60" x14ac:dyDescent="0.25">
      <c r="A324">
        <v>357</v>
      </c>
      <c r="B324" s="3" t="s">
        <v>358</v>
      </c>
      <c r="C324" s="3" t="s">
        <v>4467</v>
      </c>
      <c r="D324">
        <v>15000</v>
      </c>
      <c r="E324">
        <v>26100</v>
      </c>
      <c r="F324" t="s">
        <v>8219</v>
      </c>
      <c r="G324" t="s">
        <v>8224</v>
      </c>
      <c r="H324" t="s">
        <v>8246</v>
      </c>
      <c r="I324">
        <v>1429852797</v>
      </c>
      <c r="J324" s="13">
        <f t="shared" si="21"/>
        <v>42118.222187499996</v>
      </c>
      <c r="K324">
        <v>1426396797</v>
      </c>
      <c r="L324" s="13">
        <f t="shared" si="22"/>
        <v>41605.868449074071</v>
      </c>
      <c r="M324" t="b">
        <v>1</v>
      </c>
      <c r="N324">
        <v>303</v>
      </c>
      <c r="O324" t="b">
        <v>1</v>
      </c>
      <c r="P324" t="s">
        <v>8269</v>
      </c>
      <c r="Q324" s="6">
        <f t="shared" si="20"/>
        <v>1.74</v>
      </c>
      <c r="R324" s="8">
        <f t="shared" si="23"/>
        <v>86.138613861386133</v>
      </c>
      <c r="S324" t="s">
        <v>8320</v>
      </c>
      <c r="T324" t="s">
        <v>8332</v>
      </c>
    </row>
    <row r="325" spans="1:20" ht="60" x14ac:dyDescent="0.25">
      <c r="A325">
        <v>64</v>
      </c>
      <c r="B325" s="3" t="s">
        <v>66</v>
      </c>
      <c r="C325" s="3" t="s">
        <v>4175</v>
      </c>
      <c r="D325">
        <v>1200</v>
      </c>
      <c r="E325">
        <v>2080</v>
      </c>
      <c r="F325" t="s">
        <v>8219</v>
      </c>
      <c r="G325" t="s">
        <v>8224</v>
      </c>
      <c r="H325" t="s">
        <v>8246</v>
      </c>
      <c r="I325">
        <v>1373243181</v>
      </c>
      <c r="J325" s="13">
        <f t="shared" si="21"/>
        <v>41463.01829861111</v>
      </c>
      <c r="K325">
        <v>1370651181</v>
      </c>
      <c r="L325" s="13">
        <f t="shared" si="22"/>
        <v>42532.052523148144</v>
      </c>
      <c r="M325" t="b">
        <v>0</v>
      </c>
      <c r="N325">
        <v>24</v>
      </c>
      <c r="O325" t="b">
        <v>1</v>
      </c>
      <c r="P325" t="s">
        <v>8266</v>
      </c>
      <c r="Q325" s="6">
        <f t="shared" si="20"/>
        <v>1.7333333333333334</v>
      </c>
      <c r="R325" s="8">
        <f t="shared" si="23"/>
        <v>86.666666666666671</v>
      </c>
      <c r="S325" t="s">
        <v>8320</v>
      </c>
      <c r="T325" t="s">
        <v>8321</v>
      </c>
    </row>
    <row r="326" spans="1:20" ht="30" x14ac:dyDescent="0.25">
      <c r="A326">
        <v>1360</v>
      </c>
      <c r="B326" s="3" t="s">
        <v>1361</v>
      </c>
      <c r="C326" s="3" t="s">
        <v>5470</v>
      </c>
      <c r="D326">
        <v>1500</v>
      </c>
      <c r="E326">
        <v>2598</v>
      </c>
      <c r="F326" t="s">
        <v>8219</v>
      </c>
      <c r="G326" t="s">
        <v>8224</v>
      </c>
      <c r="H326" t="s">
        <v>8246</v>
      </c>
      <c r="I326">
        <v>1343943420</v>
      </c>
      <c r="J326" s="13">
        <f t="shared" si="21"/>
        <v>41123.900694444441</v>
      </c>
      <c r="K326">
        <v>1341524220</v>
      </c>
      <c r="L326" s="13">
        <f t="shared" si="22"/>
        <v>42768.425370370373</v>
      </c>
      <c r="M326" t="b">
        <v>0</v>
      </c>
      <c r="N326">
        <v>81</v>
      </c>
      <c r="O326" t="b">
        <v>1</v>
      </c>
      <c r="P326" t="s">
        <v>8274</v>
      </c>
      <c r="Q326" s="6">
        <f t="shared" si="20"/>
        <v>1.732</v>
      </c>
      <c r="R326" s="8">
        <f t="shared" si="23"/>
        <v>32.074074074074076</v>
      </c>
      <c r="S326" t="s">
        <v>8323</v>
      </c>
      <c r="T326" t="s">
        <v>8333</v>
      </c>
    </row>
    <row r="327" spans="1:20" ht="60" x14ac:dyDescent="0.25">
      <c r="A327">
        <v>2291</v>
      </c>
      <c r="B327" s="3" t="s">
        <v>2292</v>
      </c>
      <c r="C327" s="3" t="s">
        <v>6401</v>
      </c>
      <c r="D327">
        <v>2500</v>
      </c>
      <c r="E327">
        <v>4320</v>
      </c>
      <c r="F327" t="s">
        <v>8219</v>
      </c>
      <c r="G327" t="s">
        <v>8224</v>
      </c>
      <c r="H327" t="s">
        <v>8246</v>
      </c>
      <c r="I327">
        <v>1335153600</v>
      </c>
      <c r="J327" s="13">
        <f t="shared" si="21"/>
        <v>41022.166666666664</v>
      </c>
      <c r="K327">
        <v>1332199618</v>
      </c>
      <c r="L327" s="13">
        <f t="shared" si="22"/>
        <v>41351.541377314818</v>
      </c>
      <c r="M327" t="b">
        <v>0</v>
      </c>
      <c r="N327">
        <v>43</v>
      </c>
      <c r="O327" t="b">
        <v>1</v>
      </c>
      <c r="P327" t="s">
        <v>8276</v>
      </c>
      <c r="Q327" s="6">
        <f t="shared" si="20"/>
        <v>1.728</v>
      </c>
      <c r="R327" s="8">
        <f t="shared" si="23"/>
        <v>100.46511627906976</v>
      </c>
      <c r="S327" t="s">
        <v>8314</v>
      </c>
      <c r="T327" t="s">
        <v>8315</v>
      </c>
    </row>
    <row r="328" spans="1:20" ht="60" x14ac:dyDescent="0.25">
      <c r="A328">
        <v>2445</v>
      </c>
      <c r="B328" s="3" t="s">
        <v>2446</v>
      </c>
      <c r="C328" s="3" t="s">
        <v>6555</v>
      </c>
      <c r="D328">
        <v>5000</v>
      </c>
      <c r="E328">
        <v>8640</v>
      </c>
      <c r="F328" t="s">
        <v>8219</v>
      </c>
      <c r="G328" t="s">
        <v>8224</v>
      </c>
      <c r="H328" t="s">
        <v>8246</v>
      </c>
      <c r="I328">
        <v>1443242021</v>
      </c>
      <c r="J328" s="13">
        <f t="shared" si="21"/>
        <v>42273.190057870372</v>
      </c>
      <c r="K328">
        <v>1440650021</v>
      </c>
      <c r="L328" s="13">
        <f t="shared" si="22"/>
        <v>42261.500243055561</v>
      </c>
      <c r="M328" t="b">
        <v>0</v>
      </c>
      <c r="N328">
        <v>115</v>
      </c>
      <c r="O328" t="b">
        <v>1</v>
      </c>
      <c r="P328" t="s">
        <v>8298</v>
      </c>
      <c r="Q328" s="6">
        <f t="shared" si="20"/>
        <v>1.728</v>
      </c>
      <c r="R328" s="8">
        <f t="shared" si="23"/>
        <v>75.130434782608702</v>
      </c>
      <c r="S328" t="s">
        <v>8328</v>
      </c>
      <c r="T328" t="s">
        <v>8329</v>
      </c>
    </row>
    <row r="329" spans="1:20" ht="45" x14ac:dyDescent="0.25">
      <c r="A329">
        <v>1881</v>
      </c>
      <c r="B329" s="3" t="s">
        <v>1882</v>
      </c>
      <c r="C329" s="3" t="s">
        <v>5991</v>
      </c>
      <c r="D329">
        <v>2000</v>
      </c>
      <c r="E329">
        <v>3453.69</v>
      </c>
      <c r="F329" t="s">
        <v>8219</v>
      </c>
      <c r="G329" t="s">
        <v>8224</v>
      </c>
      <c r="H329" t="s">
        <v>8246</v>
      </c>
      <c r="I329">
        <v>1425955189</v>
      </c>
      <c r="J329" s="13">
        <f t="shared" si="21"/>
        <v>42073.110983796301</v>
      </c>
      <c r="K329">
        <v>1423366789</v>
      </c>
      <c r="L329" s="13">
        <f t="shared" si="22"/>
        <v>42019.959837962961</v>
      </c>
      <c r="M329" t="b">
        <v>0</v>
      </c>
      <c r="N329">
        <v>70</v>
      </c>
      <c r="O329" t="b">
        <v>1</v>
      </c>
      <c r="P329" t="s">
        <v>8279</v>
      </c>
      <c r="Q329" s="6">
        <f t="shared" si="20"/>
        <v>1.726845</v>
      </c>
      <c r="R329" s="8">
        <f t="shared" si="23"/>
        <v>49.338428571428572</v>
      </c>
      <c r="S329" t="s">
        <v>8314</v>
      </c>
      <c r="T329" t="s">
        <v>8331</v>
      </c>
    </row>
    <row r="330" spans="1:20" ht="60" x14ac:dyDescent="0.25">
      <c r="A330">
        <v>1933</v>
      </c>
      <c r="B330" s="3" t="s">
        <v>1934</v>
      </c>
      <c r="C330" s="3" t="s">
        <v>6043</v>
      </c>
      <c r="D330">
        <v>6000</v>
      </c>
      <c r="E330">
        <v>10346</v>
      </c>
      <c r="F330" t="s">
        <v>8219</v>
      </c>
      <c r="G330" t="s">
        <v>8224</v>
      </c>
      <c r="H330" t="s">
        <v>8246</v>
      </c>
      <c r="I330">
        <v>1411787307</v>
      </c>
      <c r="J330" s="13">
        <f t="shared" si="21"/>
        <v>41909.130868055552</v>
      </c>
      <c r="K330">
        <v>1409195307</v>
      </c>
      <c r="L330" s="13">
        <f t="shared" si="22"/>
        <v>40379.23096064815</v>
      </c>
      <c r="M330" t="b">
        <v>0</v>
      </c>
      <c r="N330">
        <v>110</v>
      </c>
      <c r="O330" t="b">
        <v>1</v>
      </c>
      <c r="P330" t="s">
        <v>8279</v>
      </c>
      <c r="Q330" s="6">
        <f t="shared" si="20"/>
        <v>1.7243333333333333</v>
      </c>
      <c r="R330" s="8">
        <f t="shared" si="23"/>
        <v>94.054545454545448</v>
      </c>
      <c r="S330" t="s">
        <v>8314</v>
      </c>
      <c r="T330" t="s">
        <v>8331</v>
      </c>
    </row>
    <row r="331" spans="1:20" ht="60" x14ac:dyDescent="0.25">
      <c r="A331">
        <v>1218</v>
      </c>
      <c r="B331" s="3" t="s">
        <v>1219</v>
      </c>
      <c r="C331" s="3" t="s">
        <v>5328</v>
      </c>
      <c r="D331">
        <v>9000</v>
      </c>
      <c r="E331">
        <v>15505</v>
      </c>
      <c r="F331" t="s">
        <v>8219</v>
      </c>
      <c r="G331" t="s">
        <v>8224</v>
      </c>
      <c r="H331" t="s">
        <v>8246</v>
      </c>
      <c r="I331">
        <v>1446346800</v>
      </c>
      <c r="J331" s="13">
        <f t="shared" si="21"/>
        <v>42309.125</v>
      </c>
      <c r="K331">
        <v>1443714800</v>
      </c>
      <c r="L331" s="13">
        <f t="shared" si="22"/>
        <v>42453.49726851852</v>
      </c>
      <c r="M331" t="b">
        <v>0</v>
      </c>
      <c r="N331">
        <v>89</v>
      </c>
      <c r="O331" t="b">
        <v>1</v>
      </c>
      <c r="P331" t="s">
        <v>8285</v>
      </c>
      <c r="Q331" s="6">
        <f t="shared" si="20"/>
        <v>1.7227777777777777</v>
      </c>
      <c r="R331" s="8">
        <f t="shared" si="23"/>
        <v>174.2134831460674</v>
      </c>
      <c r="S331" t="s">
        <v>8325</v>
      </c>
      <c r="T331" t="s">
        <v>8326</v>
      </c>
    </row>
    <row r="332" spans="1:20" ht="45" x14ac:dyDescent="0.25">
      <c r="A332">
        <v>2996</v>
      </c>
      <c r="B332" s="3" t="s">
        <v>2996</v>
      </c>
      <c r="C332" s="3" t="s">
        <v>7106</v>
      </c>
      <c r="D332">
        <v>35000</v>
      </c>
      <c r="E332">
        <v>60180</v>
      </c>
      <c r="F332" t="s">
        <v>8219</v>
      </c>
      <c r="G332" t="s">
        <v>8224</v>
      </c>
      <c r="H332" t="s">
        <v>8246</v>
      </c>
      <c r="I332">
        <v>1432677240</v>
      </c>
      <c r="J332" s="13">
        <f t="shared" si="21"/>
        <v>42150.912500000006</v>
      </c>
      <c r="K332">
        <v>1427493240</v>
      </c>
      <c r="L332" s="13">
        <f t="shared" si="22"/>
        <v>41881.361342592594</v>
      </c>
      <c r="M332" t="b">
        <v>0</v>
      </c>
      <c r="N332">
        <v>392</v>
      </c>
      <c r="O332" t="b">
        <v>1</v>
      </c>
      <c r="P332" t="s">
        <v>8303</v>
      </c>
      <c r="Q332" s="6">
        <f t="shared" si="20"/>
        <v>1.7194285714285715</v>
      </c>
      <c r="R332" s="8">
        <f t="shared" si="23"/>
        <v>153.5204081632653</v>
      </c>
      <c r="S332" t="s">
        <v>8317</v>
      </c>
      <c r="T332" t="s">
        <v>8330</v>
      </c>
    </row>
    <row r="333" spans="1:20" ht="45" x14ac:dyDescent="0.25">
      <c r="A333">
        <v>2612</v>
      </c>
      <c r="B333" s="3" t="s">
        <v>2612</v>
      </c>
      <c r="C333" s="3" t="s">
        <v>6722</v>
      </c>
      <c r="D333">
        <v>10000</v>
      </c>
      <c r="E333">
        <v>17176.13</v>
      </c>
      <c r="F333" t="s">
        <v>8219</v>
      </c>
      <c r="G333" t="s">
        <v>8224</v>
      </c>
      <c r="H333" t="s">
        <v>8246</v>
      </c>
      <c r="I333">
        <v>1420773970</v>
      </c>
      <c r="J333" s="13">
        <f t="shared" si="21"/>
        <v>42013.143171296295</v>
      </c>
      <c r="K333">
        <v>1418095570</v>
      </c>
      <c r="L333" s="13">
        <f t="shared" si="22"/>
        <v>41336.703298611108</v>
      </c>
      <c r="M333" t="b">
        <v>1</v>
      </c>
      <c r="N333">
        <v>294</v>
      </c>
      <c r="O333" t="b">
        <v>1</v>
      </c>
      <c r="P333" t="s">
        <v>8301</v>
      </c>
      <c r="Q333" s="6">
        <f t="shared" si="20"/>
        <v>1.7176130000000001</v>
      </c>
      <c r="R333" s="8">
        <f t="shared" si="23"/>
        <v>58.422210884353746</v>
      </c>
      <c r="S333" t="s">
        <v>8310</v>
      </c>
      <c r="T333" t="s">
        <v>8319</v>
      </c>
    </row>
    <row r="334" spans="1:20" ht="60" x14ac:dyDescent="0.25">
      <c r="A334">
        <v>3178</v>
      </c>
      <c r="B334" s="3" t="s">
        <v>3178</v>
      </c>
      <c r="C334" s="3" t="s">
        <v>7288</v>
      </c>
      <c r="D334">
        <v>1500</v>
      </c>
      <c r="E334">
        <v>2576</v>
      </c>
      <c r="F334" t="s">
        <v>8219</v>
      </c>
      <c r="G334" t="s">
        <v>8225</v>
      </c>
      <c r="H334" t="s">
        <v>8247</v>
      </c>
      <c r="I334">
        <v>1405521075</v>
      </c>
      <c r="J334" s="13">
        <f t="shared" si="21"/>
        <v>41836.605034722219</v>
      </c>
      <c r="K334">
        <v>1402929075</v>
      </c>
      <c r="L334" s="13">
        <f t="shared" si="22"/>
        <v>42026.370717592596</v>
      </c>
      <c r="M334" t="b">
        <v>1</v>
      </c>
      <c r="N334">
        <v>78</v>
      </c>
      <c r="O334" t="b">
        <v>1</v>
      </c>
      <c r="P334" t="s">
        <v>8271</v>
      </c>
      <c r="Q334" s="6">
        <f t="shared" si="20"/>
        <v>1.7173333333333334</v>
      </c>
      <c r="R334" s="8">
        <f t="shared" si="23"/>
        <v>33.025641025641029</v>
      </c>
      <c r="S334" t="s">
        <v>8317</v>
      </c>
      <c r="T334" t="s">
        <v>8318</v>
      </c>
    </row>
    <row r="335" spans="1:20" ht="45" x14ac:dyDescent="0.25">
      <c r="A335">
        <v>2976</v>
      </c>
      <c r="B335" s="3" t="s">
        <v>2976</v>
      </c>
      <c r="C335" s="3" t="s">
        <v>7086</v>
      </c>
      <c r="D335">
        <v>70</v>
      </c>
      <c r="E335">
        <v>120</v>
      </c>
      <c r="F335" t="s">
        <v>8219</v>
      </c>
      <c r="G335" t="s">
        <v>8225</v>
      </c>
      <c r="H335" t="s">
        <v>8247</v>
      </c>
      <c r="I335">
        <v>1457870400</v>
      </c>
      <c r="J335" s="13">
        <f t="shared" si="21"/>
        <v>42442.5</v>
      </c>
      <c r="K335">
        <v>1456421530</v>
      </c>
      <c r="L335" s="13">
        <f t="shared" si="22"/>
        <v>42567.264178240745</v>
      </c>
      <c r="M335" t="b">
        <v>0</v>
      </c>
      <c r="N335">
        <v>14</v>
      </c>
      <c r="O335" t="b">
        <v>1</v>
      </c>
      <c r="P335" t="s">
        <v>8271</v>
      </c>
      <c r="Q335" s="6">
        <f t="shared" si="20"/>
        <v>1.7142857142857142</v>
      </c>
      <c r="R335" s="8">
        <f t="shared" si="23"/>
        <v>8.5714285714285712</v>
      </c>
      <c r="S335" t="s">
        <v>8317</v>
      </c>
      <c r="T335" t="s">
        <v>8318</v>
      </c>
    </row>
    <row r="336" spans="1:20" ht="45" x14ac:dyDescent="0.25">
      <c r="A336">
        <v>3343</v>
      </c>
      <c r="B336" s="3" t="s">
        <v>3343</v>
      </c>
      <c r="C336" s="3" t="s">
        <v>7453</v>
      </c>
      <c r="D336">
        <v>700</v>
      </c>
      <c r="E336">
        <v>1200</v>
      </c>
      <c r="F336" t="s">
        <v>8219</v>
      </c>
      <c r="G336" t="s">
        <v>8225</v>
      </c>
      <c r="H336" t="s">
        <v>8247</v>
      </c>
      <c r="I336">
        <v>1460553480</v>
      </c>
      <c r="J336" s="13">
        <f t="shared" si="21"/>
        <v>42473.554166666669</v>
      </c>
      <c r="K336">
        <v>1458770384</v>
      </c>
      <c r="L336" s="13">
        <f t="shared" si="22"/>
        <v>42670.602673611109</v>
      </c>
      <c r="M336" t="b">
        <v>0</v>
      </c>
      <c r="N336">
        <v>23</v>
      </c>
      <c r="O336" t="b">
        <v>1</v>
      </c>
      <c r="P336" t="s">
        <v>8271</v>
      </c>
      <c r="Q336" s="6">
        <f t="shared" si="20"/>
        <v>1.7142857142857142</v>
      </c>
      <c r="R336" s="8">
        <f t="shared" si="23"/>
        <v>52.173913043478258</v>
      </c>
      <c r="S336" t="s">
        <v>8317</v>
      </c>
      <c r="T336" t="s">
        <v>8318</v>
      </c>
    </row>
    <row r="337" spans="1:20" ht="30" x14ac:dyDescent="0.25">
      <c r="A337">
        <v>2477</v>
      </c>
      <c r="B337" s="3" t="s">
        <v>824</v>
      </c>
      <c r="C337" s="3" t="s">
        <v>6587</v>
      </c>
      <c r="D337">
        <v>750</v>
      </c>
      <c r="E337">
        <v>1285</v>
      </c>
      <c r="F337" t="s">
        <v>8219</v>
      </c>
      <c r="G337" t="s">
        <v>8224</v>
      </c>
      <c r="H337" t="s">
        <v>8246</v>
      </c>
      <c r="I337">
        <v>1344789345</v>
      </c>
      <c r="J337" s="13">
        <f t="shared" si="21"/>
        <v>41133.691493055558</v>
      </c>
      <c r="K337">
        <v>1340901345</v>
      </c>
      <c r="L337" s="13">
        <f t="shared" si="22"/>
        <v>41179.098530092589</v>
      </c>
      <c r="M337" t="b">
        <v>0</v>
      </c>
      <c r="N337">
        <v>41</v>
      </c>
      <c r="O337" t="b">
        <v>1</v>
      </c>
      <c r="P337" t="s">
        <v>8279</v>
      </c>
      <c r="Q337" s="6">
        <f t="shared" si="20"/>
        <v>1.7133333333333334</v>
      </c>
      <c r="R337" s="8">
        <f t="shared" si="23"/>
        <v>31.341463414634145</v>
      </c>
      <c r="S337" t="s">
        <v>8314</v>
      </c>
      <c r="T337" t="s">
        <v>8331</v>
      </c>
    </row>
    <row r="338" spans="1:20" ht="60" x14ac:dyDescent="0.25">
      <c r="A338">
        <v>1375</v>
      </c>
      <c r="B338" s="3" t="s">
        <v>1376</v>
      </c>
      <c r="C338" s="3" t="s">
        <v>5485</v>
      </c>
      <c r="D338">
        <v>4000</v>
      </c>
      <c r="E338">
        <v>6853</v>
      </c>
      <c r="F338" t="s">
        <v>8219</v>
      </c>
      <c r="G338" t="s">
        <v>8230</v>
      </c>
      <c r="H338" t="s">
        <v>8249</v>
      </c>
      <c r="I338">
        <v>1484444119</v>
      </c>
      <c r="J338" s="13">
        <f t="shared" si="21"/>
        <v>42750.066192129627</v>
      </c>
      <c r="K338">
        <v>1481852119</v>
      </c>
      <c r="L338" s="13">
        <f t="shared" si="22"/>
        <v>42498.341122685189</v>
      </c>
      <c r="M338" t="b">
        <v>0</v>
      </c>
      <c r="N338">
        <v>109</v>
      </c>
      <c r="O338" t="b">
        <v>1</v>
      </c>
      <c r="P338" t="s">
        <v>8276</v>
      </c>
      <c r="Q338" s="6">
        <f t="shared" si="20"/>
        <v>1.7132499999999999</v>
      </c>
      <c r="R338" s="8">
        <f t="shared" si="23"/>
        <v>62.871559633027523</v>
      </c>
      <c r="S338" t="s">
        <v>8314</v>
      </c>
      <c r="T338" t="s">
        <v>8315</v>
      </c>
    </row>
    <row r="339" spans="1:20" ht="60" x14ac:dyDescent="0.25">
      <c r="A339">
        <v>2229</v>
      </c>
      <c r="B339" s="3" t="s">
        <v>2230</v>
      </c>
      <c r="C339" s="3" t="s">
        <v>6339</v>
      </c>
      <c r="D339">
        <v>8012</v>
      </c>
      <c r="E339">
        <v>13704.33</v>
      </c>
      <c r="F339" t="s">
        <v>8219</v>
      </c>
      <c r="G339" t="s">
        <v>8224</v>
      </c>
      <c r="H339" t="s">
        <v>8246</v>
      </c>
      <c r="I339">
        <v>1378180800</v>
      </c>
      <c r="J339" s="13">
        <f t="shared" si="21"/>
        <v>41520.166666666664</v>
      </c>
      <c r="K339">
        <v>1375113391</v>
      </c>
      <c r="L339" s="13">
        <f t="shared" si="22"/>
        <v>41946.674108796295</v>
      </c>
      <c r="M339" t="b">
        <v>0</v>
      </c>
      <c r="N339">
        <v>539</v>
      </c>
      <c r="O339" t="b">
        <v>1</v>
      </c>
      <c r="P339" t="s">
        <v>8297</v>
      </c>
      <c r="Q339" s="6">
        <f t="shared" si="20"/>
        <v>1.7104755366949576</v>
      </c>
      <c r="R339" s="8">
        <f t="shared" si="23"/>
        <v>25.42547309833024</v>
      </c>
      <c r="S339" t="s">
        <v>8312</v>
      </c>
      <c r="T339" t="s">
        <v>8313</v>
      </c>
    </row>
    <row r="340" spans="1:20" ht="45" x14ac:dyDescent="0.25">
      <c r="A340">
        <v>1940</v>
      </c>
      <c r="B340" s="3" t="s">
        <v>1941</v>
      </c>
      <c r="C340" s="3" t="s">
        <v>6050</v>
      </c>
      <c r="D340">
        <v>650</v>
      </c>
      <c r="E340">
        <v>1111</v>
      </c>
      <c r="F340" t="s">
        <v>8219</v>
      </c>
      <c r="G340" t="s">
        <v>8224</v>
      </c>
      <c r="H340" t="s">
        <v>8246</v>
      </c>
      <c r="I340">
        <v>1308110340</v>
      </c>
      <c r="J340" s="13">
        <f t="shared" si="21"/>
        <v>40709.165972222225</v>
      </c>
      <c r="K340">
        <v>1304770233</v>
      </c>
      <c r="L340" s="13">
        <f t="shared" si="22"/>
        <v>40516.087627314817</v>
      </c>
      <c r="M340" t="b">
        <v>0</v>
      </c>
      <c r="N340">
        <v>31</v>
      </c>
      <c r="O340" t="b">
        <v>1</v>
      </c>
      <c r="P340" t="s">
        <v>8279</v>
      </c>
      <c r="Q340" s="6">
        <f t="shared" si="20"/>
        <v>1.7092307692307693</v>
      </c>
      <c r="R340" s="8">
        <f t="shared" si="23"/>
        <v>35.838709677419352</v>
      </c>
      <c r="S340" t="s">
        <v>8314</v>
      </c>
      <c r="T340" t="s">
        <v>8331</v>
      </c>
    </row>
    <row r="341" spans="1:20" ht="30" x14ac:dyDescent="0.25">
      <c r="A341">
        <v>2668</v>
      </c>
      <c r="B341" s="3" t="s">
        <v>2668</v>
      </c>
      <c r="C341" s="3" t="s">
        <v>6778</v>
      </c>
      <c r="D341">
        <v>1000</v>
      </c>
      <c r="E341">
        <v>1707</v>
      </c>
      <c r="F341" t="s">
        <v>8219</v>
      </c>
      <c r="G341" t="s">
        <v>8229</v>
      </c>
      <c r="H341" t="s">
        <v>8251</v>
      </c>
      <c r="I341">
        <v>1447079520</v>
      </c>
      <c r="J341" s="13">
        <f t="shared" si="21"/>
        <v>42317.60555555555</v>
      </c>
      <c r="K341">
        <v>1443449265</v>
      </c>
      <c r="L341" s="13">
        <f t="shared" si="22"/>
        <v>42098.291828703703</v>
      </c>
      <c r="M341" t="b">
        <v>0</v>
      </c>
      <c r="N341">
        <v>28</v>
      </c>
      <c r="O341" t="b">
        <v>1</v>
      </c>
      <c r="P341" t="s">
        <v>8302</v>
      </c>
      <c r="Q341" s="6">
        <f t="shared" si="20"/>
        <v>1.7070000000000001</v>
      </c>
      <c r="R341" s="8">
        <f t="shared" si="23"/>
        <v>60.964285714285715</v>
      </c>
      <c r="S341" t="s">
        <v>8310</v>
      </c>
      <c r="T341" t="s">
        <v>8337</v>
      </c>
    </row>
    <row r="342" spans="1:20" ht="60" x14ac:dyDescent="0.25">
      <c r="A342">
        <v>3603</v>
      </c>
      <c r="B342" s="3" t="s">
        <v>3602</v>
      </c>
      <c r="C342" s="3" t="s">
        <v>7713</v>
      </c>
      <c r="D342">
        <v>1500</v>
      </c>
      <c r="E342">
        <v>2560</v>
      </c>
      <c r="F342" t="s">
        <v>8219</v>
      </c>
      <c r="G342" t="s">
        <v>8224</v>
      </c>
      <c r="H342" t="s">
        <v>8246</v>
      </c>
      <c r="I342">
        <v>1446759880</v>
      </c>
      <c r="J342" s="13">
        <f t="shared" si="21"/>
        <v>42313.906018518523</v>
      </c>
      <c r="K342">
        <v>1444164280</v>
      </c>
      <c r="L342" s="13">
        <f t="shared" si="22"/>
        <v>41547.662997685184</v>
      </c>
      <c r="M342" t="b">
        <v>0</v>
      </c>
      <c r="N342">
        <v>57</v>
      </c>
      <c r="O342" t="b">
        <v>1</v>
      </c>
      <c r="P342" t="s">
        <v>8271</v>
      </c>
      <c r="Q342" s="6">
        <f t="shared" si="20"/>
        <v>1.7066666666666668</v>
      </c>
      <c r="R342" s="8">
        <f t="shared" si="23"/>
        <v>44.912280701754383</v>
      </c>
      <c r="S342" t="s">
        <v>8317</v>
      </c>
      <c r="T342" t="s">
        <v>8318</v>
      </c>
    </row>
    <row r="343" spans="1:20" ht="45" x14ac:dyDescent="0.25">
      <c r="A343">
        <v>2302</v>
      </c>
      <c r="B343" s="3" t="s">
        <v>2303</v>
      </c>
      <c r="C343" s="3" t="s">
        <v>6412</v>
      </c>
      <c r="D343">
        <v>2300</v>
      </c>
      <c r="E343">
        <v>3925</v>
      </c>
      <c r="F343" t="s">
        <v>8219</v>
      </c>
      <c r="G343" t="s">
        <v>8224</v>
      </c>
      <c r="H343" t="s">
        <v>8246</v>
      </c>
      <c r="I343">
        <v>1388473200</v>
      </c>
      <c r="J343" s="13">
        <f t="shared" si="21"/>
        <v>41639.291666666664</v>
      </c>
      <c r="K343">
        <v>1385585434</v>
      </c>
      <c r="L343" s="13">
        <f t="shared" si="22"/>
        <v>41975.901180555549</v>
      </c>
      <c r="M343" t="b">
        <v>1</v>
      </c>
      <c r="N343">
        <v>85</v>
      </c>
      <c r="O343" t="b">
        <v>1</v>
      </c>
      <c r="P343" t="s">
        <v>8279</v>
      </c>
      <c r="Q343" s="6">
        <f t="shared" si="20"/>
        <v>1.7065217391304348</v>
      </c>
      <c r="R343" s="8">
        <f t="shared" si="23"/>
        <v>46.176470588235297</v>
      </c>
      <c r="S343" t="s">
        <v>8314</v>
      </c>
      <c r="T343" t="s">
        <v>8331</v>
      </c>
    </row>
    <row r="344" spans="1:20" ht="45" x14ac:dyDescent="0.25">
      <c r="A344">
        <v>3449</v>
      </c>
      <c r="B344" s="3" t="s">
        <v>3448</v>
      </c>
      <c r="C344" s="3" t="s">
        <v>7559</v>
      </c>
      <c r="D344">
        <v>800</v>
      </c>
      <c r="E344">
        <v>1365</v>
      </c>
      <c r="F344" t="s">
        <v>8219</v>
      </c>
      <c r="G344" t="s">
        <v>8224</v>
      </c>
      <c r="H344" t="s">
        <v>8246</v>
      </c>
      <c r="I344">
        <v>1468036800</v>
      </c>
      <c r="J344" s="13">
        <f t="shared" si="21"/>
        <v>42560.166666666672</v>
      </c>
      <c r="K344">
        <v>1465607738</v>
      </c>
      <c r="L344" s="13">
        <f t="shared" si="22"/>
        <v>42163.583599537036</v>
      </c>
      <c r="M344" t="b">
        <v>0</v>
      </c>
      <c r="N344">
        <v>20</v>
      </c>
      <c r="O344" t="b">
        <v>1</v>
      </c>
      <c r="P344" t="s">
        <v>8271</v>
      </c>
      <c r="Q344" s="6">
        <f t="shared" si="20"/>
        <v>1.70625</v>
      </c>
      <c r="R344" s="8">
        <f t="shared" si="23"/>
        <v>68.25</v>
      </c>
      <c r="S344" t="s">
        <v>8317</v>
      </c>
      <c r="T344" t="s">
        <v>8318</v>
      </c>
    </row>
    <row r="345" spans="1:20" ht="60" x14ac:dyDescent="0.25">
      <c r="A345">
        <v>3293</v>
      </c>
      <c r="B345" s="3" t="s">
        <v>3293</v>
      </c>
      <c r="C345" s="3" t="s">
        <v>7403</v>
      </c>
      <c r="D345">
        <v>4500</v>
      </c>
      <c r="E345">
        <v>7670</v>
      </c>
      <c r="F345" t="s">
        <v>8219</v>
      </c>
      <c r="G345" t="s">
        <v>8228</v>
      </c>
      <c r="H345" t="s">
        <v>8250</v>
      </c>
      <c r="I345">
        <v>1488622352</v>
      </c>
      <c r="J345" s="13">
        <f t="shared" si="21"/>
        <v>42798.425370370373</v>
      </c>
      <c r="K345">
        <v>1486030352</v>
      </c>
      <c r="L345" s="13">
        <f t="shared" si="22"/>
        <v>42639.549479166672</v>
      </c>
      <c r="M345" t="b">
        <v>0</v>
      </c>
      <c r="N345">
        <v>91</v>
      </c>
      <c r="O345" t="b">
        <v>1</v>
      </c>
      <c r="P345" t="s">
        <v>8271</v>
      </c>
      <c r="Q345" s="6">
        <f t="shared" si="20"/>
        <v>1.7044444444444444</v>
      </c>
      <c r="R345" s="8">
        <f t="shared" si="23"/>
        <v>84.285714285714292</v>
      </c>
      <c r="S345" t="s">
        <v>8317</v>
      </c>
      <c r="T345" t="s">
        <v>8318</v>
      </c>
    </row>
    <row r="346" spans="1:20" ht="45" x14ac:dyDescent="0.25">
      <c r="A346">
        <v>2730</v>
      </c>
      <c r="B346" s="3" t="s">
        <v>2730</v>
      </c>
      <c r="C346" s="3" t="s">
        <v>6840</v>
      </c>
      <c r="D346">
        <v>27000</v>
      </c>
      <c r="E346">
        <v>45979.01</v>
      </c>
      <c r="F346" t="s">
        <v>8219</v>
      </c>
      <c r="G346" t="s">
        <v>8224</v>
      </c>
      <c r="H346" t="s">
        <v>8246</v>
      </c>
      <c r="I346">
        <v>1366635575</v>
      </c>
      <c r="J346" s="13">
        <f t="shared" si="21"/>
        <v>41386.541377314818</v>
      </c>
      <c r="K346">
        <v>1363611575</v>
      </c>
      <c r="L346" s="13">
        <f t="shared" si="22"/>
        <v>40299.239953703705</v>
      </c>
      <c r="M346" t="b">
        <v>0</v>
      </c>
      <c r="N346">
        <v>682</v>
      </c>
      <c r="O346" t="b">
        <v>1</v>
      </c>
      <c r="P346" t="s">
        <v>8295</v>
      </c>
      <c r="Q346" s="6">
        <f t="shared" si="20"/>
        <v>1.7029262962962963</v>
      </c>
      <c r="R346" s="8">
        <f t="shared" si="23"/>
        <v>67.417903225806455</v>
      </c>
      <c r="S346" t="s">
        <v>8310</v>
      </c>
      <c r="T346" t="s">
        <v>8311</v>
      </c>
    </row>
    <row r="347" spans="1:20" ht="60" x14ac:dyDescent="0.25">
      <c r="A347">
        <v>346</v>
      </c>
      <c r="B347" s="3" t="s">
        <v>347</v>
      </c>
      <c r="C347" s="3" t="s">
        <v>4456</v>
      </c>
      <c r="D347">
        <v>10000</v>
      </c>
      <c r="E347">
        <v>17028.88</v>
      </c>
      <c r="F347" t="s">
        <v>8219</v>
      </c>
      <c r="G347" t="s">
        <v>8224</v>
      </c>
      <c r="H347" t="s">
        <v>8246</v>
      </c>
      <c r="I347">
        <v>1444824021</v>
      </c>
      <c r="J347" s="13">
        <f t="shared" si="21"/>
        <v>42291.500243055561</v>
      </c>
      <c r="K347">
        <v>1442232021</v>
      </c>
      <c r="L347" s="13">
        <f t="shared" si="22"/>
        <v>42405.67260416667</v>
      </c>
      <c r="M347" t="b">
        <v>1</v>
      </c>
      <c r="N347">
        <v>188</v>
      </c>
      <c r="O347" t="b">
        <v>1</v>
      </c>
      <c r="P347" t="s">
        <v>8269</v>
      </c>
      <c r="Q347" s="6">
        <f t="shared" si="20"/>
        <v>1.7028880000000002</v>
      </c>
      <c r="R347" s="8">
        <f t="shared" si="23"/>
        <v>90.579148936170213</v>
      </c>
      <c r="S347" t="s">
        <v>8320</v>
      </c>
      <c r="T347" t="s">
        <v>8332</v>
      </c>
    </row>
    <row r="348" spans="1:20" ht="45" x14ac:dyDescent="0.25">
      <c r="A348">
        <v>2834</v>
      </c>
      <c r="B348" s="3" t="s">
        <v>2834</v>
      </c>
      <c r="C348" s="3" t="s">
        <v>6944</v>
      </c>
      <c r="D348">
        <v>800</v>
      </c>
      <c r="E348">
        <v>1360</v>
      </c>
      <c r="F348" t="s">
        <v>8219</v>
      </c>
      <c r="G348" t="s">
        <v>8225</v>
      </c>
      <c r="H348" t="s">
        <v>8247</v>
      </c>
      <c r="I348">
        <v>1422658930</v>
      </c>
      <c r="J348" s="13">
        <f t="shared" si="21"/>
        <v>42034.959837962961</v>
      </c>
      <c r="K348">
        <v>1421362930</v>
      </c>
      <c r="L348" s="13">
        <f t="shared" si="22"/>
        <v>41791.713252314818</v>
      </c>
      <c r="M348" t="b">
        <v>0</v>
      </c>
      <c r="N348">
        <v>21</v>
      </c>
      <c r="O348" t="b">
        <v>1</v>
      </c>
      <c r="P348" t="s">
        <v>8271</v>
      </c>
      <c r="Q348" s="6">
        <f t="shared" si="20"/>
        <v>1.7</v>
      </c>
      <c r="R348" s="8">
        <f t="shared" si="23"/>
        <v>64.761904761904759</v>
      </c>
      <c r="S348" t="s">
        <v>8317</v>
      </c>
      <c r="T348" t="s">
        <v>8318</v>
      </c>
    </row>
    <row r="349" spans="1:20" ht="60" x14ac:dyDescent="0.25">
      <c r="A349">
        <v>1640</v>
      </c>
      <c r="B349" s="3" t="s">
        <v>1641</v>
      </c>
      <c r="C349" s="3" t="s">
        <v>5750</v>
      </c>
      <c r="D349">
        <v>400</v>
      </c>
      <c r="E349">
        <v>679.44</v>
      </c>
      <c r="F349" t="s">
        <v>8219</v>
      </c>
      <c r="G349" t="s">
        <v>8224</v>
      </c>
      <c r="H349" t="s">
        <v>8246</v>
      </c>
      <c r="I349">
        <v>1280800740</v>
      </c>
      <c r="J349" s="13">
        <f t="shared" si="21"/>
        <v>40393.082638888889</v>
      </c>
      <c r="K349">
        <v>1279603955</v>
      </c>
      <c r="L349" s="13">
        <f t="shared" si="22"/>
        <v>42024.86513888889</v>
      </c>
      <c r="M349" t="b">
        <v>0</v>
      </c>
      <c r="N349">
        <v>17</v>
      </c>
      <c r="O349" t="b">
        <v>1</v>
      </c>
      <c r="P349" t="s">
        <v>8276</v>
      </c>
      <c r="Q349" s="6">
        <f t="shared" si="20"/>
        <v>1.6986000000000001</v>
      </c>
      <c r="R349" s="8">
        <f t="shared" si="23"/>
        <v>39.967058823529413</v>
      </c>
      <c r="S349" t="s">
        <v>8314</v>
      </c>
      <c r="T349" t="s">
        <v>8315</v>
      </c>
    </row>
    <row r="350" spans="1:20" ht="60" x14ac:dyDescent="0.25">
      <c r="A350">
        <v>2615</v>
      </c>
      <c r="B350" s="3" t="s">
        <v>2615</v>
      </c>
      <c r="C350" s="3" t="s">
        <v>6725</v>
      </c>
      <c r="D350">
        <v>2001</v>
      </c>
      <c r="E350">
        <v>3397</v>
      </c>
      <c r="F350" t="s">
        <v>8219</v>
      </c>
      <c r="G350" t="s">
        <v>8225</v>
      </c>
      <c r="H350" t="s">
        <v>8247</v>
      </c>
      <c r="I350">
        <v>1462017600</v>
      </c>
      <c r="J350" s="13">
        <f t="shared" si="21"/>
        <v>42490.5</v>
      </c>
      <c r="K350">
        <v>1458820564</v>
      </c>
      <c r="L350" s="13">
        <f t="shared" si="22"/>
        <v>42311.711979166663</v>
      </c>
      <c r="M350" t="b">
        <v>0</v>
      </c>
      <c r="N350">
        <v>72</v>
      </c>
      <c r="O350" t="b">
        <v>1</v>
      </c>
      <c r="P350" t="s">
        <v>8301</v>
      </c>
      <c r="Q350" s="6">
        <f t="shared" si="20"/>
        <v>1.6976511744127936</v>
      </c>
      <c r="R350" s="8">
        <f t="shared" si="23"/>
        <v>47.180555555555557</v>
      </c>
      <c r="S350" t="s">
        <v>8310</v>
      </c>
      <c r="T350" t="s">
        <v>8319</v>
      </c>
    </row>
    <row r="351" spans="1:20" ht="60" x14ac:dyDescent="0.25">
      <c r="A351">
        <v>3521</v>
      </c>
      <c r="B351" s="3" t="s">
        <v>3520</v>
      </c>
      <c r="C351" s="3" t="s">
        <v>7631</v>
      </c>
      <c r="D351">
        <v>350</v>
      </c>
      <c r="E351">
        <v>593</v>
      </c>
      <c r="F351" t="s">
        <v>8219</v>
      </c>
      <c r="G351" t="s">
        <v>8224</v>
      </c>
      <c r="H351" t="s">
        <v>8246</v>
      </c>
      <c r="I351">
        <v>1411980020</v>
      </c>
      <c r="J351" s="13">
        <f t="shared" si="21"/>
        <v>41911.361342592594</v>
      </c>
      <c r="K351">
        <v>1409388020</v>
      </c>
      <c r="L351" s="13">
        <f t="shared" si="22"/>
        <v>41291.661550925928</v>
      </c>
      <c r="M351" t="b">
        <v>0</v>
      </c>
      <c r="N351">
        <v>13</v>
      </c>
      <c r="O351" t="b">
        <v>1</v>
      </c>
      <c r="P351" t="s">
        <v>8271</v>
      </c>
      <c r="Q351" s="6">
        <f t="shared" si="20"/>
        <v>1.6942857142857144</v>
      </c>
      <c r="R351" s="8">
        <f t="shared" si="23"/>
        <v>45.615384615384613</v>
      </c>
      <c r="S351" t="s">
        <v>8317</v>
      </c>
      <c r="T351" t="s">
        <v>8318</v>
      </c>
    </row>
    <row r="352" spans="1:20" ht="45" x14ac:dyDescent="0.25">
      <c r="A352">
        <v>2249</v>
      </c>
      <c r="B352" s="3" t="s">
        <v>2250</v>
      </c>
      <c r="C352" s="3" t="s">
        <v>6359</v>
      </c>
      <c r="D352">
        <v>3500</v>
      </c>
      <c r="E352">
        <v>5907</v>
      </c>
      <c r="F352" t="s">
        <v>8219</v>
      </c>
      <c r="G352" t="s">
        <v>8224</v>
      </c>
      <c r="H352" t="s">
        <v>8246</v>
      </c>
      <c r="I352">
        <v>1364917965</v>
      </c>
      <c r="J352" s="13">
        <f t="shared" si="21"/>
        <v>41366.661631944444</v>
      </c>
      <c r="K352">
        <v>1362329565</v>
      </c>
      <c r="L352" s="13">
        <f t="shared" si="22"/>
        <v>40644.159259259257</v>
      </c>
      <c r="M352" t="b">
        <v>0</v>
      </c>
      <c r="N352">
        <v>180</v>
      </c>
      <c r="O352" t="b">
        <v>1</v>
      </c>
      <c r="P352" t="s">
        <v>8297</v>
      </c>
      <c r="Q352" s="6">
        <f t="shared" si="20"/>
        <v>1.6877142857142857</v>
      </c>
      <c r="R352" s="8">
        <f t="shared" si="23"/>
        <v>32.81666666666667</v>
      </c>
      <c r="S352" t="s">
        <v>8312</v>
      </c>
      <c r="T352" t="s">
        <v>8313</v>
      </c>
    </row>
    <row r="353" spans="1:20" ht="30" x14ac:dyDescent="0.25">
      <c r="A353">
        <v>2058</v>
      </c>
      <c r="B353" s="3" t="s">
        <v>2059</v>
      </c>
      <c r="C353" s="3" t="s">
        <v>6168</v>
      </c>
      <c r="D353">
        <v>2560</v>
      </c>
      <c r="E353">
        <v>4308</v>
      </c>
      <c r="F353" t="s">
        <v>8219</v>
      </c>
      <c r="G353" t="s">
        <v>8225</v>
      </c>
      <c r="H353" t="s">
        <v>8247</v>
      </c>
      <c r="I353">
        <v>1425326400</v>
      </c>
      <c r="J353" s="13">
        <f t="shared" si="21"/>
        <v>42065.833333333328</v>
      </c>
      <c r="K353">
        <v>1421916830</v>
      </c>
      <c r="L353" s="13">
        <f t="shared" si="22"/>
        <v>40906.787581018521</v>
      </c>
      <c r="M353" t="b">
        <v>0</v>
      </c>
      <c r="N353">
        <v>410</v>
      </c>
      <c r="O353" t="b">
        <v>1</v>
      </c>
      <c r="P353" t="s">
        <v>8295</v>
      </c>
      <c r="Q353" s="6">
        <f t="shared" si="20"/>
        <v>1.6828125</v>
      </c>
      <c r="R353" s="8">
        <f t="shared" si="23"/>
        <v>10.507317073170732</v>
      </c>
      <c r="S353" t="s">
        <v>8310</v>
      </c>
      <c r="T353" t="s">
        <v>8311</v>
      </c>
    </row>
    <row r="354" spans="1:20" ht="30" x14ac:dyDescent="0.25">
      <c r="A354">
        <v>3028</v>
      </c>
      <c r="B354" s="3" t="s">
        <v>3028</v>
      </c>
      <c r="C354" s="3" t="s">
        <v>7138</v>
      </c>
      <c r="D354">
        <v>5000</v>
      </c>
      <c r="E354">
        <v>8401</v>
      </c>
      <c r="F354" t="s">
        <v>8219</v>
      </c>
      <c r="G354" t="s">
        <v>8224</v>
      </c>
      <c r="H354" t="s">
        <v>8246</v>
      </c>
      <c r="I354">
        <v>1471242025</v>
      </c>
      <c r="J354" s="13">
        <f t="shared" si="21"/>
        <v>42597.264178240745</v>
      </c>
      <c r="K354">
        <v>1468650025</v>
      </c>
      <c r="L354" s="13">
        <f t="shared" si="22"/>
        <v>42097.786493055552</v>
      </c>
      <c r="M354" t="b">
        <v>0</v>
      </c>
      <c r="N354">
        <v>99</v>
      </c>
      <c r="O354" t="b">
        <v>1</v>
      </c>
      <c r="P354" t="s">
        <v>8303</v>
      </c>
      <c r="Q354" s="6">
        <f t="shared" si="20"/>
        <v>1.6801999999999999</v>
      </c>
      <c r="R354" s="8">
        <f t="shared" si="23"/>
        <v>84.858585858585855</v>
      </c>
      <c r="S354" t="s">
        <v>8317</v>
      </c>
      <c r="T354" t="s">
        <v>8330</v>
      </c>
    </row>
    <row r="355" spans="1:20" ht="60" x14ac:dyDescent="0.25">
      <c r="A355">
        <v>2446</v>
      </c>
      <c r="B355" s="3" t="s">
        <v>2447</v>
      </c>
      <c r="C355" s="3" t="s">
        <v>6556</v>
      </c>
      <c r="D355">
        <v>5000</v>
      </c>
      <c r="E355">
        <v>8399</v>
      </c>
      <c r="F355" t="s">
        <v>8219</v>
      </c>
      <c r="G355" t="s">
        <v>8224</v>
      </c>
      <c r="H355" t="s">
        <v>8246</v>
      </c>
      <c r="I355">
        <v>1480174071</v>
      </c>
      <c r="J355" s="13">
        <f t="shared" si="21"/>
        <v>42700.64434027778</v>
      </c>
      <c r="K355">
        <v>1477578471</v>
      </c>
      <c r="L355" s="13">
        <f t="shared" si="22"/>
        <v>42203.432129629626</v>
      </c>
      <c r="M355" t="b">
        <v>0</v>
      </c>
      <c r="N355">
        <v>111</v>
      </c>
      <c r="O355" t="b">
        <v>1</v>
      </c>
      <c r="P355" t="s">
        <v>8298</v>
      </c>
      <c r="Q355" s="6">
        <f t="shared" si="20"/>
        <v>1.6798</v>
      </c>
      <c r="R355" s="8">
        <f t="shared" si="23"/>
        <v>75.666666666666671</v>
      </c>
      <c r="S355" t="s">
        <v>8328</v>
      </c>
      <c r="T355" t="s">
        <v>8329</v>
      </c>
    </row>
    <row r="356" spans="1:20" ht="30" x14ac:dyDescent="0.25">
      <c r="A356">
        <v>1957</v>
      </c>
      <c r="B356" s="3" t="s">
        <v>1958</v>
      </c>
      <c r="C356" s="3" t="s">
        <v>6067</v>
      </c>
      <c r="D356">
        <v>30000</v>
      </c>
      <c r="E356">
        <v>50251.41</v>
      </c>
      <c r="F356" t="s">
        <v>8219</v>
      </c>
      <c r="G356" t="s">
        <v>8224</v>
      </c>
      <c r="H356" t="s">
        <v>8246</v>
      </c>
      <c r="I356">
        <v>1351304513</v>
      </c>
      <c r="J356" s="13">
        <f t="shared" si="21"/>
        <v>41209.098530092589</v>
      </c>
      <c r="K356">
        <v>1348712513</v>
      </c>
      <c r="L356" s="13">
        <f t="shared" si="22"/>
        <v>41458.867905092593</v>
      </c>
      <c r="M356" t="b">
        <v>1</v>
      </c>
      <c r="N356">
        <v>660</v>
      </c>
      <c r="O356" t="b">
        <v>1</v>
      </c>
      <c r="P356" t="s">
        <v>8295</v>
      </c>
      <c r="Q356" s="6">
        <f t="shared" si="20"/>
        <v>1.6750470000000002</v>
      </c>
      <c r="R356" s="8">
        <f t="shared" si="23"/>
        <v>76.138500000000008</v>
      </c>
      <c r="S356" t="s">
        <v>8310</v>
      </c>
      <c r="T356" t="s">
        <v>8311</v>
      </c>
    </row>
    <row r="357" spans="1:20" ht="45" x14ac:dyDescent="0.25">
      <c r="A357">
        <v>1400</v>
      </c>
      <c r="B357" s="3" t="s">
        <v>1401</v>
      </c>
      <c r="C357" s="3" t="s">
        <v>5510</v>
      </c>
      <c r="D357">
        <v>350</v>
      </c>
      <c r="E357">
        <v>586</v>
      </c>
      <c r="F357" t="s">
        <v>8219</v>
      </c>
      <c r="G357" t="s">
        <v>8225</v>
      </c>
      <c r="H357" t="s">
        <v>8247</v>
      </c>
      <c r="I357">
        <v>1465709400</v>
      </c>
      <c r="J357" s="13">
        <f t="shared" si="21"/>
        <v>42533.229166666672</v>
      </c>
      <c r="K357">
        <v>1462695073</v>
      </c>
      <c r="L357" s="13">
        <f t="shared" si="22"/>
        <v>41948.56658564815</v>
      </c>
      <c r="M357" t="b">
        <v>0</v>
      </c>
      <c r="N357">
        <v>34</v>
      </c>
      <c r="O357" t="b">
        <v>1</v>
      </c>
      <c r="P357" t="s">
        <v>8276</v>
      </c>
      <c r="Q357" s="6">
        <f t="shared" si="20"/>
        <v>1.6742857142857144</v>
      </c>
      <c r="R357" s="8">
        <f t="shared" si="23"/>
        <v>17.235294117647058</v>
      </c>
      <c r="S357" t="s">
        <v>8314</v>
      </c>
      <c r="T357" t="s">
        <v>8315</v>
      </c>
    </row>
    <row r="358" spans="1:20" ht="60" x14ac:dyDescent="0.25">
      <c r="A358">
        <v>2055</v>
      </c>
      <c r="B358" s="3" t="s">
        <v>2056</v>
      </c>
      <c r="C358" s="3" t="s">
        <v>6165</v>
      </c>
      <c r="D358">
        <v>6000</v>
      </c>
      <c r="E358">
        <v>10045</v>
      </c>
      <c r="F358" t="s">
        <v>8219</v>
      </c>
      <c r="G358" t="s">
        <v>8224</v>
      </c>
      <c r="H358" t="s">
        <v>8246</v>
      </c>
      <c r="I358">
        <v>1417579200</v>
      </c>
      <c r="J358" s="13">
        <f t="shared" si="21"/>
        <v>41976.166666666672</v>
      </c>
      <c r="K358">
        <v>1415031043</v>
      </c>
      <c r="L358" s="13">
        <f t="shared" si="22"/>
        <v>42136.420752314814</v>
      </c>
      <c r="M358" t="b">
        <v>0</v>
      </c>
      <c r="N358">
        <v>101</v>
      </c>
      <c r="O358" t="b">
        <v>1</v>
      </c>
      <c r="P358" t="s">
        <v>8295</v>
      </c>
      <c r="Q358" s="6">
        <f t="shared" si="20"/>
        <v>1.6741666666666666</v>
      </c>
      <c r="R358" s="8">
        <f t="shared" si="23"/>
        <v>99.455445544554451</v>
      </c>
      <c r="S358" t="s">
        <v>8310</v>
      </c>
      <c r="T358" t="s">
        <v>8311</v>
      </c>
    </row>
    <row r="359" spans="1:20" ht="45" x14ac:dyDescent="0.25">
      <c r="A359">
        <v>1829</v>
      </c>
      <c r="B359" s="3" t="s">
        <v>1830</v>
      </c>
      <c r="C359" s="3" t="s">
        <v>5939</v>
      </c>
      <c r="D359">
        <v>1500</v>
      </c>
      <c r="E359">
        <v>2500.25</v>
      </c>
      <c r="F359" t="s">
        <v>8219</v>
      </c>
      <c r="G359" t="s">
        <v>8224</v>
      </c>
      <c r="H359" t="s">
        <v>8246</v>
      </c>
      <c r="I359">
        <v>1295647200</v>
      </c>
      <c r="J359" s="13">
        <f t="shared" si="21"/>
        <v>40564.916666666664</v>
      </c>
      <c r="K359">
        <v>1291428371</v>
      </c>
      <c r="L359" s="13">
        <f t="shared" si="22"/>
        <v>42075.171203703707</v>
      </c>
      <c r="M359" t="b">
        <v>0</v>
      </c>
      <c r="N359">
        <v>33</v>
      </c>
      <c r="O359" t="b">
        <v>1</v>
      </c>
      <c r="P359" t="s">
        <v>8276</v>
      </c>
      <c r="Q359" s="6">
        <f t="shared" si="20"/>
        <v>1.6668333333333334</v>
      </c>
      <c r="R359" s="8">
        <f t="shared" si="23"/>
        <v>75.765151515151516</v>
      </c>
      <c r="S359" t="s">
        <v>8314</v>
      </c>
      <c r="T359" t="s">
        <v>8315</v>
      </c>
    </row>
    <row r="360" spans="1:20" ht="45" x14ac:dyDescent="0.25">
      <c r="A360">
        <v>35</v>
      </c>
      <c r="B360" s="3" t="s">
        <v>37</v>
      </c>
      <c r="C360" s="3" t="s">
        <v>4146</v>
      </c>
      <c r="D360">
        <v>1000</v>
      </c>
      <c r="E360">
        <v>1665</v>
      </c>
      <c r="F360" t="s">
        <v>8219</v>
      </c>
      <c r="G360" t="s">
        <v>8224</v>
      </c>
      <c r="H360" t="s">
        <v>8246</v>
      </c>
      <c r="I360">
        <v>1430179200</v>
      </c>
      <c r="J360" s="13">
        <f t="shared" si="21"/>
        <v>42122</v>
      </c>
      <c r="K360">
        <v>1428130814</v>
      </c>
      <c r="L360" s="13">
        <f t="shared" si="22"/>
        <v>42446.943831018521</v>
      </c>
      <c r="M360" t="b">
        <v>0</v>
      </c>
      <c r="N360">
        <v>28</v>
      </c>
      <c r="O360" t="b">
        <v>1</v>
      </c>
      <c r="P360" t="s">
        <v>8265</v>
      </c>
      <c r="Q360" s="6">
        <f t="shared" si="20"/>
        <v>1.665</v>
      </c>
      <c r="R360" s="8">
        <f t="shared" si="23"/>
        <v>59.464285714285715</v>
      </c>
      <c r="S360" t="s">
        <v>8320</v>
      </c>
      <c r="T360" t="s">
        <v>8334</v>
      </c>
    </row>
    <row r="361" spans="1:20" ht="60" x14ac:dyDescent="0.25">
      <c r="A361">
        <v>1264</v>
      </c>
      <c r="B361" s="3" t="s">
        <v>1265</v>
      </c>
      <c r="C361" s="3" t="s">
        <v>5374</v>
      </c>
      <c r="D361">
        <v>650</v>
      </c>
      <c r="E361">
        <v>1082</v>
      </c>
      <c r="F361" t="s">
        <v>8219</v>
      </c>
      <c r="G361" t="s">
        <v>8224</v>
      </c>
      <c r="H361" t="s">
        <v>8246</v>
      </c>
      <c r="I361">
        <v>1383062083</v>
      </c>
      <c r="J361" s="13">
        <f t="shared" si="21"/>
        <v>41576.662997685184</v>
      </c>
      <c r="K361">
        <v>1380556483</v>
      </c>
      <c r="L361" s="13">
        <f t="shared" si="22"/>
        <v>41331.253159722226</v>
      </c>
      <c r="M361" t="b">
        <v>1</v>
      </c>
      <c r="N361">
        <v>34</v>
      </c>
      <c r="O361" t="b">
        <v>1</v>
      </c>
      <c r="P361" t="s">
        <v>8276</v>
      </c>
      <c r="Q361" s="6">
        <f t="shared" si="20"/>
        <v>1.6646153846153846</v>
      </c>
      <c r="R361" s="8">
        <f t="shared" si="23"/>
        <v>31.823529411764707</v>
      </c>
      <c r="S361" t="s">
        <v>8314</v>
      </c>
      <c r="T361" t="s">
        <v>8315</v>
      </c>
    </row>
    <row r="362" spans="1:20" ht="60" x14ac:dyDescent="0.25">
      <c r="A362">
        <v>3048</v>
      </c>
      <c r="B362" s="3" t="s">
        <v>3048</v>
      </c>
      <c r="C362" s="3" t="s">
        <v>7158</v>
      </c>
      <c r="D362">
        <v>5000</v>
      </c>
      <c r="E362">
        <v>8320</v>
      </c>
      <c r="F362" t="s">
        <v>8219</v>
      </c>
      <c r="G362" t="s">
        <v>8224</v>
      </c>
      <c r="H362" t="s">
        <v>8246</v>
      </c>
      <c r="I362">
        <v>1420060920</v>
      </c>
      <c r="J362" s="13">
        <f t="shared" si="21"/>
        <v>42004.890277777777</v>
      </c>
      <c r="K362">
        <v>1417556262</v>
      </c>
      <c r="L362" s="13">
        <f t="shared" si="22"/>
        <v>42711.700694444444</v>
      </c>
      <c r="M362" t="b">
        <v>0</v>
      </c>
      <c r="N362">
        <v>47</v>
      </c>
      <c r="O362" t="b">
        <v>1</v>
      </c>
      <c r="P362" t="s">
        <v>8303</v>
      </c>
      <c r="Q362" s="6">
        <f t="shared" si="20"/>
        <v>1.6639999999999999</v>
      </c>
      <c r="R362" s="8">
        <f t="shared" si="23"/>
        <v>177.02127659574469</v>
      </c>
      <c r="S362" t="s">
        <v>8317</v>
      </c>
      <c r="T362" t="s">
        <v>8330</v>
      </c>
    </row>
    <row r="363" spans="1:20" ht="45" x14ac:dyDescent="0.25">
      <c r="A363">
        <v>1501</v>
      </c>
      <c r="B363" s="3" t="s">
        <v>1502</v>
      </c>
      <c r="C363" s="3" t="s">
        <v>5611</v>
      </c>
      <c r="D363">
        <v>52000</v>
      </c>
      <c r="E363">
        <v>86492</v>
      </c>
      <c r="F363" t="s">
        <v>8219</v>
      </c>
      <c r="G363" t="s">
        <v>8229</v>
      </c>
      <c r="H363" t="s">
        <v>8251</v>
      </c>
      <c r="I363">
        <v>1436364023</v>
      </c>
      <c r="J363" s="13">
        <f t="shared" si="21"/>
        <v>42193.583599537036</v>
      </c>
      <c r="K363">
        <v>1433772023</v>
      </c>
      <c r="L363" s="13">
        <f t="shared" si="22"/>
        <v>41940.69158564815</v>
      </c>
      <c r="M363" t="b">
        <v>1</v>
      </c>
      <c r="N363">
        <v>885</v>
      </c>
      <c r="O363" t="b">
        <v>1</v>
      </c>
      <c r="P363" t="s">
        <v>8285</v>
      </c>
      <c r="Q363" s="6">
        <f t="shared" si="20"/>
        <v>1.6633076923076924</v>
      </c>
      <c r="R363" s="8">
        <f t="shared" si="23"/>
        <v>97.731073446327684</v>
      </c>
      <c r="S363" t="s">
        <v>8325</v>
      </c>
      <c r="T363" t="s">
        <v>8326</v>
      </c>
    </row>
    <row r="364" spans="1:20" ht="45" x14ac:dyDescent="0.25">
      <c r="A364">
        <v>2637</v>
      </c>
      <c r="B364" s="3" t="s">
        <v>2637</v>
      </c>
      <c r="C364" s="3" t="s">
        <v>6747</v>
      </c>
      <c r="D364">
        <v>500</v>
      </c>
      <c r="E364">
        <v>831</v>
      </c>
      <c r="F364" t="s">
        <v>8219</v>
      </c>
      <c r="G364" t="s">
        <v>8224</v>
      </c>
      <c r="H364" t="s">
        <v>8246</v>
      </c>
      <c r="I364">
        <v>1476277875</v>
      </c>
      <c r="J364" s="13">
        <f t="shared" si="21"/>
        <v>42655.549479166672</v>
      </c>
      <c r="K364">
        <v>1474895475</v>
      </c>
      <c r="L364" s="13">
        <f t="shared" si="22"/>
        <v>41486.424317129626</v>
      </c>
      <c r="M364" t="b">
        <v>0</v>
      </c>
      <c r="N364">
        <v>26</v>
      </c>
      <c r="O364" t="b">
        <v>1</v>
      </c>
      <c r="P364" t="s">
        <v>8301</v>
      </c>
      <c r="Q364" s="6">
        <f t="shared" si="20"/>
        <v>1.6619999999999999</v>
      </c>
      <c r="R364" s="8">
        <f t="shared" si="23"/>
        <v>31.96153846153846</v>
      </c>
      <c r="S364" t="s">
        <v>8310</v>
      </c>
      <c r="T364" t="s">
        <v>8319</v>
      </c>
    </row>
    <row r="365" spans="1:20" ht="60" x14ac:dyDescent="0.25">
      <c r="A365">
        <v>1888</v>
      </c>
      <c r="B365" s="3" t="s">
        <v>1889</v>
      </c>
      <c r="C365" s="3" t="s">
        <v>5998</v>
      </c>
      <c r="D365">
        <v>2500</v>
      </c>
      <c r="E365">
        <v>4152</v>
      </c>
      <c r="F365" t="s">
        <v>8219</v>
      </c>
      <c r="G365" t="s">
        <v>8224</v>
      </c>
      <c r="H365" t="s">
        <v>8246</v>
      </c>
      <c r="I365">
        <v>1275368340</v>
      </c>
      <c r="J365" s="13">
        <f t="shared" si="21"/>
        <v>40330.207638888889</v>
      </c>
      <c r="K365">
        <v>1272692732</v>
      </c>
      <c r="L365" s="13">
        <f t="shared" si="22"/>
        <v>42460.94222222222</v>
      </c>
      <c r="M365" t="b">
        <v>0</v>
      </c>
      <c r="N365">
        <v>89</v>
      </c>
      <c r="O365" t="b">
        <v>1</v>
      </c>
      <c r="P365" t="s">
        <v>8279</v>
      </c>
      <c r="Q365" s="6">
        <f t="shared" si="20"/>
        <v>1.6608000000000001</v>
      </c>
      <c r="R365" s="8">
        <f t="shared" si="23"/>
        <v>46.651685393258425</v>
      </c>
      <c r="S365" t="s">
        <v>8314</v>
      </c>
      <c r="T365" t="s">
        <v>8331</v>
      </c>
    </row>
    <row r="366" spans="1:20" ht="60" x14ac:dyDescent="0.25">
      <c r="A366">
        <v>1760</v>
      </c>
      <c r="B366" s="3" t="s">
        <v>1761</v>
      </c>
      <c r="C366" s="3" t="s">
        <v>5870</v>
      </c>
      <c r="D366">
        <v>5000</v>
      </c>
      <c r="E366">
        <v>8272</v>
      </c>
      <c r="F366" t="s">
        <v>8219</v>
      </c>
      <c r="G366" t="s">
        <v>8224</v>
      </c>
      <c r="H366" t="s">
        <v>8246</v>
      </c>
      <c r="I366">
        <v>1456416513</v>
      </c>
      <c r="J366" s="13">
        <f t="shared" si="21"/>
        <v>42425.67260416667</v>
      </c>
      <c r="K366">
        <v>1454688513</v>
      </c>
      <c r="L366" s="13">
        <f t="shared" si="22"/>
        <v>41080.960243055553</v>
      </c>
      <c r="M366" t="b">
        <v>0</v>
      </c>
      <c r="N366">
        <v>102</v>
      </c>
      <c r="O366" t="b">
        <v>1</v>
      </c>
      <c r="P366" t="s">
        <v>8285</v>
      </c>
      <c r="Q366" s="6">
        <f t="shared" si="20"/>
        <v>1.6544000000000001</v>
      </c>
      <c r="R366" s="8">
        <f t="shared" si="23"/>
        <v>81.098039215686271</v>
      </c>
      <c r="S366" t="s">
        <v>8325</v>
      </c>
      <c r="T366" t="s">
        <v>8326</v>
      </c>
    </row>
    <row r="367" spans="1:20" ht="60" x14ac:dyDescent="0.25">
      <c r="A367">
        <v>12</v>
      </c>
      <c r="B367" s="3" t="s">
        <v>14</v>
      </c>
      <c r="C367" s="3" t="s">
        <v>4123</v>
      </c>
      <c r="D367">
        <v>30000</v>
      </c>
      <c r="E367">
        <v>49588</v>
      </c>
      <c r="F367" t="s">
        <v>8219</v>
      </c>
      <c r="G367" t="s">
        <v>8224</v>
      </c>
      <c r="H367" t="s">
        <v>8246</v>
      </c>
      <c r="I367">
        <v>1405479600</v>
      </c>
      <c r="J367" s="13">
        <f t="shared" si="21"/>
        <v>41836.125</v>
      </c>
      <c r="K367">
        <v>1401642425</v>
      </c>
      <c r="L367" s="13">
        <f t="shared" si="22"/>
        <v>42508.677187499998</v>
      </c>
      <c r="M367" t="b">
        <v>0</v>
      </c>
      <c r="N367">
        <v>827</v>
      </c>
      <c r="O367" t="b">
        <v>1</v>
      </c>
      <c r="P367" t="s">
        <v>8265</v>
      </c>
      <c r="Q367" s="6">
        <f t="shared" si="20"/>
        <v>1.6529333333333334</v>
      </c>
      <c r="R367" s="8">
        <f t="shared" si="23"/>
        <v>59.961305925030231</v>
      </c>
      <c r="S367" t="s">
        <v>8320</v>
      </c>
      <c r="T367" t="s">
        <v>8334</v>
      </c>
    </row>
    <row r="368" spans="1:20" ht="60" x14ac:dyDescent="0.25">
      <c r="A368">
        <v>2639</v>
      </c>
      <c r="B368" s="3" t="s">
        <v>2639</v>
      </c>
      <c r="C368" s="3" t="s">
        <v>6749</v>
      </c>
      <c r="D368">
        <v>300</v>
      </c>
      <c r="E368">
        <v>492</v>
      </c>
      <c r="F368" t="s">
        <v>8219</v>
      </c>
      <c r="G368" t="s">
        <v>8225</v>
      </c>
      <c r="H368" t="s">
        <v>8247</v>
      </c>
      <c r="I368">
        <v>1424378748</v>
      </c>
      <c r="J368" s="13">
        <f t="shared" si="21"/>
        <v>42054.86513888889</v>
      </c>
      <c r="K368">
        <v>1421786748</v>
      </c>
      <c r="L368" s="13">
        <f t="shared" si="22"/>
        <v>41793.668761574074</v>
      </c>
      <c r="M368" t="b">
        <v>0</v>
      </c>
      <c r="N368">
        <v>49</v>
      </c>
      <c r="O368" t="b">
        <v>1</v>
      </c>
      <c r="P368" t="s">
        <v>8301</v>
      </c>
      <c r="Q368" s="6">
        <f t="shared" si="20"/>
        <v>1.64</v>
      </c>
      <c r="R368" s="8">
        <f t="shared" si="23"/>
        <v>10.040816326530612</v>
      </c>
      <c r="S368" t="s">
        <v>8310</v>
      </c>
      <c r="T368" t="s">
        <v>8319</v>
      </c>
    </row>
    <row r="369" spans="1:20" ht="45" x14ac:dyDescent="0.25">
      <c r="A369">
        <v>3265</v>
      </c>
      <c r="B369" s="3" t="s">
        <v>3265</v>
      </c>
      <c r="C369" s="3" t="s">
        <v>7375</v>
      </c>
      <c r="D369">
        <v>2700</v>
      </c>
      <c r="E369">
        <v>4428</v>
      </c>
      <c r="F369" t="s">
        <v>8219</v>
      </c>
      <c r="G369" t="s">
        <v>8241</v>
      </c>
      <c r="H369" t="s">
        <v>8249</v>
      </c>
      <c r="I369">
        <v>1449162000</v>
      </c>
      <c r="J369" s="13">
        <f t="shared" si="21"/>
        <v>42341.708333333328</v>
      </c>
      <c r="K369">
        <v>1446570315</v>
      </c>
      <c r="L369" s="13">
        <f t="shared" si="22"/>
        <v>42628.650208333333</v>
      </c>
      <c r="M369" t="b">
        <v>1</v>
      </c>
      <c r="N369">
        <v>63</v>
      </c>
      <c r="O369" t="b">
        <v>1</v>
      </c>
      <c r="P369" t="s">
        <v>8271</v>
      </c>
      <c r="Q369" s="6">
        <f t="shared" si="20"/>
        <v>1.64</v>
      </c>
      <c r="R369" s="8">
        <f t="shared" si="23"/>
        <v>70.285714285714292</v>
      </c>
      <c r="S369" t="s">
        <v>8317</v>
      </c>
      <c r="T369" t="s">
        <v>8318</v>
      </c>
    </row>
    <row r="370" spans="1:20" x14ac:dyDescent="0.25">
      <c r="A370">
        <v>1464</v>
      </c>
      <c r="B370" s="3" t="s">
        <v>1465</v>
      </c>
      <c r="C370" s="3" t="s">
        <v>5574</v>
      </c>
      <c r="D370">
        <v>5000</v>
      </c>
      <c r="E370">
        <v>8160</v>
      </c>
      <c r="F370" t="s">
        <v>8219</v>
      </c>
      <c r="G370" t="s">
        <v>8224</v>
      </c>
      <c r="H370" t="s">
        <v>8246</v>
      </c>
      <c r="I370">
        <v>1361029958</v>
      </c>
      <c r="J370" s="13">
        <f t="shared" si="21"/>
        <v>41321.661550925928</v>
      </c>
      <c r="K370">
        <v>1358437958</v>
      </c>
      <c r="L370" s="13">
        <f t="shared" si="22"/>
        <v>42235.764340277776</v>
      </c>
      <c r="M370" t="b">
        <v>1</v>
      </c>
      <c r="N370">
        <v>234</v>
      </c>
      <c r="O370" t="b">
        <v>1</v>
      </c>
      <c r="P370" t="s">
        <v>8288</v>
      </c>
      <c r="Q370" s="6">
        <f t="shared" si="20"/>
        <v>1.6319999999999999</v>
      </c>
      <c r="R370" s="8">
        <f t="shared" si="23"/>
        <v>34.871794871794869</v>
      </c>
      <c r="S370" t="s">
        <v>8323</v>
      </c>
      <c r="T370" t="s">
        <v>8324</v>
      </c>
    </row>
    <row r="371" spans="1:20" ht="60" x14ac:dyDescent="0.25">
      <c r="A371">
        <v>3165</v>
      </c>
      <c r="B371" s="3" t="s">
        <v>3165</v>
      </c>
      <c r="C371" s="3" t="s">
        <v>7275</v>
      </c>
      <c r="D371">
        <v>750</v>
      </c>
      <c r="E371">
        <v>1220</v>
      </c>
      <c r="F371" t="s">
        <v>8219</v>
      </c>
      <c r="G371" t="s">
        <v>8224</v>
      </c>
      <c r="H371" t="s">
        <v>8246</v>
      </c>
      <c r="I371">
        <v>1304395140</v>
      </c>
      <c r="J371" s="13">
        <f t="shared" si="21"/>
        <v>40666.165972222225</v>
      </c>
      <c r="K371">
        <v>1302493760</v>
      </c>
      <c r="L371" s="13">
        <f t="shared" si="22"/>
        <v>42633.461956018517</v>
      </c>
      <c r="M371" t="b">
        <v>1</v>
      </c>
      <c r="N371">
        <v>21</v>
      </c>
      <c r="O371" t="b">
        <v>1</v>
      </c>
      <c r="P371" t="s">
        <v>8271</v>
      </c>
      <c r="Q371" s="6">
        <f t="shared" si="20"/>
        <v>1.6266666666666667</v>
      </c>
      <c r="R371" s="8">
        <f t="shared" si="23"/>
        <v>58.095238095238095</v>
      </c>
      <c r="S371" t="s">
        <v>8317</v>
      </c>
      <c r="T371" t="s">
        <v>8318</v>
      </c>
    </row>
    <row r="372" spans="1:20" ht="60" x14ac:dyDescent="0.25">
      <c r="A372">
        <v>2222</v>
      </c>
      <c r="B372" s="3" t="s">
        <v>2223</v>
      </c>
      <c r="C372" s="3" t="s">
        <v>6332</v>
      </c>
      <c r="D372">
        <v>500</v>
      </c>
      <c r="E372">
        <v>813</v>
      </c>
      <c r="F372" t="s">
        <v>8219</v>
      </c>
      <c r="G372" t="s">
        <v>8224</v>
      </c>
      <c r="H372" t="s">
        <v>8246</v>
      </c>
      <c r="I372">
        <v>1327776847</v>
      </c>
      <c r="J372" s="13">
        <f t="shared" si="21"/>
        <v>40936.787581018521</v>
      </c>
      <c r="K372">
        <v>1325184847</v>
      </c>
      <c r="L372" s="13">
        <f t="shared" si="22"/>
        <v>41829.502650462964</v>
      </c>
      <c r="M372" t="b">
        <v>0</v>
      </c>
      <c r="N372">
        <v>30</v>
      </c>
      <c r="O372" t="b">
        <v>1</v>
      </c>
      <c r="P372" t="s">
        <v>8297</v>
      </c>
      <c r="Q372" s="6">
        <f t="shared" si="20"/>
        <v>1.6259999999999999</v>
      </c>
      <c r="R372" s="8">
        <f t="shared" si="23"/>
        <v>27.1</v>
      </c>
      <c r="S372" t="s">
        <v>8312</v>
      </c>
      <c r="T372" t="s">
        <v>8313</v>
      </c>
    </row>
    <row r="373" spans="1:20" ht="60" x14ac:dyDescent="0.25">
      <c r="A373">
        <v>2969</v>
      </c>
      <c r="B373" s="3" t="s">
        <v>2969</v>
      </c>
      <c r="C373" s="3" t="s">
        <v>7079</v>
      </c>
      <c r="D373">
        <v>1000</v>
      </c>
      <c r="E373">
        <v>1625</v>
      </c>
      <c r="F373" t="s">
        <v>8219</v>
      </c>
      <c r="G373" t="s">
        <v>8229</v>
      </c>
      <c r="H373" t="s">
        <v>8251</v>
      </c>
      <c r="I373">
        <v>1430693460</v>
      </c>
      <c r="J373" s="13">
        <f t="shared" si="21"/>
        <v>42127.952083333337</v>
      </c>
      <c r="K373">
        <v>1428087153</v>
      </c>
      <c r="L373" s="13">
        <f t="shared" si="22"/>
        <v>42121.249814814815</v>
      </c>
      <c r="M373" t="b">
        <v>0</v>
      </c>
      <c r="N373">
        <v>17</v>
      </c>
      <c r="O373" t="b">
        <v>1</v>
      </c>
      <c r="P373" t="s">
        <v>8271</v>
      </c>
      <c r="Q373" s="6">
        <f t="shared" si="20"/>
        <v>1.625</v>
      </c>
      <c r="R373" s="8">
        <f t="shared" si="23"/>
        <v>95.588235294117652</v>
      </c>
      <c r="S373" t="s">
        <v>8317</v>
      </c>
      <c r="T373" t="s">
        <v>8318</v>
      </c>
    </row>
    <row r="374" spans="1:20" ht="45" x14ac:dyDescent="0.25">
      <c r="A374">
        <v>3610</v>
      </c>
      <c r="B374" s="3" t="s">
        <v>3609</v>
      </c>
      <c r="C374" s="3" t="s">
        <v>7720</v>
      </c>
      <c r="D374">
        <v>1000</v>
      </c>
      <c r="E374">
        <v>1623</v>
      </c>
      <c r="F374" t="s">
        <v>8219</v>
      </c>
      <c r="G374" t="s">
        <v>8225</v>
      </c>
      <c r="H374" t="s">
        <v>8247</v>
      </c>
      <c r="I374">
        <v>1439806936</v>
      </c>
      <c r="J374" s="13">
        <f t="shared" si="21"/>
        <v>42233.432129629626</v>
      </c>
      <c r="K374">
        <v>1437214936</v>
      </c>
      <c r="L374" s="13">
        <f t="shared" si="22"/>
        <v>41996.832395833335</v>
      </c>
      <c r="M374" t="b">
        <v>0</v>
      </c>
      <c r="N374">
        <v>31</v>
      </c>
      <c r="O374" t="b">
        <v>1</v>
      </c>
      <c r="P374" t="s">
        <v>8271</v>
      </c>
      <c r="Q374" s="6">
        <f t="shared" si="20"/>
        <v>1.623</v>
      </c>
      <c r="R374" s="8">
        <f t="shared" si="23"/>
        <v>52.354838709677416</v>
      </c>
      <c r="S374" t="s">
        <v>8317</v>
      </c>
      <c r="T374" t="s">
        <v>8318</v>
      </c>
    </row>
    <row r="375" spans="1:20" ht="45" x14ac:dyDescent="0.25">
      <c r="A375">
        <v>1275</v>
      </c>
      <c r="B375" s="3" t="s">
        <v>1276</v>
      </c>
      <c r="C375" s="3" t="s">
        <v>5385</v>
      </c>
      <c r="D375">
        <v>15000</v>
      </c>
      <c r="E375">
        <v>24321.1</v>
      </c>
      <c r="F375" t="s">
        <v>8219</v>
      </c>
      <c r="G375" t="s">
        <v>8224</v>
      </c>
      <c r="H375" t="s">
        <v>8246</v>
      </c>
      <c r="I375">
        <v>1375908587</v>
      </c>
      <c r="J375" s="13">
        <f t="shared" si="21"/>
        <v>41493.867905092593</v>
      </c>
      <c r="K375">
        <v>1372884587</v>
      </c>
      <c r="L375" s="13">
        <f t="shared" si="22"/>
        <v>42524.105462962965</v>
      </c>
      <c r="M375" t="b">
        <v>1</v>
      </c>
      <c r="N375">
        <v>389</v>
      </c>
      <c r="O375" t="b">
        <v>1</v>
      </c>
      <c r="P375" t="s">
        <v>8276</v>
      </c>
      <c r="Q375" s="6">
        <f t="shared" si="20"/>
        <v>1.6214066666666667</v>
      </c>
      <c r="R375" s="8">
        <f t="shared" si="23"/>
        <v>62.522107969151669</v>
      </c>
      <c r="S375" t="s">
        <v>8314</v>
      </c>
      <c r="T375" t="s">
        <v>8315</v>
      </c>
    </row>
    <row r="376" spans="1:20" ht="60" x14ac:dyDescent="0.25">
      <c r="A376">
        <v>1517</v>
      </c>
      <c r="B376" s="3" t="s">
        <v>1518</v>
      </c>
      <c r="C376" s="3" t="s">
        <v>5627</v>
      </c>
      <c r="D376">
        <v>15000</v>
      </c>
      <c r="E376">
        <v>24297</v>
      </c>
      <c r="F376" t="s">
        <v>8219</v>
      </c>
      <c r="G376" t="s">
        <v>8224</v>
      </c>
      <c r="H376" t="s">
        <v>8246</v>
      </c>
      <c r="I376">
        <v>1417845600</v>
      </c>
      <c r="J376" s="13">
        <f t="shared" si="21"/>
        <v>41979.25</v>
      </c>
      <c r="K376">
        <v>1415194553</v>
      </c>
      <c r="L376" s="13">
        <f t="shared" si="22"/>
        <v>41561.807349537034</v>
      </c>
      <c r="M376" t="b">
        <v>1</v>
      </c>
      <c r="N376">
        <v>615</v>
      </c>
      <c r="O376" t="b">
        <v>1</v>
      </c>
      <c r="P376" t="s">
        <v>8285</v>
      </c>
      <c r="Q376" s="6">
        <f t="shared" si="20"/>
        <v>1.6197999999999999</v>
      </c>
      <c r="R376" s="8">
        <f t="shared" si="23"/>
        <v>39.507317073170732</v>
      </c>
      <c r="S376" t="s">
        <v>8325</v>
      </c>
      <c r="T376" t="s">
        <v>8326</v>
      </c>
    </row>
    <row r="377" spans="1:20" ht="60" x14ac:dyDescent="0.25">
      <c r="A377">
        <v>2023</v>
      </c>
      <c r="B377" s="3" t="s">
        <v>2024</v>
      </c>
      <c r="C377" s="3" t="s">
        <v>6133</v>
      </c>
      <c r="D377">
        <v>100000</v>
      </c>
      <c r="E377">
        <v>161459</v>
      </c>
      <c r="F377" t="s">
        <v>8219</v>
      </c>
      <c r="G377" t="s">
        <v>8224</v>
      </c>
      <c r="H377" t="s">
        <v>8246</v>
      </c>
      <c r="I377">
        <v>1434017153</v>
      </c>
      <c r="J377" s="13">
        <f t="shared" si="21"/>
        <v>42166.420752314814</v>
      </c>
      <c r="K377">
        <v>1431425153</v>
      </c>
      <c r="L377" s="13">
        <f t="shared" si="22"/>
        <v>42759.244166666671</v>
      </c>
      <c r="M377" t="b">
        <v>1</v>
      </c>
      <c r="N377">
        <v>353</v>
      </c>
      <c r="O377" t="b">
        <v>1</v>
      </c>
      <c r="P377" t="s">
        <v>8295</v>
      </c>
      <c r="Q377" s="6">
        <f t="shared" si="20"/>
        <v>1.61459</v>
      </c>
      <c r="R377" s="8">
        <f t="shared" si="23"/>
        <v>457.39093484419266</v>
      </c>
      <c r="S377" t="s">
        <v>8310</v>
      </c>
      <c r="T377" t="s">
        <v>8311</v>
      </c>
    </row>
    <row r="378" spans="1:20" ht="45" x14ac:dyDescent="0.25">
      <c r="A378">
        <v>2179</v>
      </c>
      <c r="B378" s="3" t="s">
        <v>2180</v>
      </c>
      <c r="C378" s="3" t="s">
        <v>6289</v>
      </c>
      <c r="D378">
        <v>1000</v>
      </c>
      <c r="E378">
        <v>1614</v>
      </c>
      <c r="F378" t="s">
        <v>8219</v>
      </c>
      <c r="G378" t="s">
        <v>8224</v>
      </c>
      <c r="H378" t="s">
        <v>8246</v>
      </c>
      <c r="I378">
        <v>1428725192</v>
      </c>
      <c r="J378" s="13">
        <f t="shared" si="21"/>
        <v>42105.171203703707</v>
      </c>
      <c r="K378">
        <v>1426133192</v>
      </c>
      <c r="L378" s="13">
        <f t="shared" si="22"/>
        <v>42415.253437499996</v>
      </c>
      <c r="M378" t="b">
        <v>0</v>
      </c>
      <c r="N378">
        <v>21</v>
      </c>
      <c r="O378" t="b">
        <v>1</v>
      </c>
      <c r="P378" t="s">
        <v>8276</v>
      </c>
      <c r="Q378" s="6">
        <f t="shared" si="20"/>
        <v>1.6140000000000001</v>
      </c>
      <c r="R378" s="8">
        <f t="shared" si="23"/>
        <v>76.857142857142861</v>
      </c>
      <c r="S378" t="s">
        <v>8314</v>
      </c>
      <c r="T378" t="s">
        <v>8315</v>
      </c>
    </row>
    <row r="379" spans="1:20" ht="45" x14ac:dyDescent="0.25">
      <c r="A379">
        <v>3231</v>
      </c>
      <c r="B379" s="3" t="s">
        <v>3231</v>
      </c>
      <c r="C379" s="3" t="s">
        <v>7341</v>
      </c>
      <c r="D379">
        <v>1000</v>
      </c>
      <c r="E379">
        <v>1610</v>
      </c>
      <c r="F379" t="s">
        <v>8219</v>
      </c>
      <c r="G379" t="s">
        <v>8224</v>
      </c>
      <c r="H379" t="s">
        <v>8246</v>
      </c>
      <c r="I379">
        <v>1460846347</v>
      </c>
      <c r="J379" s="13">
        <f t="shared" si="21"/>
        <v>42476.943831018521</v>
      </c>
      <c r="K379">
        <v>1458254347</v>
      </c>
      <c r="L379" s="13">
        <f t="shared" si="22"/>
        <v>41037.551585648151</v>
      </c>
      <c r="M379" t="b">
        <v>0</v>
      </c>
      <c r="N379">
        <v>28</v>
      </c>
      <c r="O379" t="b">
        <v>1</v>
      </c>
      <c r="P379" t="s">
        <v>8271</v>
      </c>
      <c r="Q379" s="6">
        <f t="shared" si="20"/>
        <v>1.61</v>
      </c>
      <c r="R379" s="8">
        <f t="shared" si="23"/>
        <v>57.5</v>
      </c>
      <c r="S379" t="s">
        <v>8317</v>
      </c>
      <c r="T379" t="s">
        <v>8318</v>
      </c>
    </row>
    <row r="380" spans="1:20" ht="45" x14ac:dyDescent="0.25">
      <c r="A380">
        <v>1666</v>
      </c>
      <c r="B380" s="3" t="s">
        <v>1667</v>
      </c>
      <c r="C380" s="3" t="s">
        <v>5776</v>
      </c>
      <c r="D380">
        <v>2500</v>
      </c>
      <c r="E380">
        <v>4022</v>
      </c>
      <c r="F380" t="s">
        <v>8219</v>
      </c>
      <c r="G380" t="s">
        <v>8224</v>
      </c>
      <c r="H380" t="s">
        <v>8246</v>
      </c>
      <c r="I380">
        <v>1364447073</v>
      </c>
      <c r="J380" s="13">
        <f t="shared" si="21"/>
        <v>41361.211493055554</v>
      </c>
      <c r="K380">
        <v>1361858673</v>
      </c>
      <c r="L380" s="13">
        <f t="shared" si="22"/>
        <v>42146.836215277777</v>
      </c>
      <c r="M380" t="b">
        <v>0</v>
      </c>
      <c r="N380">
        <v>98</v>
      </c>
      <c r="O380" t="b">
        <v>1</v>
      </c>
      <c r="P380" t="s">
        <v>8292</v>
      </c>
      <c r="Q380" s="6">
        <f t="shared" si="20"/>
        <v>1.6088</v>
      </c>
      <c r="R380" s="8">
        <f t="shared" si="23"/>
        <v>41.04081632653061</v>
      </c>
      <c r="S380" t="s">
        <v>8314</v>
      </c>
      <c r="T380" t="s">
        <v>8322</v>
      </c>
    </row>
    <row r="381" spans="1:20" ht="45" x14ac:dyDescent="0.25">
      <c r="A381">
        <v>1188</v>
      </c>
      <c r="B381" s="3" t="s">
        <v>1189</v>
      </c>
      <c r="C381" s="3" t="s">
        <v>5298</v>
      </c>
      <c r="D381">
        <v>2000</v>
      </c>
      <c r="E381">
        <v>3211</v>
      </c>
      <c r="F381" t="s">
        <v>8219</v>
      </c>
      <c r="G381" t="s">
        <v>8229</v>
      </c>
      <c r="H381" t="s">
        <v>8251</v>
      </c>
      <c r="I381">
        <v>1482943740</v>
      </c>
      <c r="J381" s="13">
        <f t="shared" si="21"/>
        <v>42732.700694444444</v>
      </c>
      <c r="K381">
        <v>1481129340</v>
      </c>
      <c r="L381" s="13">
        <f t="shared" si="22"/>
        <v>41871.845601851855</v>
      </c>
      <c r="M381" t="b">
        <v>0</v>
      </c>
      <c r="N381">
        <v>85</v>
      </c>
      <c r="O381" t="b">
        <v>1</v>
      </c>
      <c r="P381" t="s">
        <v>8285</v>
      </c>
      <c r="Q381" s="6">
        <f t="shared" si="20"/>
        <v>1.6054999999999999</v>
      </c>
      <c r="R381" s="8">
        <f t="shared" si="23"/>
        <v>37.776470588235291</v>
      </c>
      <c r="S381" t="s">
        <v>8325</v>
      </c>
      <c r="T381" t="s">
        <v>8326</v>
      </c>
    </row>
    <row r="382" spans="1:20" ht="60" x14ac:dyDescent="0.25">
      <c r="A382">
        <v>3166</v>
      </c>
      <c r="B382" s="3" t="s">
        <v>3166</v>
      </c>
      <c r="C382" s="3" t="s">
        <v>7276</v>
      </c>
      <c r="D382">
        <v>35000</v>
      </c>
      <c r="E382">
        <v>56079.83</v>
      </c>
      <c r="F382" t="s">
        <v>8219</v>
      </c>
      <c r="G382" t="s">
        <v>8224</v>
      </c>
      <c r="H382" t="s">
        <v>8246</v>
      </c>
      <c r="I382">
        <v>1416988740</v>
      </c>
      <c r="J382" s="13">
        <f t="shared" si="21"/>
        <v>41969.332638888889</v>
      </c>
      <c r="K382">
        <v>1414514153</v>
      </c>
      <c r="L382" s="13">
        <f t="shared" si="22"/>
        <v>41930.975601851853</v>
      </c>
      <c r="M382" t="b">
        <v>1</v>
      </c>
      <c r="N382">
        <v>930</v>
      </c>
      <c r="O382" t="b">
        <v>1</v>
      </c>
      <c r="P382" t="s">
        <v>8271</v>
      </c>
      <c r="Q382" s="6">
        <f t="shared" si="20"/>
        <v>1.6022808571428573</v>
      </c>
      <c r="R382" s="8">
        <f t="shared" si="23"/>
        <v>60.300892473118282</v>
      </c>
      <c r="S382" t="s">
        <v>8317</v>
      </c>
      <c r="T382" t="s">
        <v>8318</v>
      </c>
    </row>
    <row r="383" spans="1:20" ht="60" x14ac:dyDescent="0.25">
      <c r="A383">
        <v>732</v>
      </c>
      <c r="B383" s="3" t="s">
        <v>733</v>
      </c>
      <c r="C383" s="3" t="s">
        <v>4842</v>
      </c>
      <c r="D383">
        <v>40</v>
      </c>
      <c r="E383">
        <v>64</v>
      </c>
      <c r="F383" t="s">
        <v>8219</v>
      </c>
      <c r="G383" t="s">
        <v>8225</v>
      </c>
      <c r="H383" t="s">
        <v>8247</v>
      </c>
      <c r="I383">
        <v>1380449461</v>
      </c>
      <c r="J383" s="13">
        <f t="shared" si="21"/>
        <v>41546.424317129626</v>
      </c>
      <c r="K383">
        <v>1375265461</v>
      </c>
      <c r="L383" s="13">
        <f t="shared" si="22"/>
        <v>40514.107615740737</v>
      </c>
      <c r="M383" t="b">
        <v>0</v>
      </c>
      <c r="N383">
        <v>13</v>
      </c>
      <c r="O383" t="b">
        <v>1</v>
      </c>
      <c r="P383" t="s">
        <v>8274</v>
      </c>
      <c r="Q383" s="6">
        <f t="shared" si="20"/>
        <v>1.6</v>
      </c>
      <c r="R383" s="8">
        <f t="shared" si="23"/>
        <v>4.9230769230769234</v>
      </c>
      <c r="S383" t="s">
        <v>8323</v>
      </c>
      <c r="T383" t="s">
        <v>8333</v>
      </c>
    </row>
    <row r="384" spans="1:20" ht="60" x14ac:dyDescent="0.25">
      <c r="A384">
        <v>3835</v>
      </c>
      <c r="B384" s="3" t="s">
        <v>3832</v>
      </c>
      <c r="C384" s="3" t="s">
        <v>7944</v>
      </c>
      <c r="D384">
        <v>200</v>
      </c>
      <c r="E384">
        <v>320</v>
      </c>
      <c r="F384" t="s">
        <v>8219</v>
      </c>
      <c r="G384" t="s">
        <v>8225</v>
      </c>
      <c r="H384" t="s">
        <v>8247</v>
      </c>
      <c r="I384">
        <v>1461278208</v>
      </c>
      <c r="J384" s="13">
        <f t="shared" si="21"/>
        <v>42481.94222222222</v>
      </c>
      <c r="K384">
        <v>1459463808</v>
      </c>
      <c r="L384" s="13">
        <f t="shared" si="22"/>
        <v>40958.717268518521</v>
      </c>
      <c r="M384" t="b">
        <v>0</v>
      </c>
      <c r="N384">
        <v>8</v>
      </c>
      <c r="O384" t="b">
        <v>1</v>
      </c>
      <c r="P384" t="s">
        <v>8271</v>
      </c>
      <c r="Q384" s="6">
        <f t="shared" si="20"/>
        <v>1.6</v>
      </c>
      <c r="R384" s="8">
        <f t="shared" si="23"/>
        <v>40</v>
      </c>
      <c r="S384" t="s">
        <v>8317</v>
      </c>
      <c r="T384" t="s">
        <v>8318</v>
      </c>
    </row>
    <row r="385" spans="1:20" ht="30" x14ac:dyDescent="0.25">
      <c r="A385">
        <v>813</v>
      </c>
      <c r="B385" s="3" t="s">
        <v>814</v>
      </c>
      <c r="C385" s="3" t="s">
        <v>4923</v>
      </c>
      <c r="D385">
        <v>1500</v>
      </c>
      <c r="E385">
        <v>2399.94</v>
      </c>
      <c r="F385" t="s">
        <v>8219</v>
      </c>
      <c r="G385" t="s">
        <v>8224</v>
      </c>
      <c r="H385" t="s">
        <v>8246</v>
      </c>
      <c r="I385">
        <v>1342825365</v>
      </c>
      <c r="J385" s="13">
        <f t="shared" si="21"/>
        <v>41110.960243055553</v>
      </c>
      <c r="K385">
        <v>1340233365</v>
      </c>
      <c r="L385" s="13">
        <f t="shared" si="22"/>
        <v>42243.6252662037</v>
      </c>
      <c r="M385" t="b">
        <v>0</v>
      </c>
      <c r="N385">
        <v>96</v>
      </c>
      <c r="O385" t="b">
        <v>1</v>
      </c>
      <c r="P385" t="s">
        <v>8276</v>
      </c>
      <c r="Q385" s="6">
        <f t="shared" si="20"/>
        <v>1.59996</v>
      </c>
      <c r="R385" s="8">
        <f t="shared" si="23"/>
        <v>24.999375000000001</v>
      </c>
      <c r="S385" t="s">
        <v>8314</v>
      </c>
      <c r="T385" t="s">
        <v>8315</v>
      </c>
    </row>
    <row r="386" spans="1:20" ht="45" x14ac:dyDescent="0.25">
      <c r="A386">
        <v>13</v>
      </c>
      <c r="B386" s="3" t="s">
        <v>15</v>
      </c>
      <c r="C386" s="3" t="s">
        <v>4124</v>
      </c>
      <c r="D386">
        <v>3500</v>
      </c>
      <c r="E386">
        <v>5599</v>
      </c>
      <c r="F386" t="s">
        <v>8219</v>
      </c>
      <c r="G386" t="s">
        <v>8224</v>
      </c>
      <c r="H386" t="s">
        <v>8246</v>
      </c>
      <c r="I386">
        <v>1466713620</v>
      </c>
      <c r="J386" s="13">
        <f t="shared" si="21"/>
        <v>42544.852083333331</v>
      </c>
      <c r="K386">
        <v>1463588109</v>
      </c>
      <c r="L386" s="13">
        <f t="shared" si="22"/>
        <v>41744.590682870366</v>
      </c>
      <c r="M386" t="b">
        <v>0</v>
      </c>
      <c r="N386">
        <v>51</v>
      </c>
      <c r="O386" t="b">
        <v>1</v>
      </c>
      <c r="P386" t="s">
        <v>8265</v>
      </c>
      <c r="Q386" s="6">
        <f t="shared" ref="Q386:Q449" si="24">E386/D386</f>
        <v>1.5997142857142856</v>
      </c>
      <c r="R386" s="8">
        <f t="shared" si="23"/>
        <v>109.78431372549019</v>
      </c>
      <c r="S386" t="s">
        <v>8320</v>
      </c>
      <c r="T386" t="s">
        <v>8334</v>
      </c>
    </row>
    <row r="387" spans="1:20" ht="45" x14ac:dyDescent="0.25">
      <c r="A387">
        <v>3483</v>
      </c>
      <c r="B387" s="3" t="s">
        <v>3482</v>
      </c>
      <c r="C387" s="3" t="s">
        <v>7593</v>
      </c>
      <c r="D387">
        <v>3350</v>
      </c>
      <c r="E387">
        <v>5358</v>
      </c>
      <c r="F387" t="s">
        <v>8219</v>
      </c>
      <c r="G387" t="s">
        <v>8224</v>
      </c>
      <c r="H387" t="s">
        <v>8246</v>
      </c>
      <c r="I387">
        <v>1404403381</v>
      </c>
      <c r="J387" s="13">
        <f t="shared" ref="J387:J450" si="25">(((I387/60)/60)/24)+DATE(1970,1,1)</f>
        <v>41823.668761574074</v>
      </c>
      <c r="K387">
        <v>1401811381</v>
      </c>
      <c r="L387" s="13">
        <f t="shared" ref="L387:L450" si="26">(((K406/60)/60)/24)+DATE(1970,1,1)</f>
        <v>40969.912372685183</v>
      </c>
      <c r="M387" t="b">
        <v>0</v>
      </c>
      <c r="N387">
        <v>133</v>
      </c>
      <c r="O387" t="b">
        <v>1</v>
      </c>
      <c r="P387" t="s">
        <v>8271</v>
      </c>
      <c r="Q387" s="6">
        <f t="shared" si="24"/>
        <v>1.599402985074627</v>
      </c>
      <c r="R387" s="8">
        <f t="shared" ref="R387:R450" si="27">E387/N387</f>
        <v>40.285714285714285</v>
      </c>
      <c r="S387" t="s">
        <v>8317</v>
      </c>
      <c r="T387" t="s">
        <v>8318</v>
      </c>
    </row>
    <row r="388" spans="1:20" ht="30" x14ac:dyDescent="0.25">
      <c r="A388">
        <v>3309</v>
      </c>
      <c r="B388" s="3" t="s">
        <v>3309</v>
      </c>
      <c r="C388" s="3" t="s">
        <v>7419</v>
      </c>
      <c r="D388">
        <v>350</v>
      </c>
      <c r="E388">
        <v>558</v>
      </c>
      <c r="F388" t="s">
        <v>8219</v>
      </c>
      <c r="G388" t="s">
        <v>8225</v>
      </c>
      <c r="H388" t="s">
        <v>8247</v>
      </c>
      <c r="I388">
        <v>1476632178</v>
      </c>
      <c r="J388" s="13">
        <f t="shared" si="25"/>
        <v>42659.650208333333</v>
      </c>
      <c r="K388">
        <v>1473953778</v>
      </c>
      <c r="L388" s="13">
        <f t="shared" si="26"/>
        <v>41164.859502314815</v>
      </c>
      <c r="M388" t="b">
        <v>0</v>
      </c>
      <c r="N388">
        <v>31</v>
      </c>
      <c r="O388" t="b">
        <v>1</v>
      </c>
      <c r="P388" t="s">
        <v>8271</v>
      </c>
      <c r="Q388" s="6">
        <f t="shared" si="24"/>
        <v>1.5942857142857143</v>
      </c>
      <c r="R388" s="8">
        <f t="shared" si="27"/>
        <v>18</v>
      </c>
      <c r="S388" t="s">
        <v>8317</v>
      </c>
      <c r="T388" t="s">
        <v>8318</v>
      </c>
    </row>
    <row r="389" spans="1:20" ht="60" x14ac:dyDescent="0.25">
      <c r="A389">
        <v>2666</v>
      </c>
      <c r="B389" s="3" t="s">
        <v>2666</v>
      </c>
      <c r="C389" s="3" t="s">
        <v>6776</v>
      </c>
      <c r="D389">
        <v>10000</v>
      </c>
      <c r="E389">
        <v>15929.51</v>
      </c>
      <c r="F389" t="s">
        <v>8219</v>
      </c>
      <c r="G389" t="s">
        <v>8224</v>
      </c>
      <c r="H389" t="s">
        <v>8246</v>
      </c>
      <c r="I389">
        <v>1443214800</v>
      </c>
      <c r="J389" s="13">
        <f t="shared" si="25"/>
        <v>42272.875</v>
      </c>
      <c r="K389">
        <v>1440008439</v>
      </c>
      <c r="L389" s="13">
        <f t="shared" si="26"/>
        <v>42360.887835648144</v>
      </c>
      <c r="M389" t="b">
        <v>0</v>
      </c>
      <c r="N389">
        <v>206</v>
      </c>
      <c r="O389" t="b">
        <v>1</v>
      </c>
      <c r="P389" t="s">
        <v>8302</v>
      </c>
      <c r="Q389" s="6">
        <f t="shared" si="24"/>
        <v>1.592951</v>
      </c>
      <c r="R389" s="8">
        <f t="shared" si="27"/>
        <v>77.327718446601949</v>
      </c>
      <c r="S389" t="s">
        <v>8310</v>
      </c>
      <c r="T389" t="s">
        <v>8337</v>
      </c>
    </row>
    <row r="390" spans="1:20" ht="45" x14ac:dyDescent="0.25">
      <c r="A390">
        <v>1219</v>
      </c>
      <c r="B390" s="3" t="s">
        <v>1220</v>
      </c>
      <c r="C390" s="3" t="s">
        <v>5329</v>
      </c>
      <c r="D390">
        <v>16350</v>
      </c>
      <c r="E390">
        <v>26024</v>
      </c>
      <c r="F390" t="s">
        <v>8219</v>
      </c>
      <c r="G390" t="s">
        <v>8224</v>
      </c>
      <c r="H390" t="s">
        <v>8246</v>
      </c>
      <c r="I390">
        <v>1476961513</v>
      </c>
      <c r="J390" s="13">
        <f t="shared" si="25"/>
        <v>42663.461956018517</v>
      </c>
      <c r="K390">
        <v>1474369513</v>
      </c>
      <c r="L390" s="13">
        <f t="shared" si="26"/>
        <v>41120.882881944446</v>
      </c>
      <c r="M390" t="b">
        <v>0</v>
      </c>
      <c r="N390">
        <v>253</v>
      </c>
      <c r="O390" t="b">
        <v>1</v>
      </c>
      <c r="P390" t="s">
        <v>8285</v>
      </c>
      <c r="Q390" s="6">
        <f t="shared" si="24"/>
        <v>1.5916819571865444</v>
      </c>
      <c r="R390" s="8">
        <f t="shared" si="27"/>
        <v>102.86166007905139</v>
      </c>
      <c r="S390" t="s">
        <v>8325</v>
      </c>
      <c r="T390" t="s">
        <v>8326</v>
      </c>
    </row>
    <row r="391" spans="1:20" ht="60" x14ac:dyDescent="0.25">
      <c r="A391">
        <v>739</v>
      </c>
      <c r="B391" s="3" t="s">
        <v>740</v>
      </c>
      <c r="C391" s="3" t="s">
        <v>4849</v>
      </c>
      <c r="D391">
        <v>6000</v>
      </c>
      <c r="E391">
        <v>9500</v>
      </c>
      <c r="F391" t="s">
        <v>8219</v>
      </c>
      <c r="G391" t="s">
        <v>8224</v>
      </c>
      <c r="H391" t="s">
        <v>8246</v>
      </c>
      <c r="I391">
        <v>1407758629</v>
      </c>
      <c r="J391" s="13">
        <f t="shared" si="25"/>
        <v>41862.502650462964</v>
      </c>
      <c r="K391">
        <v>1404907429</v>
      </c>
      <c r="L391" s="13">
        <f t="shared" si="26"/>
        <v>41113.199155092596</v>
      </c>
      <c r="M391" t="b">
        <v>0</v>
      </c>
      <c r="N391">
        <v>139</v>
      </c>
      <c r="O391" t="b">
        <v>1</v>
      </c>
      <c r="P391" t="s">
        <v>8274</v>
      </c>
      <c r="Q391" s="6">
        <f t="shared" si="24"/>
        <v>1.5833333333333333</v>
      </c>
      <c r="R391" s="8">
        <f t="shared" si="27"/>
        <v>68.345323741007192</v>
      </c>
      <c r="S391" t="s">
        <v>8323</v>
      </c>
      <c r="T391" t="s">
        <v>8333</v>
      </c>
    </row>
    <row r="392" spans="1:20" ht="60" x14ac:dyDescent="0.25">
      <c r="A392">
        <v>3491</v>
      </c>
      <c r="B392" s="3" t="s">
        <v>3490</v>
      </c>
      <c r="C392" s="3" t="s">
        <v>7601</v>
      </c>
      <c r="D392">
        <v>500</v>
      </c>
      <c r="E392">
        <v>791</v>
      </c>
      <c r="F392" t="s">
        <v>8219</v>
      </c>
      <c r="G392" t="s">
        <v>8224</v>
      </c>
      <c r="H392" t="s">
        <v>8246</v>
      </c>
      <c r="I392">
        <v>1431928784</v>
      </c>
      <c r="J392" s="13">
        <f t="shared" si="25"/>
        <v>42142.249814814815</v>
      </c>
      <c r="K392">
        <v>1430114384</v>
      </c>
      <c r="L392" s="13">
        <f t="shared" si="26"/>
        <v>41247.020243055551</v>
      </c>
      <c r="M392" t="b">
        <v>0</v>
      </c>
      <c r="N392">
        <v>10</v>
      </c>
      <c r="O392" t="b">
        <v>1</v>
      </c>
      <c r="P392" t="s">
        <v>8271</v>
      </c>
      <c r="Q392" s="6">
        <f t="shared" si="24"/>
        <v>1.5820000000000001</v>
      </c>
      <c r="R392" s="8">
        <f t="shared" si="27"/>
        <v>79.099999999999994</v>
      </c>
      <c r="S392" t="s">
        <v>8317</v>
      </c>
      <c r="T392" t="s">
        <v>8318</v>
      </c>
    </row>
    <row r="393" spans="1:20" ht="60" x14ac:dyDescent="0.25">
      <c r="A393">
        <v>3010</v>
      </c>
      <c r="B393" s="3" t="s">
        <v>3010</v>
      </c>
      <c r="C393" s="3" t="s">
        <v>7120</v>
      </c>
      <c r="D393">
        <v>1500</v>
      </c>
      <c r="E393">
        <v>2370</v>
      </c>
      <c r="F393" t="s">
        <v>8219</v>
      </c>
      <c r="G393" t="s">
        <v>8224</v>
      </c>
      <c r="H393" t="s">
        <v>8246</v>
      </c>
      <c r="I393">
        <v>1424548719</v>
      </c>
      <c r="J393" s="13">
        <f t="shared" si="25"/>
        <v>42056.832395833335</v>
      </c>
      <c r="K393">
        <v>1419364719</v>
      </c>
      <c r="L393" s="13">
        <f t="shared" si="26"/>
        <v>41135.699687500004</v>
      </c>
      <c r="M393" t="b">
        <v>0</v>
      </c>
      <c r="N393">
        <v>15</v>
      </c>
      <c r="O393" t="b">
        <v>1</v>
      </c>
      <c r="P393" t="s">
        <v>8303</v>
      </c>
      <c r="Q393" s="6">
        <f t="shared" si="24"/>
        <v>1.58</v>
      </c>
      <c r="R393" s="8">
        <f t="shared" si="27"/>
        <v>158</v>
      </c>
      <c r="S393" t="s">
        <v>8317</v>
      </c>
      <c r="T393" t="s">
        <v>8330</v>
      </c>
    </row>
    <row r="394" spans="1:20" ht="60" x14ac:dyDescent="0.25">
      <c r="A394">
        <v>2630</v>
      </c>
      <c r="B394" s="3" t="s">
        <v>2630</v>
      </c>
      <c r="C394" s="3" t="s">
        <v>6740</v>
      </c>
      <c r="D394">
        <v>2000</v>
      </c>
      <c r="E394">
        <v>3158</v>
      </c>
      <c r="F394" t="s">
        <v>8219</v>
      </c>
      <c r="G394" t="s">
        <v>8226</v>
      </c>
      <c r="H394" t="s">
        <v>8248</v>
      </c>
      <c r="I394">
        <v>1467280800</v>
      </c>
      <c r="J394" s="13">
        <f t="shared" si="25"/>
        <v>42551.416666666672</v>
      </c>
      <c r="K394">
        <v>1464921112</v>
      </c>
      <c r="L394" s="13">
        <f t="shared" si="26"/>
        <v>42423.709074074075</v>
      </c>
      <c r="M394" t="b">
        <v>0</v>
      </c>
      <c r="N394">
        <v>81</v>
      </c>
      <c r="O394" t="b">
        <v>1</v>
      </c>
      <c r="P394" t="s">
        <v>8301</v>
      </c>
      <c r="Q394" s="6">
        <f t="shared" si="24"/>
        <v>1.579</v>
      </c>
      <c r="R394" s="8">
        <f t="shared" si="27"/>
        <v>38.987654320987652</v>
      </c>
      <c r="S394" t="s">
        <v>8310</v>
      </c>
      <c r="T394" t="s">
        <v>8319</v>
      </c>
    </row>
    <row r="395" spans="1:20" ht="60" x14ac:dyDescent="0.25">
      <c r="A395">
        <v>2227</v>
      </c>
      <c r="B395" s="3" t="s">
        <v>2228</v>
      </c>
      <c r="C395" s="3" t="s">
        <v>6337</v>
      </c>
      <c r="D395">
        <v>13000</v>
      </c>
      <c r="E395">
        <v>20459</v>
      </c>
      <c r="F395" t="s">
        <v>8219</v>
      </c>
      <c r="G395" t="s">
        <v>8225</v>
      </c>
      <c r="H395" t="s">
        <v>8247</v>
      </c>
      <c r="I395">
        <v>1384374155</v>
      </c>
      <c r="J395" s="13">
        <f t="shared" si="25"/>
        <v>41591.849016203705</v>
      </c>
      <c r="K395">
        <v>1381778555</v>
      </c>
      <c r="L395" s="13">
        <f t="shared" si="26"/>
        <v>41828.515555555554</v>
      </c>
      <c r="M395" t="b">
        <v>0</v>
      </c>
      <c r="N395">
        <v>301</v>
      </c>
      <c r="O395" t="b">
        <v>1</v>
      </c>
      <c r="P395" t="s">
        <v>8297</v>
      </c>
      <c r="Q395" s="6">
        <f t="shared" si="24"/>
        <v>1.5737692307692308</v>
      </c>
      <c r="R395" s="8">
        <f t="shared" si="27"/>
        <v>67.970099667774093</v>
      </c>
      <c r="S395" t="s">
        <v>8312</v>
      </c>
      <c r="T395" t="s">
        <v>8313</v>
      </c>
    </row>
    <row r="396" spans="1:20" ht="60" x14ac:dyDescent="0.25">
      <c r="A396">
        <v>279</v>
      </c>
      <c r="B396" s="3" t="s">
        <v>280</v>
      </c>
      <c r="C396" s="3" t="s">
        <v>4389</v>
      </c>
      <c r="D396">
        <v>17000</v>
      </c>
      <c r="E396">
        <v>26744.11</v>
      </c>
      <c r="F396" t="s">
        <v>8219</v>
      </c>
      <c r="G396" t="s">
        <v>8224</v>
      </c>
      <c r="H396" t="s">
        <v>8246</v>
      </c>
      <c r="I396">
        <v>1488160860</v>
      </c>
      <c r="J396" s="13">
        <f t="shared" si="25"/>
        <v>42793.084027777775</v>
      </c>
      <c r="K396">
        <v>1485237096</v>
      </c>
      <c r="L396" s="13">
        <f t="shared" si="26"/>
        <v>42126.87501157407</v>
      </c>
      <c r="M396" t="b">
        <v>1</v>
      </c>
      <c r="N396">
        <v>305</v>
      </c>
      <c r="O396" t="b">
        <v>1</v>
      </c>
      <c r="P396" t="s">
        <v>8269</v>
      </c>
      <c r="Q396" s="6">
        <f t="shared" si="24"/>
        <v>1.5731829411764706</v>
      </c>
      <c r="R396" s="8">
        <f t="shared" si="27"/>
        <v>87.685606557377056</v>
      </c>
      <c r="S396" t="s">
        <v>8320</v>
      </c>
      <c r="T396" t="s">
        <v>8332</v>
      </c>
    </row>
    <row r="397" spans="1:20" ht="60" x14ac:dyDescent="0.25">
      <c r="A397">
        <v>1515</v>
      </c>
      <c r="B397" s="3" t="s">
        <v>1516</v>
      </c>
      <c r="C397" s="3" t="s">
        <v>5625</v>
      </c>
      <c r="D397">
        <v>300000</v>
      </c>
      <c r="E397">
        <v>471567</v>
      </c>
      <c r="F397" t="s">
        <v>8219</v>
      </c>
      <c r="G397" t="s">
        <v>8234</v>
      </c>
      <c r="H397" t="s">
        <v>8254</v>
      </c>
      <c r="I397">
        <v>1458104697</v>
      </c>
      <c r="J397" s="13">
        <f t="shared" si="25"/>
        <v>42445.211770833332</v>
      </c>
      <c r="K397">
        <v>1455516297</v>
      </c>
      <c r="L397" s="13">
        <f t="shared" si="26"/>
        <v>42452.827743055561</v>
      </c>
      <c r="M397" t="b">
        <v>1</v>
      </c>
      <c r="N397">
        <v>555</v>
      </c>
      <c r="O397" t="b">
        <v>1</v>
      </c>
      <c r="P397" t="s">
        <v>8285</v>
      </c>
      <c r="Q397" s="6">
        <f t="shared" si="24"/>
        <v>1.57189</v>
      </c>
      <c r="R397" s="8">
        <f t="shared" si="27"/>
        <v>849.67027027027029</v>
      </c>
      <c r="S397" t="s">
        <v>8325</v>
      </c>
      <c r="T397" t="s">
        <v>8326</v>
      </c>
    </row>
    <row r="398" spans="1:20" ht="60" x14ac:dyDescent="0.25">
      <c r="A398">
        <v>2314</v>
      </c>
      <c r="B398" s="3" t="s">
        <v>2315</v>
      </c>
      <c r="C398" s="3" t="s">
        <v>6424</v>
      </c>
      <c r="D398">
        <v>1200</v>
      </c>
      <c r="E398">
        <v>1883.64</v>
      </c>
      <c r="F398" t="s">
        <v>8219</v>
      </c>
      <c r="G398" t="s">
        <v>8224</v>
      </c>
      <c r="H398" t="s">
        <v>8246</v>
      </c>
      <c r="I398">
        <v>1339074857</v>
      </c>
      <c r="J398" s="13">
        <f t="shared" si="25"/>
        <v>41067.551585648151</v>
      </c>
      <c r="K398">
        <v>1336482857</v>
      </c>
      <c r="L398" s="13">
        <f t="shared" si="26"/>
        <v>42209.567824074074</v>
      </c>
      <c r="M398" t="b">
        <v>1</v>
      </c>
      <c r="N398">
        <v>50</v>
      </c>
      <c r="O398" t="b">
        <v>1</v>
      </c>
      <c r="P398" t="s">
        <v>8279</v>
      </c>
      <c r="Q398" s="6">
        <f t="shared" si="24"/>
        <v>1.5697000000000001</v>
      </c>
      <c r="R398" s="8">
        <f t="shared" si="27"/>
        <v>37.672800000000002</v>
      </c>
      <c r="S398" t="s">
        <v>8314</v>
      </c>
      <c r="T398" t="s">
        <v>8331</v>
      </c>
    </row>
    <row r="399" spans="1:20" ht="45" x14ac:dyDescent="0.25">
      <c r="A399">
        <v>3013</v>
      </c>
      <c r="B399" s="3" t="s">
        <v>3013</v>
      </c>
      <c r="C399" s="3" t="s">
        <v>7123</v>
      </c>
      <c r="D399">
        <v>10000</v>
      </c>
      <c r="E399">
        <v>15696</v>
      </c>
      <c r="F399" t="s">
        <v>8219</v>
      </c>
      <c r="G399" t="s">
        <v>8224</v>
      </c>
      <c r="H399" t="s">
        <v>8246</v>
      </c>
      <c r="I399">
        <v>1434917049</v>
      </c>
      <c r="J399" s="13">
        <f t="shared" si="25"/>
        <v>42176.836215277777</v>
      </c>
      <c r="K399">
        <v>1432325049</v>
      </c>
      <c r="L399" s="13">
        <f t="shared" si="26"/>
        <v>41988.617083333331</v>
      </c>
      <c r="M399" t="b">
        <v>0</v>
      </c>
      <c r="N399">
        <v>107</v>
      </c>
      <c r="O399" t="b">
        <v>1</v>
      </c>
      <c r="P399" t="s">
        <v>8303</v>
      </c>
      <c r="Q399" s="6">
        <f t="shared" si="24"/>
        <v>1.5696000000000001</v>
      </c>
      <c r="R399" s="8">
        <f t="shared" si="27"/>
        <v>146.69158878504672</v>
      </c>
      <c r="S399" t="s">
        <v>8317</v>
      </c>
      <c r="T399" t="s">
        <v>8330</v>
      </c>
    </row>
    <row r="400" spans="1:20" ht="60" x14ac:dyDescent="0.25">
      <c r="A400">
        <v>1959</v>
      </c>
      <c r="B400" s="3" t="s">
        <v>1960</v>
      </c>
      <c r="C400" s="3" t="s">
        <v>6069</v>
      </c>
      <c r="D400">
        <v>10000</v>
      </c>
      <c r="E400">
        <v>15673.44</v>
      </c>
      <c r="F400" t="s">
        <v>8219</v>
      </c>
      <c r="G400" t="s">
        <v>8224</v>
      </c>
      <c r="H400" t="s">
        <v>8246</v>
      </c>
      <c r="I400">
        <v>1412121600</v>
      </c>
      <c r="J400" s="13">
        <f t="shared" si="25"/>
        <v>41913</v>
      </c>
      <c r="K400">
        <v>1408565860</v>
      </c>
      <c r="L400" s="13">
        <f t="shared" si="26"/>
        <v>41116.690104166664</v>
      </c>
      <c r="M400" t="b">
        <v>1</v>
      </c>
      <c r="N400">
        <v>424</v>
      </c>
      <c r="O400" t="b">
        <v>1</v>
      </c>
      <c r="P400" t="s">
        <v>8295</v>
      </c>
      <c r="Q400" s="6">
        <f t="shared" si="24"/>
        <v>1.5673440000000001</v>
      </c>
      <c r="R400" s="8">
        <f t="shared" si="27"/>
        <v>36.965660377358489</v>
      </c>
      <c r="S400" t="s">
        <v>8310</v>
      </c>
      <c r="T400" t="s">
        <v>8311</v>
      </c>
    </row>
    <row r="401" spans="1:20" ht="45" x14ac:dyDescent="0.25">
      <c r="A401">
        <v>2523</v>
      </c>
      <c r="B401" s="3" t="s">
        <v>2523</v>
      </c>
      <c r="C401" s="3" t="s">
        <v>6633</v>
      </c>
      <c r="D401">
        <v>900</v>
      </c>
      <c r="E401">
        <v>1408</v>
      </c>
      <c r="F401" t="s">
        <v>8219</v>
      </c>
      <c r="G401" t="s">
        <v>8224</v>
      </c>
      <c r="H401" t="s">
        <v>8246</v>
      </c>
      <c r="I401">
        <v>1416270292</v>
      </c>
      <c r="J401" s="13">
        <f t="shared" si="25"/>
        <v>41961.017268518524</v>
      </c>
      <c r="K401">
        <v>1413674692</v>
      </c>
      <c r="L401" s="13">
        <f t="shared" si="26"/>
        <v>41786.555162037039</v>
      </c>
      <c r="M401" t="b">
        <v>0</v>
      </c>
      <c r="N401">
        <v>26</v>
      </c>
      <c r="O401" t="b">
        <v>1</v>
      </c>
      <c r="P401" t="s">
        <v>8300</v>
      </c>
      <c r="Q401" s="6">
        <f t="shared" si="24"/>
        <v>1.5644444444444445</v>
      </c>
      <c r="R401" s="8">
        <f t="shared" si="27"/>
        <v>54.153846153846153</v>
      </c>
      <c r="S401" t="s">
        <v>8314</v>
      </c>
      <c r="T401" t="s">
        <v>8336</v>
      </c>
    </row>
    <row r="402" spans="1:20" ht="60" x14ac:dyDescent="0.25">
      <c r="A402">
        <v>2543</v>
      </c>
      <c r="B402" s="3" t="s">
        <v>2543</v>
      </c>
      <c r="C402" s="3" t="s">
        <v>6653</v>
      </c>
      <c r="D402">
        <v>250</v>
      </c>
      <c r="E402">
        <v>391</v>
      </c>
      <c r="F402" t="s">
        <v>8219</v>
      </c>
      <c r="G402" t="s">
        <v>8224</v>
      </c>
      <c r="H402" t="s">
        <v>8246</v>
      </c>
      <c r="I402">
        <v>1293937200</v>
      </c>
      <c r="J402" s="13">
        <f t="shared" si="25"/>
        <v>40545.125</v>
      </c>
      <c r="K402">
        <v>1291257298</v>
      </c>
      <c r="L402" s="13">
        <f t="shared" si="26"/>
        <v>41311.799513888887</v>
      </c>
      <c r="M402" t="b">
        <v>0</v>
      </c>
      <c r="N402">
        <v>13</v>
      </c>
      <c r="O402" t="b">
        <v>1</v>
      </c>
      <c r="P402" t="s">
        <v>8300</v>
      </c>
      <c r="Q402" s="6">
        <f t="shared" si="24"/>
        <v>1.5640000000000001</v>
      </c>
      <c r="R402" s="8">
        <f t="shared" si="27"/>
        <v>30.076923076923077</v>
      </c>
      <c r="S402" t="s">
        <v>8314</v>
      </c>
      <c r="T402" t="s">
        <v>8336</v>
      </c>
    </row>
    <row r="403" spans="1:20" ht="30" x14ac:dyDescent="0.25">
      <c r="A403">
        <v>2215</v>
      </c>
      <c r="B403" s="3" t="s">
        <v>2216</v>
      </c>
      <c r="C403" s="3" t="s">
        <v>6325</v>
      </c>
      <c r="D403">
        <v>550</v>
      </c>
      <c r="E403">
        <v>860</v>
      </c>
      <c r="F403" t="s">
        <v>8219</v>
      </c>
      <c r="G403" t="s">
        <v>8224</v>
      </c>
      <c r="H403" t="s">
        <v>8246</v>
      </c>
      <c r="I403">
        <v>1331621940</v>
      </c>
      <c r="J403" s="13">
        <f t="shared" si="25"/>
        <v>40981.290972222225</v>
      </c>
      <c r="K403">
        <v>1329671572</v>
      </c>
      <c r="L403" s="13">
        <f t="shared" si="26"/>
        <v>42738.692233796297</v>
      </c>
      <c r="M403" t="b">
        <v>0</v>
      </c>
      <c r="N403">
        <v>33</v>
      </c>
      <c r="O403" t="b">
        <v>1</v>
      </c>
      <c r="P403" t="s">
        <v>8280</v>
      </c>
      <c r="Q403" s="6">
        <f t="shared" si="24"/>
        <v>1.5636363636363637</v>
      </c>
      <c r="R403" s="8">
        <f t="shared" si="27"/>
        <v>26.060606060606062</v>
      </c>
      <c r="S403" t="s">
        <v>8314</v>
      </c>
      <c r="T403" t="s">
        <v>8327</v>
      </c>
    </row>
    <row r="404" spans="1:20" ht="45" x14ac:dyDescent="0.25">
      <c r="A404">
        <v>3534</v>
      </c>
      <c r="B404" s="3" t="s">
        <v>3533</v>
      </c>
      <c r="C404" s="3" t="s">
        <v>7644</v>
      </c>
      <c r="D404">
        <v>5000</v>
      </c>
      <c r="E404">
        <v>7810</v>
      </c>
      <c r="F404" t="s">
        <v>8219</v>
      </c>
      <c r="G404" t="s">
        <v>8224</v>
      </c>
      <c r="H404" t="s">
        <v>8246</v>
      </c>
      <c r="I404">
        <v>1443711623</v>
      </c>
      <c r="J404" s="13">
        <f t="shared" si="25"/>
        <v>42278.6252662037</v>
      </c>
      <c r="K404">
        <v>1440687623</v>
      </c>
      <c r="L404" s="13">
        <f t="shared" si="26"/>
        <v>42125.333182870367</v>
      </c>
      <c r="M404" t="b">
        <v>0</v>
      </c>
      <c r="N404">
        <v>204</v>
      </c>
      <c r="O404" t="b">
        <v>1</v>
      </c>
      <c r="P404" t="s">
        <v>8271</v>
      </c>
      <c r="Q404" s="6">
        <f t="shared" si="24"/>
        <v>1.5620000000000001</v>
      </c>
      <c r="R404" s="8">
        <f t="shared" si="27"/>
        <v>38.284313725490193</v>
      </c>
      <c r="S404" t="s">
        <v>8317</v>
      </c>
      <c r="T404" t="s">
        <v>8318</v>
      </c>
    </row>
    <row r="405" spans="1:20" ht="60" x14ac:dyDescent="0.25">
      <c r="A405">
        <v>280</v>
      </c>
      <c r="B405" s="3" t="s">
        <v>281</v>
      </c>
      <c r="C405" s="3" t="s">
        <v>4390</v>
      </c>
      <c r="D405">
        <v>75000</v>
      </c>
      <c r="E405">
        <v>117108</v>
      </c>
      <c r="F405" t="s">
        <v>8219</v>
      </c>
      <c r="G405" t="s">
        <v>8224</v>
      </c>
      <c r="H405" t="s">
        <v>8246</v>
      </c>
      <c r="I405">
        <v>1401459035</v>
      </c>
      <c r="J405" s="13">
        <f t="shared" si="25"/>
        <v>41789.590682870366</v>
      </c>
      <c r="K405">
        <v>1397571035</v>
      </c>
      <c r="L405" s="13">
        <f t="shared" si="26"/>
        <v>42284.500104166669</v>
      </c>
      <c r="M405" t="b">
        <v>1</v>
      </c>
      <c r="N405">
        <v>2139</v>
      </c>
      <c r="O405" t="b">
        <v>1</v>
      </c>
      <c r="P405" t="s">
        <v>8269</v>
      </c>
      <c r="Q405" s="6">
        <f t="shared" si="24"/>
        <v>1.5614399999999999</v>
      </c>
      <c r="R405" s="8">
        <f t="shared" si="27"/>
        <v>54.748948106591868</v>
      </c>
      <c r="S405" t="s">
        <v>8320</v>
      </c>
      <c r="T405" t="s">
        <v>8332</v>
      </c>
    </row>
    <row r="406" spans="1:20" ht="60" x14ac:dyDescent="0.25">
      <c r="A406">
        <v>274</v>
      </c>
      <c r="B406" s="3" t="s">
        <v>275</v>
      </c>
      <c r="C406" s="3" t="s">
        <v>4384</v>
      </c>
      <c r="D406">
        <v>4000</v>
      </c>
      <c r="E406">
        <v>6240</v>
      </c>
      <c r="F406" t="s">
        <v>8219</v>
      </c>
      <c r="G406" t="s">
        <v>8224</v>
      </c>
      <c r="H406" t="s">
        <v>8246</v>
      </c>
      <c r="I406">
        <v>1333609140</v>
      </c>
      <c r="J406" s="13">
        <f t="shared" si="25"/>
        <v>41004.290972222225</v>
      </c>
      <c r="K406">
        <v>1330638829</v>
      </c>
      <c r="L406" s="13">
        <f t="shared" si="26"/>
        <v>41926.585162037038</v>
      </c>
      <c r="M406" t="b">
        <v>1</v>
      </c>
      <c r="N406">
        <v>113</v>
      </c>
      <c r="O406" t="b">
        <v>1</v>
      </c>
      <c r="P406" t="s">
        <v>8269</v>
      </c>
      <c r="Q406" s="6">
        <f t="shared" si="24"/>
        <v>1.56</v>
      </c>
      <c r="R406" s="8">
        <f t="shared" si="27"/>
        <v>55.221238938053098</v>
      </c>
      <c r="S406" t="s">
        <v>8320</v>
      </c>
      <c r="T406" t="s">
        <v>8332</v>
      </c>
    </row>
    <row r="407" spans="1:20" ht="60" x14ac:dyDescent="0.25">
      <c r="A407">
        <v>1631</v>
      </c>
      <c r="B407" s="3" t="s">
        <v>1632</v>
      </c>
      <c r="C407" s="3" t="s">
        <v>5741</v>
      </c>
      <c r="D407">
        <v>10000</v>
      </c>
      <c r="E407">
        <v>15591</v>
      </c>
      <c r="F407" t="s">
        <v>8219</v>
      </c>
      <c r="G407" t="s">
        <v>8224</v>
      </c>
      <c r="H407" t="s">
        <v>8246</v>
      </c>
      <c r="I407">
        <v>1350074261</v>
      </c>
      <c r="J407" s="13">
        <f t="shared" si="25"/>
        <v>41194.859502314815</v>
      </c>
      <c r="K407">
        <v>1347482261</v>
      </c>
      <c r="L407" s="13">
        <f t="shared" si="26"/>
        <v>41600.538657407407</v>
      </c>
      <c r="M407" t="b">
        <v>0</v>
      </c>
      <c r="N407">
        <v>133</v>
      </c>
      <c r="O407" t="b">
        <v>1</v>
      </c>
      <c r="P407" t="s">
        <v>8276</v>
      </c>
      <c r="Q407" s="6">
        <f t="shared" si="24"/>
        <v>1.5590999999999999</v>
      </c>
      <c r="R407" s="8">
        <f t="shared" si="27"/>
        <v>117.22556390977444</v>
      </c>
      <c r="S407" t="s">
        <v>8314</v>
      </c>
      <c r="T407" t="s">
        <v>8315</v>
      </c>
    </row>
    <row r="408" spans="1:20" ht="45" x14ac:dyDescent="0.25">
      <c r="A408">
        <v>3716</v>
      </c>
      <c r="B408" s="3" t="s">
        <v>3713</v>
      </c>
      <c r="C408" s="3" t="s">
        <v>7826</v>
      </c>
      <c r="D408">
        <v>800</v>
      </c>
      <c r="E408">
        <v>1246</v>
      </c>
      <c r="F408" t="s">
        <v>8219</v>
      </c>
      <c r="G408" t="s">
        <v>8224</v>
      </c>
      <c r="H408" t="s">
        <v>8246</v>
      </c>
      <c r="I408">
        <v>1453411109</v>
      </c>
      <c r="J408" s="13">
        <f t="shared" si="25"/>
        <v>42390.887835648144</v>
      </c>
      <c r="K408">
        <v>1450819109</v>
      </c>
      <c r="L408" s="13">
        <f t="shared" si="26"/>
        <v>41828.229490740741</v>
      </c>
      <c r="M408" t="b">
        <v>0</v>
      </c>
      <c r="N408">
        <v>24</v>
      </c>
      <c r="O408" t="b">
        <v>1</v>
      </c>
      <c r="P408" t="s">
        <v>8271</v>
      </c>
      <c r="Q408" s="6">
        <f t="shared" si="24"/>
        <v>1.5575000000000001</v>
      </c>
      <c r="R408" s="8">
        <f t="shared" si="27"/>
        <v>51.916666666666664</v>
      </c>
      <c r="S408" t="s">
        <v>8317</v>
      </c>
      <c r="T408" t="s">
        <v>8318</v>
      </c>
    </row>
    <row r="409" spans="1:20" ht="60" x14ac:dyDescent="0.25">
      <c r="A409">
        <v>818</v>
      </c>
      <c r="B409" s="3" t="s">
        <v>819</v>
      </c>
      <c r="C409" s="3" t="s">
        <v>4928</v>
      </c>
      <c r="D409">
        <v>350</v>
      </c>
      <c r="E409">
        <v>545</v>
      </c>
      <c r="F409" t="s">
        <v>8219</v>
      </c>
      <c r="G409" t="s">
        <v>8224</v>
      </c>
      <c r="H409" t="s">
        <v>8246</v>
      </c>
      <c r="I409">
        <v>1344358860</v>
      </c>
      <c r="J409" s="13">
        <f t="shared" si="25"/>
        <v>41128.709027777775</v>
      </c>
      <c r="K409">
        <v>1343682681</v>
      </c>
      <c r="L409" s="13">
        <f t="shared" si="26"/>
        <v>42020.806701388887</v>
      </c>
      <c r="M409" t="b">
        <v>0</v>
      </c>
      <c r="N409">
        <v>19</v>
      </c>
      <c r="O409" t="b">
        <v>1</v>
      </c>
      <c r="P409" t="s">
        <v>8276</v>
      </c>
      <c r="Q409" s="6">
        <f t="shared" si="24"/>
        <v>1.5571428571428572</v>
      </c>
      <c r="R409" s="8">
        <f t="shared" si="27"/>
        <v>28.684210526315791</v>
      </c>
      <c r="S409" t="s">
        <v>8314</v>
      </c>
      <c r="T409" t="s">
        <v>8315</v>
      </c>
    </row>
    <row r="410" spans="1:20" ht="45" x14ac:dyDescent="0.25">
      <c r="A410">
        <v>2553</v>
      </c>
      <c r="B410" s="3" t="s">
        <v>2553</v>
      </c>
      <c r="C410" s="3" t="s">
        <v>6663</v>
      </c>
      <c r="D410">
        <v>1500</v>
      </c>
      <c r="E410">
        <v>2333</v>
      </c>
      <c r="F410" t="s">
        <v>8219</v>
      </c>
      <c r="G410" t="s">
        <v>8224</v>
      </c>
      <c r="H410" t="s">
        <v>8246</v>
      </c>
      <c r="I410">
        <v>1348202807</v>
      </c>
      <c r="J410" s="13">
        <f t="shared" si="25"/>
        <v>41173.199155092596</v>
      </c>
      <c r="K410">
        <v>1343018807</v>
      </c>
      <c r="L410" s="13">
        <f t="shared" si="26"/>
        <v>42134.172071759262</v>
      </c>
      <c r="M410" t="b">
        <v>0</v>
      </c>
      <c r="N410">
        <v>60</v>
      </c>
      <c r="O410" t="b">
        <v>1</v>
      </c>
      <c r="P410" t="s">
        <v>8300</v>
      </c>
      <c r="Q410" s="6">
        <f t="shared" si="24"/>
        <v>1.5553333333333332</v>
      </c>
      <c r="R410" s="8">
        <f t="shared" si="27"/>
        <v>38.883333333333333</v>
      </c>
      <c r="S410" t="s">
        <v>8314</v>
      </c>
      <c r="T410" t="s">
        <v>8336</v>
      </c>
    </row>
    <row r="411" spans="1:20" ht="60" x14ac:dyDescent="0.25">
      <c r="A411">
        <v>727</v>
      </c>
      <c r="B411" s="3" t="s">
        <v>728</v>
      </c>
      <c r="C411" s="3" t="s">
        <v>4837</v>
      </c>
      <c r="D411">
        <v>3500</v>
      </c>
      <c r="E411">
        <v>5443</v>
      </c>
      <c r="F411" t="s">
        <v>8219</v>
      </c>
      <c r="G411" t="s">
        <v>8224</v>
      </c>
      <c r="H411" t="s">
        <v>8246</v>
      </c>
      <c r="I411">
        <v>1358198400</v>
      </c>
      <c r="J411" s="13">
        <f t="shared" si="25"/>
        <v>41288.888888888891</v>
      </c>
      <c r="K411">
        <v>1354580949</v>
      </c>
      <c r="L411" s="13">
        <f t="shared" si="26"/>
        <v>41351.76090277778</v>
      </c>
      <c r="M411" t="b">
        <v>0</v>
      </c>
      <c r="N411">
        <v>149</v>
      </c>
      <c r="O411" t="b">
        <v>1</v>
      </c>
      <c r="P411" t="s">
        <v>8274</v>
      </c>
      <c r="Q411" s="6">
        <f t="shared" si="24"/>
        <v>1.5551428571428572</v>
      </c>
      <c r="R411" s="8">
        <f t="shared" si="27"/>
        <v>36.530201342281877</v>
      </c>
      <c r="S411" t="s">
        <v>8323</v>
      </c>
      <c r="T411" t="s">
        <v>8333</v>
      </c>
    </row>
    <row r="412" spans="1:20" ht="60" x14ac:dyDescent="0.25">
      <c r="A412">
        <v>1625</v>
      </c>
      <c r="B412" s="3" t="s">
        <v>1626</v>
      </c>
      <c r="C412" s="3" t="s">
        <v>5735</v>
      </c>
      <c r="D412">
        <v>7500</v>
      </c>
      <c r="E412">
        <v>11650</v>
      </c>
      <c r="F412" t="s">
        <v>8219</v>
      </c>
      <c r="G412" t="s">
        <v>8224</v>
      </c>
      <c r="H412" t="s">
        <v>8246</v>
      </c>
      <c r="I412">
        <v>1347382053</v>
      </c>
      <c r="J412" s="13">
        <f t="shared" si="25"/>
        <v>41163.699687500004</v>
      </c>
      <c r="K412">
        <v>1344962853</v>
      </c>
      <c r="L412" s="13">
        <f t="shared" si="26"/>
        <v>42513.110787037032</v>
      </c>
      <c r="M412" t="b">
        <v>0</v>
      </c>
      <c r="N412">
        <v>104</v>
      </c>
      <c r="O412" t="b">
        <v>1</v>
      </c>
      <c r="P412" t="s">
        <v>8276</v>
      </c>
      <c r="Q412" s="6">
        <f t="shared" si="24"/>
        <v>1.5533333333333332</v>
      </c>
      <c r="R412" s="8">
        <f t="shared" si="27"/>
        <v>112.01923076923077</v>
      </c>
      <c r="S412" t="s">
        <v>8314</v>
      </c>
      <c r="T412" t="s">
        <v>8315</v>
      </c>
    </row>
    <row r="413" spans="1:20" ht="60" x14ac:dyDescent="0.25">
      <c r="A413">
        <v>1208</v>
      </c>
      <c r="B413" s="3" t="s">
        <v>1209</v>
      </c>
      <c r="C413" s="3" t="s">
        <v>5318</v>
      </c>
      <c r="D413">
        <v>10000</v>
      </c>
      <c r="E413">
        <v>15530</v>
      </c>
      <c r="F413" t="s">
        <v>8219</v>
      </c>
      <c r="G413" t="s">
        <v>8224</v>
      </c>
      <c r="H413" t="s">
        <v>8246</v>
      </c>
      <c r="I413">
        <v>1458835264</v>
      </c>
      <c r="J413" s="13">
        <f t="shared" si="25"/>
        <v>42453.667407407411</v>
      </c>
      <c r="K413">
        <v>1456246864</v>
      </c>
      <c r="L413" s="13">
        <f t="shared" si="26"/>
        <v>40844.691643518519</v>
      </c>
      <c r="M413" t="b">
        <v>0</v>
      </c>
      <c r="N413">
        <v>75</v>
      </c>
      <c r="O413" t="b">
        <v>1</v>
      </c>
      <c r="P413" t="s">
        <v>8285</v>
      </c>
      <c r="Q413" s="6">
        <f t="shared" si="24"/>
        <v>1.5529999999999999</v>
      </c>
      <c r="R413" s="8">
        <f t="shared" si="27"/>
        <v>207.06666666666666</v>
      </c>
      <c r="S413" t="s">
        <v>8325</v>
      </c>
      <c r="T413" t="s">
        <v>8326</v>
      </c>
    </row>
    <row r="414" spans="1:20" ht="45" x14ac:dyDescent="0.25">
      <c r="A414">
        <v>26</v>
      </c>
      <c r="B414" s="3" t="s">
        <v>28</v>
      </c>
      <c r="C414" s="3" t="s">
        <v>4137</v>
      </c>
      <c r="D414">
        <v>1250</v>
      </c>
      <c r="E414">
        <v>1940</v>
      </c>
      <c r="F414" t="s">
        <v>8219</v>
      </c>
      <c r="G414" t="s">
        <v>8224</v>
      </c>
      <c r="H414" t="s">
        <v>8246</v>
      </c>
      <c r="I414">
        <v>1408278144</v>
      </c>
      <c r="J414" s="13">
        <f t="shared" si="25"/>
        <v>41868.515555555554</v>
      </c>
      <c r="K414">
        <v>1404822144</v>
      </c>
      <c r="L414" s="13">
        <f t="shared" si="26"/>
        <v>42328.727141203708</v>
      </c>
      <c r="M414" t="b">
        <v>0</v>
      </c>
      <c r="N414">
        <v>19</v>
      </c>
      <c r="O414" t="b">
        <v>1</v>
      </c>
      <c r="P414" t="s">
        <v>8265</v>
      </c>
      <c r="Q414" s="6">
        <f t="shared" si="24"/>
        <v>1.552</v>
      </c>
      <c r="R414" s="8">
        <f t="shared" si="27"/>
        <v>102.10526315789474</v>
      </c>
      <c r="S414" t="s">
        <v>8320</v>
      </c>
      <c r="T414" t="s">
        <v>8334</v>
      </c>
    </row>
    <row r="415" spans="1:20" ht="45" x14ac:dyDescent="0.25">
      <c r="A415">
        <v>3486</v>
      </c>
      <c r="B415" s="3" t="s">
        <v>3485</v>
      </c>
      <c r="C415" s="3" t="s">
        <v>7596</v>
      </c>
      <c r="D415">
        <v>3000</v>
      </c>
      <c r="E415">
        <v>4656</v>
      </c>
      <c r="F415" t="s">
        <v>8219</v>
      </c>
      <c r="G415" t="s">
        <v>8224</v>
      </c>
      <c r="H415" t="s">
        <v>8246</v>
      </c>
      <c r="I415">
        <v>1433314740</v>
      </c>
      <c r="J415" s="13">
        <f t="shared" si="25"/>
        <v>42158.290972222225</v>
      </c>
      <c r="K415">
        <v>1430600401</v>
      </c>
      <c r="L415" s="13">
        <f t="shared" si="26"/>
        <v>42429.991724537031</v>
      </c>
      <c r="M415" t="b">
        <v>0</v>
      </c>
      <c r="N415">
        <v>56</v>
      </c>
      <c r="O415" t="b">
        <v>1</v>
      </c>
      <c r="P415" t="s">
        <v>8271</v>
      </c>
      <c r="Q415" s="6">
        <f t="shared" si="24"/>
        <v>1.552</v>
      </c>
      <c r="R415" s="8">
        <f t="shared" si="27"/>
        <v>83.142857142857139</v>
      </c>
      <c r="S415" t="s">
        <v>8317</v>
      </c>
      <c r="T415" t="s">
        <v>8318</v>
      </c>
    </row>
    <row r="416" spans="1:20" ht="45" x14ac:dyDescent="0.25">
      <c r="A416">
        <v>850</v>
      </c>
      <c r="B416" s="3" t="s">
        <v>851</v>
      </c>
      <c r="C416" s="3" t="s">
        <v>4960</v>
      </c>
      <c r="D416">
        <v>4000</v>
      </c>
      <c r="E416">
        <v>6207</v>
      </c>
      <c r="F416" t="s">
        <v>8219</v>
      </c>
      <c r="G416" t="s">
        <v>8224</v>
      </c>
      <c r="H416" t="s">
        <v>8246</v>
      </c>
      <c r="I416">
        <v>1461560340</v>
      </c>
      <c r="J416" s="13">
        <f t="shared" si="25"/>
        <v>42485.207638888889</v>
      </c>
      <c r="K416">
        <v>1458762717</v>
      </c>
      <c r="L416" s="13">
        <f t="shared" si="26"/>
        <v>42062.022118055553</v>
      </c>
      <c r="M416" t="b">
        <v>0</v>
      </c>
      <c r="N416">
        <v>133</v>
      </c>
      <c r="O416" t="b">
        <v>1</v>
      </c>
      <c r="P416" t="s">
        <v>8277</v>
      </c>
      <c r="Q416" s="6">
        <f t="shared" si="24"/>
        <v>1.55175</v>
      </c>
      <c r="R416" s="8">
        <f t="shared" si="27"/>
        <v>46.669172932330824</v>
      </c>
      <c r="S416" t="s">
        <v>8314</v>
      </c>
      <c r="T416" t="s">
        <v>8335</v>
      </c>
    </row>
    <row r="417" spans="1:20" ht="30" x14ac:dyDescent="0.25">
      <c r="A417">
        <v>1761</v>
      </c>
      <c r="B417" s="3" t="s">
        <v>1762</v>
      </c>
      <c r="C417" s="3" t="s">
        <v>5871</v>
      </c>
      <c r="D417">
        <v>100</v>
      </c>
      <c r="E417">
        <v>155</v>
      </c>
      <c r="F417" t="s">
        <v>8219</v>
      </c>
      <c r="G417" t="s">
        <v>8225</v>
      </c>
      <c r="H417" t="s">
        <v>8247</v>
      </c>
      <c r="I417">
        <v>1442065060</v>
      </c>
      <c r="J417" s="13">
        <f t="shared" si="25"/>
        <v>42259.567824074074</v>
      </c>
      <c r="K417">
        <v>1437745060</v>
      </c>
      <c r="L417" s="13">
        <f t="shared" si="26"/>
        <v>41820.639189814814</v>
      </c>
      <c r="M417" t="b">
        <v>0</v>
      </c>
      <c r="N417">
        <v>3</v>
      </c>
      <c r="O417" t="b">
        <v>1</v>
      </c>
      <c r="P417" t="s">
        <v>8285</v>
      </c>
      <c r="Q417" s="6">
        <f t="shared" si="24"/>
        <v>1.55</v>
      </c>
      <c r="R417" s="8">
        <f t="shared" si="27"/>
        <v>51.666666666666664</v>
      </c>
      <c r="S417" t="s">
        <v>8325</v>
      </c>
      <c r="T417" t="s">
        <v>8326</v>
      </c>
    </row>
    <row r="418" spans="1:20" ht="45" x14ac:dyDescent="0.25">
      <c r="A418">
        <v>3696</v>
      </c>
      <c r="B418" s="3" t="s">
        <v>3693</v>
      </c>
      <c r="C418" s="3" t="s">
        <v>7806</v>
      </c>
      <c r="D418">
        <v>2000</v>
      </c>
      <c r="E418">
        <v>3100</v>
      </c>
      <c r="F418" t="s">
        <v>8219</v>
      </c>
      <c r="G418" t="s">
        <v>8225</v>
      </c>
      <c r="H418" t="s">
        <v>8247</v>
      </c>
      <c r="I418">
        <v>1423838916</v>
      </c>
      <c r="J418" s="13">
        <f t="shared" si="25"/>
        <v>42048.617083333331</v>
      </c>
      <c r="K418">
        <v>1418654916</v>
      </c>
      <c r="L418" s="13">
        <f t="shared" si="26"/>
        <v>42773.005243055552</v>
      </c>
      <c r="M418" t="b">
        <v>0</v>
      </c>
      <c r="N418">
        <v>78</v>
      </c>
      <c r="O418" t="b">
        <v>1</v>
      </c>
      <c r="P418" t="s">
        <v>8271</v>
      </c>
      <c r="Q418" s="6">
        <f t="shared" si="24"/>
        <v>1.55</v>
      </c>
      <c r="R418" s="8">
        <f t="shared" si="27"/>
        <v>39.743589743589745</v>
      </c>
      <c r="S418" t="s">
        <v>8317</v>
      </c>
      <c r="T418" t="s">
        <v>8318</v>
      </c>
    </row>
    <row r="419" spans="1:20" ht="45" x14ac:dyDescent="0.25">
      <c r="A419">
        <v>1274</v>
      </c>
      <c r="B419" s="3" t="s">
        <v>1275</v>
      </c>
      <c r="C419" s="3" t="s">
        <v>5384</v>
      </c>
      <c r="D419">
        <v>25000</v>
      </c>
      <c r="E419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 s="13">
        <f t="shared" si="25"/>
        <v>41151.690104166664</v>
      </c>
      <c r="K419">
        <v>1343320425</v>
      </c>
      <c r="L419" s="13">
        <f t="shared" si="26"/>
        <v>42034.928252314814</v>
      </c>
      <c r="M419" t="b">
        <v>1</v>
      </c>
      <c r="N419">
        <v>467</v>
      </c>
      <c r="O419" t="b">
        <v>1</v>
      </c>
      <c r="P419" t="s">
        <v>8276</v>
      </c>
      <c r="Q419" s="6">
        <f t="shared" si="24"/>
        <v>1.5497535999999998</v>
      </c>
      <c r="R419" s="8">
        <f t="shared" si="27"/>
        <v>82.963254817987149</v>
      </c>
      <c r="S419" t="s">
        <v>8314</v>
      </c>
      <c r="T419" t="s">
        <v>8315</v>
      </c>
    </row>
    <row r="420" spans="1:20" ht="60" x14ac:dyDescent="0.25">
      <c r="A420">
        <v>1278</v>
      </c>
      <c r="B420" s="3" t="s">
        <v>1279</v>
      </c>
      <c r="C420" s="3" t="s">
        <v>5388</v>
      </c>
      <c r="D420">
        <v>6500</v>
      </c>
      <c r="E420">
        <v>10071</v>
      </c>
      <c r="F420" t="s">
        <v>8219</v>
      </c>
      <c r="G420" t="s">
        <v>8224</v>
      </c>
      <c r="H420" t="s">
        <v>8246</v>
      </c>
      <c r="I420">
        <v>1403661600</v>
      </c>
      <c r="J420" s="13">
        <f t="shared" si="25"/>
        <v>41815.083333333336</v>
      </c>
      <c r="K420">
        <v>1401196766</v>
      </c>
      <c r="L420" s="13">
        <f t="shared" si="26"/>
        <v>40637.866550925923</v>
      </c>
      <c r="M420" t="b">
        <v>1</v>
      </c>
      <c r="N420">
        <v>190</v>
      </c>
      <c r="O420" t="b">
        <v>1</v>
      </c>
      <c r="P420" t="s">
        <v>8276</v>
      </c>
      <c r="Q420" s="6">
        <f t="shared" si="24"/>
        <v>1.5493846153846154</v>
      </c>
      <c r="R420" s="8">
        <f t="shared" si="27"/>
        <v>53.005263157894738</v>
      </c>
      <c r="S420" t="s">
        <v>8314</v>
      </c>
      <c r="T420" t="s">
        <v>8315</v>
      </c>
    </row>
    <row r="421" spans="1:20" ht="60" x14ac:dyDescent="0.25">
      <c r="A421">
        <v>62</v>
      </c>
      <c r="B421" s="3" t="s">
        <v>64</v>
      </c>
      <c r="C421" s="3" t="s">
        <v>4173</v>
      </c>
      <c r="D421">
        <v>3000</v>
      </c>
      <c r="E421">
        <v>4642</v>
      </c>
      <c r="F421" t="s">
        <v>8219</v>
      </c>
      <c r="G421" t="s">
        <v>8224</v>
      </c>
      <c r="H421" t="s">
        <v>8246</v>
      </c>
      <c r="I421">
        <v>1362337878</v>
      </c>
      <c r="J421" s="13">
        <f t="shared" si="25"/>
        <v>41336.799513888887</v>
      </c>
      <c r="K421">
        <v>1360177878</v>
      </c>
      <c r="L421" s="13">
        <f t="shared" si="26"/>
        <v>42087.668032407411</v>
      </c>
      <c r="M421" t="b">
        <v>0</v>
      </c>
      <c r="N421">
        <v>48</v>
      </c>
      <c r="O421" t="b">
        <v>1</v>
      </c>
      <c r="P421" t="s">
        <v>8266</v>
      </c>
      <c r="Q421" s="6">
        <f t="shared" si="24"/>
        <v>1.5473333333333332</v>
      </c>
      <c r="R421" s="8">
        <f t="shared" si="27"/>
        <v>96.708333333333329</v>
      </c>
      <c r="S421" t="s">
        <v>8320</v>
      </c>
      <c r="T421" t="s">
        <v>8321</v>
      </c>
    </row>
    <row r="422" spans="1:20" ht="60" x14ac:dyDescent="0.25">
      <c r="A422">
        <v>2453</v>
      </c>
      <c r="B422" s="3" t="s">
        <v>2454</v>
      </c>
      <c r="C422" s="3" t="s">
        <v>6563</v>
      </c>
      <c r="D422">
        <v>3000</v>
      </c>
      <c r="E422">
        <v>4641</v>
      </c>
      <c r="F422" t="s">
        <v>8219</v>
      </c>
      <c r="G422" t="s">
        <v>8224</v>
      </c>
      <c r="H422" t="s">
        <v>8246</v>
      </c>
      <c r="I422">
        <v>1486053409</v>
      </c>
      <c r="J422" s="13">
        <f t="shared" si="25"/>
        <v>42768.692233796297</v>
      </c>
      <c r="K422">
        <v>1483461409</v>
      </c>
      <c r="L422" s="13">
        <f t="shared" si="26"/>
        <v>41863.433495370373</v>
      </c>
      <c r="M422" t="b">
        <v>0</v>
      </c>
      <c r="N422">
        <v>67</v>
      </c>
      <c r="O422" t="b">
        <v>1</v>
      </c>
      <c r="P422" t="s">
        <v>8298</v>
      </c>
      <c r="Q422" s="6">
        <f t="shared" si="24"/>
        <v>1.5469999999999999</v>
      </c>
      <c r="R422" s="8">
        <f t="shared" si="27"/>
        <v>69.268656716417908</v>
      </c>
      <c r="S422" t="s">
        <v>8328</v>
      </c>
      <c r="T422" t="s">
        <v>8329</v>
      </c>
    </row>
    <row r="423" spans="1:20" ht="45" x14ac:dyDescent="0.25">
      <c r="A423">
        <v>111</v>
      </c>
      <c r="B423" s="3" t="s">
        <v>113</v>
      </c>
      <c r="C423" s="3" t="s">
        <v>4222</v>
      </c>
      <c r="D423">
        <v>3500</v>
      </c>
      <c r="E423">
        <v>5410</v>
      </c>
      <c r="F423" t="s">
        <v>8219</v>
      </c>
      <c r="G423" t="s">
        <v>8226</v>
      </c>
      <c r="H423" t="s">
        <v>8248</v>
      </c>
      <c r="I423">
        <v>1433059187</v>
      </c>
      <c r="J423" s="13">
        <f t="shared" si="25"/>
        <v>42155.333182870367</v>
      </c>
      <c r="K423">
        <v>1430467187</v>
      </c>
      <c r="L423" s="13">
        <f t="shared" si="26"/>
        <v>41031.82163194444</v>
      </c>
      <c r="M423" t="b">
        <v>0</v>
      </c>
      <c r="N423">
        <v>53</v>
      </c>
      <c r="O423" t="b">
        <v>1</v>
      </c>
      <c r="P423" t="s">
        <v>8266</v>
      </c>
      <c r="Q423" s="6">
        <f t="shared" si="24"/>
        <v>1.5457142857142858</v>
      </c>
      <c r="R423" s="8">
        <f t="shared" si="27"/>
        <v>102.0754716981132</v>
      </c>
      <c r="S423" t="s">
        <v>8320</v>
      </c>
      <c r="T423" t="s">
        <v>8321</v>
      </c>
    </row>
    <row r="424" spans="1:20" ht="45" x14ac:dyDescent="0.25">
      <c r="A424">
        <v>3272</v>
      </c>
      <c r="B424" s="3" t="s">
        <v>3272</v>
      </c>
      <c r="C424" s="3" t="s">
        <v>7382</v>
      </c>
      <c r="D424">
        <v>10000</v>
      </c>
      <c r="E424">
        <v>15443</v>
      </c>
      <c r="F424" t="s">
        <v>8219</v>
      </c>
      <c r="G424" t="s">
        <v>8224</v>
      </c>
      <c r="H424" t="s">
        <v>8246</v>
      </c>
      <c r="I424">
        <v>1446814809</v>
      </c>
      <c r="J424" s="13">
        <f t="shared" si="25"/>
        <v>42314.541770833333</v>
      </c>
      <c r="K424">
        <v>1444219209</v>
      </c>
      <c r="L424" s="13">
        <f t="shared" si="26"/>
        <v>42036.704525462963</v>
      </c>
      <c r="M424" t="b">
        <v>1</v>
      </c>
      <c r="N424">
        <v>145</v>
      </c>
      <c r="O424" t="b">
        <v>1</v>
      </c>
      <c r="P424" t="s">
        <v>8271</v>
      </c>
      <c r="Q424" s="6">
        <f t="shared" si="24"/>
        <v>1.5443</v>
      </c>
      <c r="R424" s="8">
        <f t="shared" si="27"/>
        <v>106.50344827586207</v>
      </c>
      <c r="S424" t="s">
        <v>8317</v>
      </c>
      <c r="T424" t="s">
        <v>8318</v>
      </c>
    </row>
    <row r="425" spans="1:20" ht="45" x14ac:dyDescent="0.25">
      <c r="A425">
        <v>2262</v>
      </c>
      <c r="B425" s="3" t="s">
        <v>2263</v>
      </c>
      <c r="C425" s="3" t="s">
        <v>6372</v>
      </c>
      <c r="D425">
        <v>3300</v>
      </c>
      <c r="E425">
        <v>5087</v>
      </c>
      <c r="F425" t="s">
        <v>8219</v>
      </c>
      <c r="G425" t="s">
        <v>8224</v>
      </c>
      <c r="H425" t="s">
        <v>8246</v>
      </c>
      <c r="I425">
        <v>1416268800</v>
      </c>
      <c r="J425" s="13">
        <f t="shared" si="25"/>
        <v>41961</v>
      </c>
      <c r="K425">
        <v>1413295358</v>
      </c>
      <c r="L425" s="13">
        <f t="shared" si="26"/>
        <v>41282.017962962964</v>
      </c>
      <c r="M425" t="b">
        <v>0</v>
      </c>
      <c r="N425">
        <v>181</v>
      </c>
      <c r="O425" t="b">
        <v>1</v>
      </c>
      <c r="P425" t="s">
        <v>8297</v>
      </c>
      <c r="Q425" s="6">
        <f t="shared" si="24"/>
        <v>1.5415151515151515</v>
      </c>
      <c r="R425" s="8">
        <f t="shared" si="27"/>
        <v>28.104972375690608</v>
      </c>
      <c r="S425" t="s">
        <v>8312</v>
      </c>
      <c r="T425" t="s">
        <v>8313</v>
      </c>
    </row>
    <row r="426" spans="1:20" ht="45" x14ac:dyDescent="0.25">
      <c r="A426">
        <v>1855</v>
      </c>
      <c r="B426" s="3" t="s">
        <v>1856</v>
      </c>
      <c r="C426" s="3" t="s">
        <v>5965</v>
      </c>
      <c r="D426">
        <v>8750</v>
      </c>
      <c r="E426">
        <v>13480.16</v>
      </c>
      <c r="F426" t="s">
        <v>8219</v>
      </c>
      <c r="G426" t="s">
        <v>8229</v>
      </c>
      <c r="H426" t="s">
        <v>8251</v>
      </c>
      <c r="I426">
        <v>1389012940</v>
      </c>
      <c r="J426" s="13">
        <f t="shared" si="25"/>
        <v>41645.538657407407</v>
      </c>
      <c r="K426">
        <v>1385124940</v>
      </c>
      <c r="L426" s="13">
        <f t="shared" si="26"/>
        <v>41767.656863425924</v>
      </c>
      <c r="M426" t="b">
        <v>0</v>
      </c>
      <c r="N426">
        <v>191</v>
      </c>
      <c r="O426" t="b">
        <v>1</v>
      </c>
      <c r="P426" t="s">
        <v>8276</v>
      </c>
      <c r="Q426" s="6">
        <f t="shared" si="24"/>
        <v>1.5405897142857143</v>
      </c>
      <c r="R426" s="8">
        <f t="shared" si="27"/>
        <v>70.576753926701571</v>
      </c>
      <c r="S426" t="s">
        <v>8314</v>
      </c>
      <c r="T426" t="s">
        <v>8315</v>
      </c>
    </row>
    <row r="427" spans="1:20" ht="30" x14ac:dyDescent="0.25">
      <c r="A427">
        <v>2710</v>
      </c>
      <c r="B427" s="3" t="s">
        <v>2710</v>
      </c>
      <c r="C427" s="3" t="s">
        <v>6820</v>
      </c>
      <c r="D427">
        <v>60000</v>
      </c>
      <c r="E427">
        <v>92340.21</v>
      </c>
      <c r="F427" t="s">
        <v>8219</v>
      </c>
      <c r="G427" t="s">
        <v>8224</v>
      </c>
      <c r="H427" t="s">
        <v>8246</v>
      </c>
      <c r="I427">
        <v>1407549600</v>
      </c>
      <c r="J427" s="13">
        <f t="shared" si="25"/>
        <v>41860.083333333336</v>
      </c>
      <c r="K427">
        <v>1404797428</v>
      </c>
      <c r="L427" s="13">
        <f t="shared" si="26"/>
        <v>41732.479675925926</v>
      </c>
      <c r="M427" t="b">
        <v>1</v>
      </c>
      <c r="N427">
        <v>1088</v>
      </c>
      <c r="O427" t="b">
        <v>1</v>
      </c>
      <c r="P427" t="s">
        <v>8303</v>
      </c>
      <c r="Q427" s="6">
        <f t="shared" si="24"/>
        <v>1.5390035000000002</v>
      </c>
      <c r="R427" s="8">
        <f t="shared" si="27"/>
        <v>84.871516544117654</v>
      </c>
      <c r="S427" t="s">
        <v>8317</v>
      </c>
      <c r="T427" t="s">
        <v>8330</v>
      </c>
    </row>
    <row r="428" spans="1:20" ht="60" x14ac:dyDescent="0.25">
      <c r="A428">
        <v>2279</v>
      </c>
      <c r="B428" s="3" t="s">
        <v>2280</v>
      </c>
      <c r="C428" s="3" t="s">
        <v>6389</v>
      </c>
      <c r="D428">
        <v>1000</v>
      </c>
      <c r="E428">
        <v>1538</v>
      </c>
      <c r="F428" t="s">
        <v>8219</v>
      </c>
      <c r="G428" t="s">
        <v>8224</v>
      </c>
      <c r="H428" t="s">
        <v>8246</v>
      </c>
      <c r="I428">
        <v>1423022400</v>
      </c>
      <c r="J428" s="13">
        <f t="shared" si="25"/>
        <v>42039.166666666672</v>
      </c>
      <c r="K428">
        <v>1421436099</v>
      </c>
      <c r="L428" s="13">
        <f t="shared" si="26"/>
        <v>42548.63853009259</v>
      </c>
      <c r="M428" t="b">
        <v>0</v>
      </c>
      <c r="N428">
        <v>32</v>
      </c>
      <c r="O428" t="b">
        <v>1</v>
      </c>
      <c r="P428" t="s">
        <v>8297</v>
      </c>
      <c r="Q428" s="6">
        <f t="shared" si="24"/>
        <v>1.538</v>
      </c>
      <c r="R428" s="8">
        <f t="shared" si="27"/>
        <v>48.0625</v>
      </c>
      <c r="S428" t="s">
        <v>8312</v>
      </c>
      <c r="T428" t="s">
        <v>8313</v>
      </c>
    </row>
    <row r="429" spans="1:20" ht="60" x14ac:dyDescent="0.25">
      <c r="A429">
        <v>3712</v>
      </c>
      <c r="B429" s="3" t="s">
        <v>3709</v>
      </c>
      <c r="C429" s="3" t="s">
        <v>7822</v>
      </c>
      <c r="D429">
        <v>7500</v>
      </c>
      <c r="E429">
        <v>11530</v>
      </c>
      <c r="F429" t="s">
        <v>8219</v>
      </c>
      <c r="G429" t="s">
        <v>8224</v>
      </c>
      <c r="H429" t="s">
        <v>8246</v>
      </c>
      <c r="I429">
        <v>1433055540</v>
      </c>
      <c r="J429" s="13">
        <f t="shared" si="25"/>
        <v>42155.290972222225</v>
      </c>
      <c r="K429">
        <v>1431230867</v>
      </c>
      <c r="L429" s="13">
        <f t="shared" si="26"/>
        <v>41164.040960648148</v>
      </c>
      <c r="M429" t="b">
        <v>0</v>
      </c>
      <c r="N429">
        <v>104</v>
      </c>
      <c r="O429" t="b">
        <v>1</v>
      </c>
      <c r="P429" t="s">
        <v>8271</v>
      </c>
      <c r="Q429" s="6">
        <f t="shared" si="24"/>
        <v>1.5373333333333334</v>
      </c>
      <c r="R429" s="8">
        <f t="shared" si="27"/>
        <v>110.86538461538461</v>
      </c>
      <c r="S429" t="s">
        <v>8317</v>
      </c>
      <c r="T429" t="s">
        <v>8318</v>
      </c>
    </row>
    <row r="430" spans="1:20" ht="45" x14ac:dyDescent="0.25">
      <c r="A430">
        <v>2056</v>
      </c>
      <c r="B430" s="3" t="s">
        <v>2057</v>
      </c>
      <c r="C430" s="3" t="s">
        <v>6166</v>
      </c>
      <c r="D430">
        <v>50000</v>
      </c>
      <c r="E430">
        <v>76726</v>
      </c>
      <c r="F430" t="s">
        <v>8219</v>
      </c>
      <c r="G430" t="s">
        <v>8224</v>
      </c>
      <c r="H430" t="s">
        <v>8246</v>
      </c>
      <c r="I430">
        <v>1366222542</v>
      </c>
      <c r="J430" s="13">
        <f t="shared" si="25"/>
        <v>41381.76090277778</v>
      </c>
      <c r="K430">
        <v>1363630542</v>
      </c>
      <c r="L430" s="13">
        <f t="shared" si="26"/>
        <v>41806.637337962966</v>
      </c>
      <c r="M430" t="b">
        <v>0</v>
      </c>
      <c r="N430">
        <v>554</v>
      </c>
      <c r="O430" t="b">
        <v>1</v>
      </c>
      <c r="P430" t="s">
        <v>8295</v>
      </c>
      <c r="Q430" s="6">
        <f t="shared" si="24"/>
        <v>1.5345200000000001</v>
      </c>
      <c r="R430" s="8">
        <f t="shared" si="27"/>
        <v>138.49458483754512</v>
      </c>
      <c r="S430" t="s">
        <v>8310</v>
      </c>
      <c r="T430" t="s">
        <v>8311</v>
      </c>
    </row>
    <row r="431" spans="1:20" ht="60" x14ac:dyDescent="0.25">
      <c r="A431">
        <v>3349</v>
      </c>
      <c r="B431" s="3" t="s">
        <v>3348</v>
      </c>
      <c r="C431" s="3" t="s">
        <v>7459</v>
      </c>
      <c r="D431">
        <v>1000</v>
      </c>
      <c r="E431">
        <v>1534</v>
      </c>
      <c r="F431" t="s">
        <v>8219</v>
      </c>
      <c r="G431" t="s">
        <v>8224</v>
      </c>
      <c r="H431" t="s">
        <v>8246</v>
      </c>
      <c r="I431">
        <v>1465837200</v>
      </c>
      <c r="J431" s="13">
        <f t="shared" si="25"/>
        <v>42534.708333333328</v>
      </c>
      <c r="K431">
        <v>1463971172</v>
      </c>
      <c r="L431" s="13">
        <f t="shared" si="26"/>
        <v>42416.691655092596</v>
      </c>
      <c r="M431" t="b">
        <v>0</v>
      </c>
      <c r="N431">
        <v>14</v>
      </c>
      <c r="O431" t="b">
        <v>1</v>
      </c>
      <c r="P431" t="s">
        <v>8271</v>
      </c>
      <c r="Q431" s="6">
        <f t="shared" si="24"/>
        <v>1.534</v>
      </c>
      <c r="R431" s="8">
        <f t="shared" si="27"/>
        <v>109.57142857142857</v>
      </c>
      <c r="S431" t="s">
        <v>8317</v>
      </c>
      <c r="T431" t="s">
        <v>8318</v>
      </c>
    </row>
    <row r="432" spans="1:20" ht="60" x14ac:dyDescent="0.25">
      <c r="A432">
        <v>76</v>
      </c>
      <c r="B432" s="3" t="s">
        <v>78</v>
      </c>
      <c r="C432" s="3" t="s">
        <v>4187</v>
      </c>
      <c r="D432">
        <v>300</v>
      </c>
      <c r="E432">
        <v>460</v>
      </c>
      <c r="F432" t="s">
        <v>8219</v>
      </c>
      <c r="G432" t="s">
        <v>8224</v>
      </c>
      <c r="H432" t="s">
        <v>8246</v>
      </c>
      <c r="I432">
        <v>1325007358</v>
      </c>
      <c r="J432" s="13">
        <f t="shared" si="25"/>
        <v>40904.733310185184</v>
      </c>
      <c r="K432">
        <v>1319819758</v>
      </c>
      <c r="L432" s="13">
        <f t="shared" si="26"/>
        <v>42529.022013888884</v>
      </c>
      <c r="M432" t="b">
        <v>0</v>
      </c>
      <c r="N432">
        <v>15</v>
      </c>
      <c r="O432" t="b">
        <v>1</v>
      </c>
      <c r="P432" t="s">
        <v>8266</v>
      </c>
      <c r="Q432" s="6">
        <f t="shared" si="24"/>
        <v>1.5333333333333334</v>
      </c>
      <c r="R432" s="8">
        <f t="shared" si="27"/>
        <v>30.666666666666668</v>
      </c>
      <c r="S432" t="s">
        <v>8320</v>
      </c>
      <c r="T432" t="s">
        <v>8321</v>
      </c>
    </row>
    <row r="433" spans="1:20" ht="60" x14ac:dyDescent="0.25">
      <c r="A433">
        <v>3536</v>
      </c>
      <c r="B433" s="3" t="s">
        <v>3535</v>
      </c>
      <c r="C433" s="3" t="s">
        <v>7646</v>
      </c>
      <c r="D433">
        <v>150</v>
      </c>
      <c r="E433">
        <v>230</v>
      </c>
      <c r="F433" t="s">
        <v>8219</v>
      </c>
      <c r="G433" t="s">
        <v>8225</v>
      </c>
      <c r="H433" t="s">
        <v>8247</v>
      </c>
      <c r="I433">
        <v>1450612740</v>
      </c>
      <c r="J433" s="13">
        <f t="shared" si="25"/>
        <v>42358.499305555553</v>
      </c>
      <c r="K433">
        <v>1448040425</v>
      </c>
      <c r="L433" s="13">
        <f t="shared" si="26"/>
        <v>41689.150011574071</v>
      </c>
      <c r="M433" t="b">
        <v>0</v>
      </c>
      <c r="N433">
        <v>17</v>
      </c>
      <c r="O433" t="b">
        <v>1</v>
      </c>
      <c r="P433" t="s">
        <v>8271</v>
      </c>
      <c r="Q433" s="6">
        <f t="shared" si="24"/>
        <v>1.5333333333333334</v>
      </c>
      <c r="R433" s="8">
        <f t="shared" si="27"/>
        <v>13.529411764705882</v>
      </c>
      <c r="S433" t="s">
        <v>8317</v>
      </c>
      <c r="T433" t="s">
        <v>8318</v>
      </c>
    </row>
    <row r="434" spans="1:20" ht="60" x14ac:dyDescent="0.25">
      <c r="A434">
        <v>3609</v>
      </c>
      <c r="B434" s="3" t="s">
        <v>3608</v>
      </c>
      <c r="C434" s="3" t="s">
        <v>7719</v>
      </c>
      <c r="D434">
        <v>1960</v>
      </c>
      <c r="E434">
        <v>3005</v>
      </c>
      <c r="F434" t="s">
        <v>8219</v>
      </c>
      <c r="G434" t="s">
        <v>8225</v>
      </c>
      <c r="H434" t="s">
        <v>8247</v>
      </c>
      <c r="I434">
        <v>1459378085</v>
      </c>
      <c r="J434" s="13">
        <f t="shared" si="25"/>
        <v>42459.950057870374</v>
      </c>
      <c r="K434">
        <v>1456789685</v>
      </c>
      <c r="L434" s="13">
        <f t="shared" si="26"/>
        <v>40927.731782407405</v>
      </c>
      <c r="M434" t="b">
        <v>0</v>
      </c>
      <c r="N434">
        <v>21</v>
      </c>
      <c r="O434" t="b">
        <v>1</v>
      </c>
      <c r="P434" t="s">
        <v>8271</v>
      </c>
      <c r="Q434" s="6">
        <f t="shared" si="24"/>
        <v>1.5331632653061225</v>
      </c>
      <c r="R434" s="8">
        <f t="shared" si="27"/>
        <v>143.0952380952381</v>
      </c>
      <c r="S434" t="s">
        <v>8317</v>
      </c>
      <c r="T434" t="s">
        <v>8318</v>
      </c>
    </row>
    <row r="435" spans="1:20" ht="45" x14ac:dyDescent="0.25">
      <c r="A435">
        <v>2235</v>
      </c>
      <c r="B435" s="3" t="s">
        <v>2236</v>
      </c>
      <c r="C435" s="3" t="s">
        <v>6345</v>
      </c>
      <c r="D435">
        <v>13000</v>
      </c>
      <c r="E435">
        <v>19931</v>
      </c>
      <c r="F435" t="s">
        <v>8219</v>
      </c>
      <c r="G435" t="s">
        <v>8229</v>
      </c>
      <c r="H435" t="s">
        <v>8251</v>
      </c>
      <c r="I435">
        <v>1427585511</v>
      </c>
      <c r="J435" s="13">
        <f t="shared" si="25"/>
        <v>42091.980451388896</v>
      </c>
      <c r="K435">
        <v>1424997111</v>
      </c>
      <c r="L435" s="13">
        <f t="shared" si="26"/>
        <v>42443.989050925928</v>
      </c>
      <c r="M435" t="b">
        <v>0</v>
      </c>
      <c r="N435">
        <v>147</v>
      </c>
      <c r="O435" t="b">
        <v>1</v>
      </c>
      <c r="P435" t="s">
        <v>8297</v>
      </c>
      <c r="Q435" s="6">
        <f t="shared" si="24"/>
        <v>1.5331538461538461</v>
      </c>
      <c r="R435" s="8">
        <f t="shared" si="27"/>
        <v>135.58503401360545</v>
      </c>
      <c r="S435" t="s">
        <v>8312</v>
      </c>
      <c r="T435" t="s">
        <v>8313</v>
      </c>
    </row>
    <row r="436" spans="1:20" ht="60" x14ac:dyDescent="0.25">
      <c r="A436">
        <v>3452</v>
      </c>
      <c r="B436" s="3" t="s">
        <v>3451</v>
      </c>
      <c r="C436" s="3" t="s">
        <v>7562</v>
      </c>
      <c r="D436">
        <v>1000</v>
      </c>
      <c r="E436">
        <v>1532</v>
      </c>
      <c r="F436" t="s">
        <v>8219</v>
      </c>
      <c r="G436" t="s">
        <v>8224</v>
      </c>
      <c r="H436" t="s">
        <v>8246</v>
      </c>
      <c r="I436">
        <v>1406087940</v>
      </c>
      <c r="J436" s="13">
        <f t="shared" si="25"/>
        <v>41843.165972222225</v>
      </c>
      <c r="K436">
        <v>1404141626</v>
      </c>
      <c r="L436" s="13">
        <f t="shared" si="26"/>
        <v>42433.761886574073</v>
      </c>
      <c r="M436" t="b">
        <v>0</v>
      </c>
      <c r="N436">
        <v>37</v>
      </c>
      <c r="O436" t="b">
        <v>1</v>
      </c>
      <c r="P436" t="s">
        <v>8271</v>
      </c>
      <c r="Q436" s="6">
        <f t="shared" si="24"/>
        <v>1.532</v>
      </c>
      <c r="R436" s="8">
        <f t="shared" si="27"/>
        <v>41.405405405405403</v>
      </c>
      <c r="S436" t="s">
        <v>8317</v>
      </c>
      <c r="T436" t="s">
        <v>8318</v>
      </c>
    </row>
    <row r="437" spans="1:20" ht="60" x14ac:dyDescent="0.25">
      <c r="A437">
        <v>2181</v>
      </c>
      <c r="B437" s="3" t="s">
        <v>2182</v>
      </c>
      <c r="C437" s="3" t="s">
        <v>6291</v>
      </c>
      <c r="D437">
        <v>2000</v>
      </c>
      <c r="E437">
        <v>3062</v>
      </c>
      <c r="F437" t="s">
        <v>8219</v>
      </c>
      <c r="G437" t="s">
        <v>8224</v>
      </c>
      <c r="H437" t="s">
        <v>8246</v>
      </c>
      <c r="I437">
        <v>1487635653</v>
      </c>
      <c r="J437" s="13">
        <f t="shared" si="25"/>
        <v>42787.005243055552</v>
      </c>
      <c r="K437">
        <v>1486426053</v>
      </c>
      <c r="L437" s="13">
        <f t="shared" si="26"/>
        <v>41387.651516203703</v>
      </c>
      <c r="M437" t="b">
        <v>0</v>
      </c>
      <c r="N437">
        <v>53</v>
      </c>
      <c r="O437" t="b">
        <v>1</v>
      </c>
      <c r="P437" t="s">
        <v>8297</v>
      </c>
      <c r="Q437" s="6">
        <f t="shared" si="24"/>
        <v>1.5309999999999999</v>
      </c>
      <c r="R437" s="8">
        <f t="shared" si="27"/>
        <v>57.773584905660378</v>
      </c>
      <c r="S437" t="s">
        <v>8312</v>
      </c>
      <c r="T437" t="s">
        <v>8313</v>
      </c>
    </row>
    <row r="438" spans="1:20" ht="60" x14ac:dyDescent="0.25">
      <c r="A438">
        <v>3827</v>
      </c>
      <c r="B438" s="3" t="s">
        <v>3824</v>
      </c>
      <c r="C438" s="3" t="s">
        <v>7936</v>
      </c>
      <c r="D438">
        <v>3000</v>
      </c>
      <c r="E438">
        <v>4580</v>
      </c>
      <c r="F438" t="s">
        <v>8219</v>
      </c>
      <c r="G438" t="s">
        <v>8225</v>
      </c>
      <c r="H438" t="s">
        <v>8247</v>
      </c>
      <c r="I438">
        <v>1427414400</v>
      </c>
      <c r="J438" s="13">
        <f t="shared" si="25"/>
        <v>42090</v>
      </c>
      <c r="K438">
        <v>1422656201</v>
      </c>
      <c r="L438" s="13">
        <f t="shared" si="26"/>
        <v>41409.814317129632</v>
      </c>
      <c r="M438" t="b">
        <v>0</v>
      </c>
      <c r="N438">
        <v>65</v>
      </c>
      <c r="O438" t="b">
        <v>1</v>
      </c>
      <c r="P438" t="s">
        <v>8271</v>
      </c>
      <c r="Q438" s="6">
        <f t="shared" si="24"/>
        <v>1.5266666666666666</v>
      </c>
      <c r="R438" s="8">
        <f t="shared" si="27"/>
        <v>70.461538461538467</v>
      </c>
      <c r="S438" t="s">
        <v>8317</v>
      </c>
      <c r="T438" t="s">
        <v>8318</v>
      </c>
    </row>
    <row r="439" spans="1:20" ht="45" x14ac:dyDescent="0.25">
      <c r="A439">
        <v>270</v>
      </c>
      <c r="B439" s="3" t="s">
        <v>271</v>
      </c>
      <c r="C439" s="3" t="s">
        <v>4380</v>
      </c>
      <c r="D439">
        <v>2300</v>
      </c>
      <c r="E439">
        <v>3510</v>
      </c>
      <c r="F439" t="s">
        <v>8219</v>
      </c>
      <c r="G439" t="s">
        <v>8224</v>
      </c>
      <c r="H439" t="s">
        <v>8246</v>
      </c>
      <c r="I439">
        <v>1306296000</v>
      </c>
      <c r="J439" s="13">
        <f t="shared" si="25"/>
        <v>40688.166666666664</v>
      </c>
      <c r="K439">
        <v>1301950070</v>
      </c>
      <c r="L439" s="13">
        <f t="shared" si="26"/>
        <v>40987.773715277777</v>
      </c>
      <c r="M439" t="b">
        <v>1</v>
      </c>
      <c r="N439">
        <v>61</v>
      </c>
      <c r="O439" t="b">
        <v>1</v>
      </c>
      <c r="P439" t="s">
        <v>8269</v>
      </c>
      <c r="Q439" s="6">
        <f t="shared" si="24"/>
        <v>1.5260869565217392</v>
      </c>
      <c r="R439" s="8">
        <f t="shared" si="27"/>
        <v>57.540983606557376</v>
      </c>
      <c r="S439" t="s">
        <v>8320</v>
      </c>
      <c r="T439" t="s">
        <v>8332</v>
      </c>
    </row>
    <row r="440" spans="1:20" ht="60" x14ac:dyDescent="0.25">
      <c r="A440">
        <v>2073</v>
      </c>
      <c r="B440" s="3" t="s">
        <v>2074</v>
      </c>
      <c r="C440" s="3" t="s">
        <v>6183</v>
      </c>
      <c r="D440">
        <v>100000</v>
      </c>
      <c r="E440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 s="13">
        <f t="shared" si="25"/>
        <v>42132.668032407411</v>
      </c>
      <c r="K440">
        <v>1427212918</v>
      </c>
      <c r="L440" s="13">
        <f t="shared" si="26"/>
        <v>42668.176701388889</v>
      </c>
      <c r="M440" t="b">
        <v>0</v>
      </c>
      <c r="N440">
        <v>470</v>
      </c>
      <c r="O440" t="b">
        <v>1</v>
      </c>
      <c r="P440" t="s">
        <v>8295</v>
      </c>
      <c r="Q440" s="6">
        <f t="shared" si="24"/>
        <v>1.5260429999999998</v>
      </c>
      <c r="R440" s="8">
        <f t="shared" si="27"/>
        <v>324.69</v>
      </c>
      <c r="S440" t="s">
        <v>8310</v>
      </c>
      <c r="T440" t="s">
        <v>8311</v>
      </c>
    </row>
    <row r="441" spans="1:20" ht="45" x14ac:dyDescent="0.25">
      <c r="A441">
        <v>800</v>
      </c>
      <c r="B441" s="3" t="s">
        <v>801</v>
      </c>
      <c r="C441" s="3" t="s">
        <v>4910</v>
      </c>
      <c r="D441">
        <v>1500</v>
      </c>
      <c r="E441">
        <v>2282</v>
      </c>
      <c r="F441" t="s">
        <v>8219</v>
      </c>
      <c r="G441" t="s">
        <v>8225</v>
      </c>
      <c r="H441" t="s">
        <v>8247</v>
      </c>
      <c r="I441">
        <v>1410431054</v>
      </c>
      <c r="J441" s="13">
        <f t="shared" si="25"/>
        <v>41893.433495370373</v>
      </c>
      <c r="K441">
        <v>1407839054</v>
      </c>
      <c r="L441" s="13">
        <f t="shared" si="26"/>
        <v>42472.73265046296</v>
      </c>
      <c r="M441" t="b">
        <v>0</v>
      </c>
      <c r="N441">
        <v>56</v>
      </c>
      <c r="O441" t="b">
        <v>1</v>
      </c>
      <c r="P441" t="s">
        <v>8276</v>
      </c>
      <c r="Q441" s="6">
        <f t="shared" si="24"/>
        <v>1.5213333333333334</v>
      </c>
      <c r="R441" s="8">
        <f t="shared" si="27"/>
        <v>40.75</v>
      </c>
      <c r="S441" t="s">
        <v>8314</v>
      </c>
      <c r="T441" t="s">
        <v>8315</v>
      </c>
    </row>
    <row r="442" spans="1:20" ht="45" x14ac:dyDescent="0.25">
      <c r="A442">
        <v>2205</v>
      </c>
      <c r="B442" s="3" t="s">
        <v>2206</v>
      </c>
      <c r="C442" s="3" t="s">
        <v>6315</v>
      </c>
      <c r="D442">
        <v>750</v>
      </c>
      <c r="E442">
        <v>1140</v>
      </c>
      <c r="F442" t="s">
        <v>8219</v>
      </c>
      <c r="G442" t="s">
        <v>8224</v>
      </c>
      <c r="H442" t="s">
        <v>8246</v>
      </c>
      <c r="I442">
        <v>1338579789</v>
      </c>
      <c r="J442" s="13">
        <f t="shared" si="25"/>
        <v>41061.82163194444</v>
      </c>
      <c r="K442">
        <v>1335987789</v>
      </c>
      <c r="L442" s="13">
        <f t="shared" si="26"/>
        <v>40990.709317129629</v>
      </c>
      <c r="M442" t="b">
        <v>0</v>
      </c>
      <c r="N442">
        <v>27</v>
      </c>
      <c r="O442" t="b">
        <v>1</v>
      </c>
      <c r="P442" t="s">
        <v>8280</v>
      </c>
      <c r="Q442" s="6">
        <f t="shared" si="24"/>
        <v>1.52</v>
      </c>
      <c r="R442" s="8">
        <f t="shared" si="27"/>
        <v>42.222222222222221</v>
      </c>
      <c r="S442" t="s">
        <v>8314</v>
      </c>
      <c r="T442" t="s">
        <v>8327</v>
      </c>
    </row>
    <row r="443" spans="1:20" ht="60" x14ac:dyDescent="0.25">
      <c r="A443">
        <v>3450</v>
      </c>
      <c r="B443" s="3" t="s">
        <v>3449</v>
      </c>
      <c r="C443" s="3" t="s">
        <v>7560</v>
      </c>
      <c r="D443">
        <v>500</v>
      </c>
      <c r="E443">
        <v>760</v>
      </c>
      <c r="F443" t="s">
        <v>8219</v>
      </c>
      <c r="G443" t="s">
        <v>8225</v>
      </c>
      <c r="H443" t="s">
        <v>8247</v>
      </c>
      <c r="I443">
        <v>1427990071</v>
      </c>
      <c r="J443" s="13">
        <f t="shared" si="25"/>
        <v>42096.662858796291</v>
      </c>
      <c r="K443">
        <v>1422809671</v>
      </c>
      <c r="L443" s="13">
        <f t="shared" si="26"/>
        <v>42620.143564814818</v>
      </c>
      <c r="M443" t="b">
        <v>0</v>
      </c>
      <c r="N443">
        <v>39</v>
      </c>
      <c r="O443" t="b">
        <v>1</v>
      </c>
      <c r="P443" t="s">
        <v>8271</v>
      </c>
      <c r="Q443" s="6">
        <f t="shared" si="24"/>
        <v>1.52</v>
      </c>
      <c r="R443" s="8">
        <f t="shared" si="27"/>
        <v>19.487179487179485</v>
      </c>
      <c r="S443" t="s">
        <v>8317</v>
      </c>
      <c r="T443" t="s">
        <v>8318</v>
      </c>
    </row>
    <row r="444" spans="1:20" ht="60" x14ac:dyDescent="0.25">
      <c r="A444">
        <v>812</v>
      </c>
      <c r="B444" s="3" t="s">
        <v>813</v>
      </c>
      <c r="C444" s="3" t="s">
        <v>4922</v>
      </c>
      <c r="D444">
        <v>600</v>
      </c>
      <c r="E444">
        <v>911</v>
      </c>
      <c r="F444" t="s">
        <v>8219</v>
      </c>
      <c r="G444" t="s">
        <v>8224</v>
      </c>
      <c r="H444" t="s">
        <v>8246</v>
      </c>
      <c r="I444">
        <v>1362146280</v>
      </c>
      <c r="J444" s="13">
        <f t="shared" si="25"/>
        <v>41334.581944444442</v>
      </c>
      <c r="K444">
        <v>1357604752</v>
      </c>
      <c r="L444" s="13">
        <f t="shared" si="26"/>
        <v>42290.059594907405</v>
      </c>
      <c r="M444" t="b">
        <v>0</v>
      </c>
      <c r="N444">
        <v>33</v>
      </c>
      <c r="O444" t="b">
        <v>1</v>
      </c>
      <c r="P444" t="s">
        <v>8276</v>
      </c>
      <c r="Q444" s="6">
        <f t="shared" si="24"/>
        <v>1.5183333333333333</v>
      </c>
      <c r="R444" s="8">
        <f t="shared" si="27"/>
        <v>27.606060606060606</v>
      </c>
      <c r="S444" t="s">
        <v>8314</v>
      </c>
      <c r="T444" t="s">
        <v>8315</v>
      </c>
    </row>
    <row r="445" spans="1:20" ht="45" x14ac:dyDescent="0.25">
      <c r="A445">
        <v>1248</v>
      </c>
      <c r="B445" s="3" t="s">
        <v>1249</v>
      </c>
      <c r="C445" s="3" t="s">
        <v>5358</v>
      </c>
      <c r="D445">
        <v>2500</v>
      </c>
      <c r="E445">
        <v>3791</v>
      </c>
      <c r="F445" t="s">
        <v>8219</v>
      </c>
      <c r="G445" t="s">
        <v>8224</v>
      </c>
      <c r="H445" t="s">
        <v>8246</v>
      </c>
      <c r="I445">
        <v>1402642740</v>
      </c>
      <c r="J445" s="13">
        <f t="shared" si="25"/>
        <v>41803.290972222225</v>
      </c>
      <c r="K445">
        <v>1399563953</v>
      </c>
      <c r="L445" s="13">
        <f t="shared" si="26"/>
        <v>41326.911319444444</v>
      </c>
      <c r="M445" t="b">
        <v>1</v>
      </c>
      <c r="N445">
        <v>59</v>
      </c>
      <c r="O445" t="b">
        <v>1</v>
      </c>
      <c r="P445" t="s">
        <v>8276</v>
      </c>
      <c r="Q445" s="6">
        <f t="shared" si="24"/>
        <v>1.5164</v>
      </c>
      <c r="R445" s="8">
        <f t="shared" si="27"/>
        <v>64.254237288135599</v>
      </c>
      <c r="S445" t="s">
        <v>8314</v>
      </c>
      <c r="T445" t="s">
        <v>8315</v>
      </c>
    </row>
    <row r="446" spans="1:20" ht="45" x14ac:dyDescent="0.25">
      <c r="A446">
        <v>2209</v>
      </c>
      <c r="B446" s="3" t="s">
        <v>2210</v>
      </c>
      <c r="C446" s="3" t="s">
        <v>6319</v>
      </c>
      <c r="D446">
        <v>500</v>
      </c>
      <c r="E446">
        <v>754</v>
      </c>
      <c r="F446" t="s">
        <v>8219</v>
      </c>
      <c r="G446" t="s">
        <v>8225</v>
      </c>
      <c r="H446" t="s">
        <v>8247</v>
      </c>
      <c r="I446">
        <v>1397516400</v>
      </c>
      <c r="J446" s="13">
        <f t="shared" si="25"/>
        <v>41743.958333333336</v>
      </c>
      <c r="K446">
        <v>1396524644</v>
      </c>
      <c r="L446" s="13">
        <f t="shared" si="26"/>
        <v>40967.081874999996</v>
      </c>
      <c r="M446" t="b">
        <v>0</v>
      </c>
      <c r="N446">
        <v>15</v>
      </c>
      <c r="O446" t="b">
        <v>1</v>
      </c>
      <c r="P446" t="s">
        <v>8280</v>
      </c>
      <c r="Q446" s="6">
        <f t="shared" si="24"/>
        <v>1.508</v>
      </c>
      <c r="R446" s="8">
        <f t="shared" si="27"/>
        <v>50.266666666666666</v>
      </c>
      <c r="S446" t="s">
        <v>8314</v>
      </c>
      <c r="T446" t="s">
        <v>8327</v>
      </c>
    </row>
    <row r="447" spans="1:20" ht="60" x14ac:dyDescent="0.25">
      <c r="A447">
        <v>3785</v>
      </c>
      <c r="B447" s="3" t="s">
        <v>3782</v>
      </c>
      <c r="C447" s="3" t="s">
        <v>7895</v>
      </c>
      <c r="D447">
        <v>2000</v>
      </c>
      <c r="E447">
        <v>3015</v>
      </c>
      <c r="F447" t="s">
        <v>8219</v>
      </c>
      <c r="G447" t="s">
        <v>8225</v>
      </c>
      <c r="H447" t="s">
        <v>8247</v>
      </c>
      <c r="I447">
        <v>1470132180</v>
      </c>
      <c r="J447" s="13">
        <f t="shared" si="25"/>
        <v>42584.418749999997</v>
      </c>
      <c r="K447">
        <v>1467040769</v>
      </c>
      <c r="L447" s="13">
        <f t="shared" si="26"/>
        <v>41422.075821759259</v>
      </c>
      <c r="M447" t="b">
        <v>0</v>
      </c>
      <c r="N447">
        <v>30</v>
      </c>
      <c r="O447" t="b">
        <v>1</v>
      </c>
      <c r="P447" t="s">
        <v>8305</v>
      </c>
      <c r="Q447" s="6">
        <f t="shared" si="24"/>
        <v>1.5075000000000001</v>
      </c>
      <c r="R447" s="8">
        <f t="shared" si="27"/>
        <v>100.5</v>
      </c>
      <c r="S447" t="s">
        <v>8317</v>
      </c>
      <c r="T447" t="s">
        <v>8338</v>
      </c>
    </row>
    <row r="448" spans="1:20" ht="45" x14ac:dyDescent="0.25">
      <c r="A448">
        <v>278</v>
      </c>
      <c r="B448" s="3" t="s">
        <v>279</v>
      </c>
      <c r="C448" s="3" t="s">
        <v>4388</v>
      </c>
      <c r="D448">
        <v>27000</v>
      </c>
      <c r="E448">
        <v>40594</v>
      </c>
      <c r="F448" t="s">
        <v>8219</v>
      </c>
      <c r="G448" t="s">
        <v>8224</v>
      </c>
      <c r="H448" t="s">
        <v>8246</v>
      </c>
      <c r="I448">
        <v>1350003539</v>
      </c>
      <c r="J448" s="13">
        <f t="shared" si="25"/>
        <v>41194.040960648148</v>
      </c>
      <c r="K448">
        <v>1347411539</v>
      </c>
      <c r="L448" s="13">
        <f t="shared" si="26"/>
        <v>42758.197013888886</v>
      </c>
      <c r="M448" t="b">
        <v>1</v>
      </c>
      <c r="N448">
        <v>415</v>
      </c>
      <c r="O448" t="b">
        <v>1</v>
      </c>
      <c r="P448" t="s">
        <v>8269</v>
      </c>
      <c r="Q448" s="6">
        <f t="shared" si="24"/>
        <v>1.5034814814814814</v>
      </c>
      <c r="R448" s="8">
        <f t="shared" si="27"/>
        <v>97.816867469879512</v>
      </c>
      <c r="S448" t="s">
        <v>8320</v>
      </c>
      <c r="T448" t="s">
        <v>8332</v>
      </c>
    </row>
    <row r="449" spans="1:20" ht="45" x14ac:dyDescent="0.25">
      <c r="A449">
        <v>1513</v>
      </c>
      <c r="B449" s="3" t="s">
        <v>1514</v>
      </c>
      <c r="C449" s="3" t="s">
        <v>5623</v>
      </c>
      <c r="D449">
        <v>8000</v>
      </c>
      <c r="E449">
        <v>12001.5</v>
      </c>
      <c r="F449" t="s">
        <v>8219</v>
      </c>
      <c r="G449" t="s">
        <v>8225</v>
      </c>
      <c r="H449" t="s">
        <v>8247</v>
      </c>
      <c r="I449">
        <v>1405523866</v>
      </c>
      <c r="J449" s="13">
        <f t="shared" si="25"/>
        <v>41836.637337962966</v>
      </c>
      <c r="K449">
        <v>1402931866</v>
      </c>
      <c r="L449" s="13">
        <f t="shared" si="26"/>
        <v>42262.416643518518</v>
      </c>
      <c r="M449" t="b">
        <v>1</v>
      </c>
      <c r="N449">
        <v>215</v>
      </c>
      <c r="O449" t="b">
        <v>1</v>
      </c>
      <c r="P449" t="s">
        <v>8285</v>
      </c>
      <c r="Q449" s="6">
        <f t="shared" si="24"/>
        <v>1.5001875</v>
      </c>
      <c r="R449" s="8">
        <f t="shared" si="27"/>
        <v>55.82093023255814</v>
      </c>
      <c r="S449" t="s">
        <v>8325</v>
      </c>
      <c r="T449" t="s">
        <v>8326</v>
      </c>
    </row>
    <row r="450" spans="1:20" ht="60" x14ac:dyDescent="0.25">
      <c r="A450">
        <v>2794</v>
      </c>
      <c r="B450" s="3" t="s">
        <v>2794</v>
      </c>
      <c r="C450" s="3" t="s">
        <v>6904</v>
      </c>
      <c r="D450">
        <v>50</v>
      </c>
      <c r="E450">
        <v>75</v>
      </c>
      <c r="F450" t="s">
        <v>8219</v>
      </c>
      <c r="G450" t="s">
        <v>8225</v>
      </c>
      <c r="H450" t="s">
        <v>8247</v>
      </c>
      <c r="I450">
        <v>1457031600</v>
      </c>
      <c r="J450" s="13">
        <f t="shared" si="25"/>
        <v>42432.791666666672</v>
      </c>
      <c r="K450">
        <v>1455640559</v>
      </c>
      <c r="L450" s="13">
        <f t="shared" si="26"/>
        <v>42045.957314814819</v>
      </c>
      <c r="M450" t="b">
        <v>0</v>
      </c>
      <c r="N450">
        <v>3</v>
      </c>
      <c r="O450" t="b">
        <v>1</v>
      </c>
      <c r="P450" t="s">
        <v>8271</v>
      </c>
      <c r="Q450" s="6">
        <f t="shared" ref="Q450:Q513" si="28">E450/D450</f>
        <v>1.5</v>
      </c>
      <c r="R450" s="8">
        <f t="shared" si="27"/>
        <v>25</v>
      </c>
      <c r="S450" t="s">
        <v>8317</v>
      </c>
      <c r="T450" t="s">
        <v>8318</v>
      </c>
    </row>
    <row r="451" spans="1:20" ht="45" x14ac:dyDescent="0.25">
      <c r="A451">
        <v>3470</v>
      </c>
      <c r="B451" s="3" t="s">
        <v>3469</v>
      </c>
      <c r="C451" s="3" t="s">
        <v>7580</v>
      </c>
      <c r="D451">
        <v>250</v>
      </c>
      <c r="E451">
        <v>375</v>
      </c>
      <c r="F451" t="s">
        <v>8219</v>
      </c>
      <c r="G451" t="s">
        <v>8224</v>
      </c>
      <c r="H451" t="s">
        <v>8246</v>
      </c>
      <c r="I451">
        <v>1468618680</v>
      </c>
      <c r="J451" s="13">
        <f t="shared" ref="J451:J514" si="29">(((I451/60)/60)/24)+DATE(1970,1,1)</f>
        <v>42566.901388888888</v>
      </c>
      <c r="K451">
        <v>1465345902</v>
      </c>
      <c r="L451" s="13">
        <f t="shared" ref="L451:L514" si="30">(((K470/60)/60)/24)+DATE(1970,1,1)</f>
        <v>41933.838171296295</v>
      </c>
      <c r="M451" t="b">
        <v>0</v>
      </c>
      <c r="N451">
        <v>9</v>
      </c>
      <c r="O451" t="b">
        <v>1</v>
      </c>
      <c r="P451" t="s">
        <v>8271</v>
      </c>
      <c r="Q451" s="6">
        <f t="shared" si="28"/>
        <v>1.5</v>
      </c>
      <c r="R451" s="8">
        <f t="shared" ref="R451:R514" si="31">E451/N451</f>
        <v>41.666666666666664</v>
      </c>
      <c r="S451" t="s">
        <v>8317</v>
      </c>
      <c r="T451" t="s">
        <v>8318</v>
      </c>
    </row>
    <row r="452" spans="1:20" ht="60" x14ac:dyDescent="0.25">
      <c r="A452">
        <v>1946</v>
      </c>
      <c r="B452" s="3" t="s">
        <v>1947</v>
      </c>
      <c r="C452" s="3" t="s">
        <v>6056</v>
      </c>
      <c r="D452">
        <v>7500</v>
      </c>
      <c r="E452">
        <v>11231</v>
      </c>
      <c r="F452" t="s">
        <v>8219</v>
      </c>
      <c r="G452" t="s">
        <v>8224</v>
      </c>
      <c r="H452" t="s">
        <v>8246</v>
      </c>
      <c r="I452">
        <v>1397961361</v>
      </c>
      <c r="J452" s="13">
        <f t="shared" si="29"/>
        <v>41749.108344907407</v>
      </c>
      <c r="K452">
        <v>1392780961</v>
      </c>
      <c r="L452" s="13">
        <f t="shared" si="30"/>
        <v>41894.632361111115</v>
      </c>
      <c r="M452" t="b">
        <v>1</v>
      </c>
      <c r="N452">
        <v>70</v>
      </c>
      <c r="O452" t="b">
        <v>1</v>
      </c>
      <c r="P452" t="s">
        <v>8295</v>
      </c>
      <c r="Q452" s="6">
        <f t="shared" si="28"/>
        <v>1.4974666666666667</v>
      </c>
      <c r="R452" s="8">
        <f t="shared" si="31"/>
        <v>160.44285714285715</v>
      </c>
      <c r="S452" t="s">
        <v>8310</v>
      </c>
      <c r="T452" t="s">
        <v>8311</v>
      </c>
    </row>
    <row r="453" spans="1:20" ht="45" x14ac:dyDescent="0.25">
      <c r="A453">
        <v>2296</v>
      </c>
      <c r="B453" s="3" t="s">
        <v>2297</v>
      </c>
      <c r="C453" s="3" t="s">
        <v>6406</v>
      </c>
      <c r="D453">
        <v>7000</v>
      </c>
      <c r="E453">
        <v>10435</v>
      </c>
      <c r="F453" t="s">
        <v>8219</v>
      </c>
      <c r="G453" t="s">
        <v>8224</v>
      </c>
      <c r="H453" t="s">
        <v>8246</v>
      </c>
      <c r="I453">
        <v>1330018426</v>
      </c>
      <c r="J453" s="13">
        <f t="shared" si="29"/>
        <v>40962.731782407405</v>
      </c>
      <c r="K453">
        <v>1326994426</v>
      </c>
      <c r="L453" s="13">
        <f t="shared" si="30"/>
        <v>42570.110243055555</v>
      </c>
      <c r="M453" t="b">
        <v>0</v>
      </c>
      <c r="N453">
        <v>145</v>
      </c>
      <c r="O453" t="b">
        <v>1</v>
      </c>
      <c r="P453" t="s">
        <v>8276</v>
      </c>
      <c r="Q453" s="6">
        <f t="shared" si="28"/>
        <v>1.4907142857142857</v>
      </c>
      <c r="R453" s="8">
        <f t="shared" si="31"/>
        <v>71.965517241379317</v>
      </c>
      <c r="S453" t="s">
        <v>8314</v>
      </c>
      <c r="T453" t="s">
        <v>8315</v>
      </c>
    </row>
    <row r="454" spans="1:20" ht="45" x14ac:dyDescent="0.25">
      <c r="A454">
        <v>3047</v>
      </c>
      <c r="B454" s="3" t="s">
        <v>3047</v>
      </c>
      <c r="C454" s="3" t="s">
        <v>7157</v>
      </c>
      <c r="D454">
        <v>500</v>
      </c>
      <c r="E454">
        <v>745</v>
      </c>
      <c r="F454" t="s">
        <v>8219</v>
      </c>
      <c r="G454" t="s">
        <v>8224</v>
      </c>
      <c r="H454" t="s">
        <v>8246</v>
      </c>
      <c r="I454">
        <v>1461762960</v>
      </c>
      <c r="J454" s="13">
        <f t="shared" si="29"/>
        <v>42487.552777777775</v>
      </c>
      <c r="K454">
        <v>1457999054</v>
      </c>
      <c r="L454" s="13">
        <f t="shared" si="30"/>
        <v>42136.75100694444</v>
      </c>
      <c r="M454" t="b">
        <v>0</v>
      </c>
      <c r="N454">
        <v>20</v>
      </c>
      <c r="O454" t="b">
        <v>1</v>
      </c>
      <c r="P454" t="s">
        <v>8303</v>
      </c>
      <c r="Q454" s="6">
        <f t="shared" si="28"/>
        <v>1.49</v>
      </c>
      <c r="R454" s="8">
        <f t="shared" si="31"/>
        <v>37.25</v>
      </c>
      <c r="S454" t="s">
        <v>8317</v>
      </c>
      <c r="T454" t="s">
        <v>8330</v>
      </c>
    </row>
    <row r="455" spans="1:20" ht="60" x14ac:dyDescent="0.25">
      <c r="A455">
        <v>3562</v>
      </c>
      <c r="B455" s="3" t="s">
        <v>3561</v>
      </c>
      <c r="C455" s="3" t="s">
        <v>7672</v>
      </c>
      <c r="D455">
        <v>315</v>
      </c>
      <c r="E455">
        <v>469</v>
      </c>
      <c r="F455" t="s">
        <v>8219</v>
      </c>
      <c r="G455" t="s">
        <v>8225</v>
      </c>
      <c r="H455" t="s">
        <v>8247</v>
      </c>
      <c r="I455">
        <v>1457906400</v>
      </c>
      <c r="J455" s="13">
        <f t="shared" si="29"/>
        <v>42442.916666666672</v>
      </c>
      <c r="K455">
        <v>1457115427</v>
      </c>
      <c r="L455" s="13">
        <f t="shared" si="30"/>
        <v>41822.57503472222</v>
      </c>
      <c r="M455" t="b">
        <v>0</v>
      </c>
      <c r="N455">
        <v>31</v>
      </c>
      <c r="O455" t="b">
        <v>1</v>
      </c>
      <c r="P455" t="s">
        <v>8271</v>
      </c>
      <c r="Q455" s="6">
        <f t="shared" si="28"/>
        <v>1.4888888888888889</v>
      </c>
      <c r="R455" s="8">
        <f t="shared" si="31"/>
        <v>15.129032258064516</v>
      </c>
      <c r="S455" t="s">
        <v>8317</v>
      </c>
      <c r="T455" t="s">
        <v>8318</v>
      </c>
    </row>
    <row r="456" spans="1:20" ht="60" x14ac:dyDescent="0.25">
      <c r="A456">
        <v>2048</v>
      </c>
      <c r="B456" s="3" t="s">
        <v>2049</v>
      </c>
      <c r="C456" s="3" t="s">
        <v>6158</v>
      </c>
      <c r="D456">
        <v>85000</v>
      </c>
      <c r="E456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 s="13">
        <f t="shared" si="29"/>
        <v>41417.651516203703</v>
      </c>
      <c r="K456">
        <v>1366731491</v>
      </c>
      <c r="L456" s="13">
        <f t="shared" si="30"/>
        <v>41192.754942129628</v>
      </c>
      <c r="M456" t="b">
        <v>0</v>
      </c>
      <c r="N456">
        <v>1373</v>
      </c>
      <c r="O456" t="b">
        <v>1</v>
      </c>
      <c r="P456" t="s">
        <v>8295</v>
      </c>
      <c r="Q456" s="6">
        <f t="shared" si="28"/>
        <v>1.4833229411764706</v>
      </c>
      <c r="R456" s="8">
        <f t="shared" si="31"/>
        <v>91.82989803350327</v>
      </c>
      <c r="S456" t="s">
        <v>8310</v>
      </c>
      <c r="T456" t="s">
        <v>8311</v>
      </c>
    </row>
    <row r="457" spans="1:20" ht="60" x14ac:dyDescent="0.25">
      <c r="A457">
        <v>61</v>
      </c>
      <c r="B457" s="3" t="s">
        <v>63</v>
      </c>
      <c r="C457" s="3" t="s">
        <v>4172</v>
      </c>
      <c r="D457">
        <v>5000</v>
      </c>
      <c r="E457">
        <v>7415</v>
      </c>
      <c r="F457" t="s">
        <v>8219</v>
      </c>
      <c r="G457" t="s">
        <v>8224</v>
      </c>
      <c r="H457" t="s">
        <v>8246</v>
      </c>
      <c r="I457">
        <v>1370547157</v>
      </c>
      <c r="J457" s="13">
        <f t="shared" si="29"/>
        <v>41431.814317129632</v>
      </c>
      <c r="K457">
        <v>1368646357</v>
      </c>
      <c r="L457" s="13">
        <f t="shared" si="30"/>
        <v>41264.72314814815</v>
      </c>
      <c r="M457" t="b">
        <v>0</v>
      </c>
      <c r="N457">
        <v>23</v>
      </c>
      <c r="O457" t="b">
        <v>1</v>
      </c>
      <c r="P457" t="s">
        <v>8266</v>
      </c>
      <c r="Q457" s="6">
        <f t="shared" si="28"/>
        <v>1.4830000000000001</v>
      </c>
      <c r="R457" s="8">
        <f t="shared" si="31"/>
        <v>322.39130434782606</v>
      </c>
      <c r="S457" t="s">
        <v>8320</v>
      </c>
      <c r="T457" t="s">
        <v>8321</v>
      </c>
    </row>
    <row r="458" spans="1:20" ht="60" x14ac:dyDescent="0.25">
      <c r="A458">
        <v>783</v>
      </c>
      <c r="B458" s="3" t="s">
        <v>784</v>
      </c>
      <c r="C458" s="3" t="s">
        <v>4893</v>
      </c>
      <c r="D458">
        <v>1500</v>
      </c>
      <c r="E458">
        <v>2222</v>
      </c>
      <c r="F458" t="s">
        <v>8219</v>
      </c>
      <c r="G458" t="s">
        <v>8224</v>
      </c>
      <c r="H458" t="s">
        <v>8246</v>
      </c>
      <c r="I458">
        <v>1335564000</v>
      </c>
      <c r="J458" s="13">
        <f t="shared" si="29"/>
        <v>41026.916666666664</v>
      </c>
      <c r="K458">
        <v>1332182049</v>
      </c>
      <c r="L458" s="13">
        <f t="shared" si="30"/>
        <v>42493.857083333336</v>
      </c>
      <c r="M458" t="b">
        <v>0</v>
      </c>
      <c r="N458">
        <v>35</v>
      </c>
      <c r="O458" t="b">
        <v>1</v>
      </c>
      <c r="P458" t="s">
        <v>8276</v>
      </c>
      <c r="Q458" s="6">
        <f t="shared" si="28"/>
        <v>1.4813333333333334</v>
      </c>
      <c r="R458" s="8">
        <f t="shared" si="31"/>
        <v>63.485714285714288</v>
      </c>
      <c r="S458" t="s">
        <v>8314</v>
      </c>
      <c r="T458" t="s">
        <v>8315</v>
      </c>
    </row>
    <row r="459" spans="1:20" ht="60" x14ac:dyDescent="0.25">
      <c r="A459">
        <v>1746</v>
      </c>
      <c r="B459" s="3" t="s">
        <v>1747</v>
      </c>
      <c r="C459" s="3" t="s">
        <v>5856</v>
      </c>
      <c r="D459">
        <v>15000</v>
      </c>
      <c r="E459">
        <v>22215</v>
      </c>
      <c r="F459" t="s">
        <v>8219</v>
      </c>
      <c r="G459" t="s">
        <v>8224</v>
      </c>
      <c r="H459" t="s">
        <v>8246</v>
      </c>
      <c r="I459">
        <v>1479952800</v>
      </c>
      <c r="J459" s="13">
        <f t="shared" si="29"/>
        <v>42698.083333333328</v>
      </c>
      <c r="K459">
        <v>1477368867</v>
      </c>
      <c r="L459" s="13">
        <f t="shared" si="30"/>
        <v>42115.74754629629</v>
      </c>
      <c r="M459" t="b">
        <v>0</v>
      </c>
      <c r="N459">
        <v>107</v>
      </c>
      <c r="O459" t="b">
        <v>1</v>
      </c>
      <c r="P459" t="s">
        <v>8285</v>
      </c>
      <c r="Q459" s="6">
        <f t="shared" si="28"/>
        <v>1.4810000000000001</v>
      </c>
      <c r="R459" s="8">
        <f t="shared" si="31"/>
        <v>207.61682242990653</v>
      </c>
      <c r="S459" t="s">
        <v>8325</v>
      </c>
      <c r="T459" t="s">
        <v>8326</v>
      </c>
    </row>
    <row r="460" spans="1:20" ht="45" x14ac:dyDescent="0.25">
      <c r="A460">
        <v>2063</v>
      </c>
      <c r="B460" s="3" t="s">
        <v>2064</v>
      </c>
      <c r="C460" s="3" t="s">
        <v>6173</v>
      </c>
      <c r="D460">
        <v>4000</v>
      </c>
      <c r="E460">
        <v>5922</v>
      </c>
      <c r="F460" t="s">
        <v>8219</v>
      </c>
      <c r="G460" t="s">
        <v>8236</v>
      </c>
      <c r="H460" t="s">
        <v>8249</v>
      </c>
      <c r="I460">
        <v>1463333701</v>
      </c>
      <c r="J460" s="13">
        <f t="shared" si="29"/>
        <v>42505.73265046296</v>
      </c>
      <c r="K460">
        <v>1460482501</v>
      </c>
      <c r="L460" s="13">
        <f t="shared" si="30"/>
        <v>41546.664212962962</v>
      </c>
      <c r="M460" t="b">
        <v>0</v>
      </c>
      <c r="N460">
        <v>49</v>
      </c>
      <c r="O460" t="b">
        <v>1</v>
      </c>
      <c r="P460" t="s">
        <v>8295</v>
      </c>
      <c r="Q460" s="6">
        <f t="shared" si="28"/>
        <v>1.4804999999999999</v>
      </c>
      <c r="R460" s="8">
        <f t="shared" si="31"/>
        <v>120.85714285714286</v>
      </c>
      <c r="S460" t="s">
        <v>8310</v>
      </c>
      <c r="T460" t="s">
        <v>8311</v>
      </c>
    </row>
    <row r="461" spans="1:20" ht="60" x14ac:dyDescent="0.25">
      <c r="A461">
        <v>743</v>
      </c>
      <c r="B461" s="3" t="s">
        <v>744</v>
      </c>
      <c r="C461" s="3" t="s">
        <v>4853</v>
      </c>
      <c r="D461">
        <v>550</v>
      </c>
      <c r="E461">
        <v>814</v>
      </c>
      <c r="F461" t="s">
        <v>8219</v>
      </c>
      <c r="G461" t="s">
        <v>8224</v>
      </c>
      <c r="H461" t="s">
        <v>8246</v>
      </c>
      <c r="I461">
        <v>1334610000</v>
      </c>
      <c r="J461" s="13">
        <f t="shared" si="29"/>
        <v>41015.875</v>
      </c>
      <c r="K461">
        <v>1332435685</v>
      </c>
      <c r="L461" s="13">
        <f t="shared" si="30"/>
        <v>42247.616400462968</v>
      </c>
      <c r="M461" t="b">
        <v>0</v>
      </c>
      <c r="N461">
        <v>15</v>
      </c>
      <c r="O461" t="b">
        <v>1</v>
      </c>
      <c r="P461" t="s">
        <v>8274</v>
      </c>
      <c r="Q461" s="6">
        <f t="shared" si="28"/>
        <v>1.48</v>
      </c>
      <c r="R461" s="8">
        <f t="shared" si="31"/>
        <v>54.266666666666666</v>
      </c>
      <c r="S461" t="s">
        <v>8323</v>
      </c>
      <c r="T461" t="s">
        <v>8333</v>
      </c>
    </row>
    <row r="462" spans="1:20" ht="45" x14ac:dyDescent="0.25">
      <c r="A462">
        <v>2738</v>
      </c>
      <c r="B462" s="3" t="s">
        <v>2738</v>
      </c>
      <c r="C462" s="3" t="s">
        <v>6848</v>
      </c>
      <c r="D462">
        <v>5000</v>
      </c>
      <c r="E462">
        <v>7397</v>
      </c>
      <c r="F462" t="s">
        <v>8219</v>
      </c>
      <c r="G462" t="s">
        <v>8224</v>
      </c>
      <c r="H462" t="s">
        <v>8246</v>
      </c>
      <c r="I462">
        <v>1478402804</v>
      </c>
      <c r="J462" s="13">
        <f t="shared" si="29"/>
        <v>42680.143564814818</v>
      </c>
      <c r="K462">
        <v>1473218804</v>
      </c>
      <c r="L462" s="13">
        <f t="shared" si="30"/>
        <v>42064.652673611112</v>
      </c>
      <c r="M462" t="b">
        <v>0</v>
      </c>
      <c r="N462">
        <v>15</v>
      </c>
      <c r="O462" t="b">
        <v>1</v>
      </c>
      <c r="P462" t="s">
        <v>8295</v>
      </c>
      <c r="Q462" s="6">
        <f t="shared" si="28"/>
        <v>1.4794</v>
      </c>
      <c r="R462" s="8">
        <f t="shared" si="31"/>
        <v>493.13333333333333</v>
      </c>
      <c r="S462" t="s">
        <v>8310</v>
      </c>
      <c r="T462" t="s">
        <v>8311</v>
      </c>
    </row>
    <row r="463" spans="1:20" ht="60" x14ac:dyDescent="0.25">
      <c r="A463">
        <v>2117</v>
      </c>
      <c r="B463" s="3" t="s">
        <v>2118</v>
      </c>
      <c r="C463" s="3" t="s">
        <v>6227</v>
      </c>
      <c r="D463">
        <v>1200</v>
      </c>
      <c r="E463">
        <v>1773</v>
      </c>
      <c r="F463" t="s">
        <v>8219</v>
      </c>
      <c r="G463" t="s">
        <v>8224</v>
      </c>
      <c r="H463" t="s">
        <v>8246</v>
      </c>
      <c r="I463">
        <v>1445921940</v>
      </c>
      <c r="J463" s="13">
        <f t="shared" si="29"/>
        <v>42304.207638888889</v>
      </c>
      <c r="K463">
        <v>1444699549</v>
      </c>
      <c r="L463" s="13">
        <f t="shared" si="30"/>
        <v>40205.174849537041</v>
      </c>
      <c r="M463" t="b">
        <v>0</v>
      </c>
      <c r="N463">
        <v>35</v>
      </c>
      <c r="O463" t="b">
        <v>1</v>
      </c>
      <c r="P463" t="s">
        <v>8279</v>
      </c>
      <c r="Q463" s="6">
        <f t="shared" si="28"/>
        <v>1.4775</v>
      </c>
      <c r="R463" s="8">
        <f t="shared" si="31"/>
        <v>50.657142857142858</v>
      </c>
      <c r="S463" t="s">
        <v>8314</v>
      </c>
      <c r="T463" t="s">
        <v>8331</v>
      </c>
    </row>
    <row r="464" spans="1:20" ht="60" x14ac:dyDescent="0.25">
      <c r="A464">
        <v>1463</v>
      </c>
      <c r="B464" s="3" t="s">
        <v>1464</v>
      </c>
      <c r="C464" s="3" t="s">
        <v>5573</v>
      </c>
      <c r="D464">
        <v>600</v>
      </c>
      <c r="E464">
        <v>886</v>
      </c>
      <c r="F464" t="s">
        <v>8219</v>
      </c>
      <c r="G464" t="s">
        <v>8224</v>
      </c>
      <c r="H464" t="s">
        <v>8246</v>
      </c>
      <c r="I464">
        <v>1365367938</v>
      </c>
      <c r="J464" s="13">
        <f t="shared" si="29"/>
        <v>41371.869652777779</v>
      </c>
      <c r="K464">
        <v>1361483538</v>
      </c>
      <c r="L464" s="13">
        <f t="shared" si="30"/>
        <v>40895.897974537038</v>
      </c>
      <c r="M464" t="b">
        <v>1</v>
      </c>
      <c r="N464">
        <v>25</v>
      </c>
      <c r="O464" t="b">
        <v>1</v>
      </c>
      <c r="P464" t="s">
        <v>8288</v>
      </c>
      <c r="Q464" s="6">
        <f t="shared" si="28"/>
        <v>1.4766666666666666</v>
      </c>
      <c r="R464" s="8">
        <f t="shared" si="31"/>
        <v>35.44</v>
      </c>
      <c r="S464" t="s">
        <v>8323</v>
      </c>
      <c r="T464" t="s">
        <v>8324</v>
      </c>
    </row>
    <row r="465" spans="1:20" ht="60" x14ac:dyDescent="0.25">
      <c r="A465">
        <v>276</v>
      </c>
      <c r="B465" s="3" t="s">
        <v>277</v>
      </c>
      <c r="C465" s="3" t="s">
        <v>4386</v>
      </c>
      <c r="D465">
        <v>4000</v>
      </c>
      <c r="E465">
        <v>5904</v>
      </c>
      <c r="F465" t="s">
        <v>8219</v>
      </c>
      <c r="G465" t="s">
        <v>8224</v>
      </c>
      <c r="H465" t="s">
        <v>8246</v>
      </c>
      <c r="I465">
        <v>1335574674</v>
      </c>
      <c r="J465" s="13">
        <f t="shared" si="29"/>
        <v>41027.040208333332</v>
      </c>
      <c r="K465">
        <v>1330394274</v>
      </c>
      <c r="L465" s="13">
        <f t="shared" si="30"/>
        <v>42565.480983796297</v>
      </c>
      <c r="M465" t="b">
        <v>1</v>
      </c>
      <c r="N465">
        <v>62</v>
      </c>
      <c r="O465" t="b">
        <v>1</v>
      </c>
      <c r="P465" t="s">
        <v>8269</v>
      </c>
      <c r="Q465" s="6">
        <f t="shared" si="28"/>
        <v>1.476</v>
      </c>
      <c r="R465" s="8">
        <f t="shared" si="31"/>
        <v>95.225806451612897</v>
      </c>
      <c r="S465" t="s">
        <v>8320</v>
      </c>
      <c r="T465" t="s">
        <v>8332</v>
      </c>
    </row>
    <row r="466" spans="1:20" ht="45" x14ac:dyDescent="0.25">
      <c r="A466">
        <v>1346</v>
      </c>
      <c r="B466" s="3" t="s">
        <v>1347</v>
      </c>
      <c r="C466" s="3" t="s">
        <v>5456</v>
      </c>
      <c r="D466">
        <v>4900</v>
      </c>
      <c r="E466">
        <v>7219</v>
      </c>
      <c r="F466" t="s">
        <v>8219</v>
      </c>
      <c r="G466" t="s">
        <v>8224</v>
      </c>
      <c r="H466" t="s">
        <v>8246</v>
      </c>
      <c r="I466">
        <v>1372297751</v>
      </c>
      <c r="J466" s="13">
        <f t="shared" si="29"/>
        <v>41452.075821759259</v>
      </c>
      <c r="K466">
        <v>1369705751</v>
      </c>
      <c r="L466" s="13">
        <f t="shared" si="30"/>
        <v>42418.231747685189</v>
      </c>
      <c r="M466" t="b">
        <v>0</v>
      </c>
      <c r="N466">
        <v>149</v>
      </c>
      <c r="O466" t="b">
        <v>1</v>
      </c>
      <c r="P466" t="s">
        <v>8274</v>
      </c>
      <c r="Q466" s="6">
        <f t="shared" si="28"/>
        <v>1.473265306122449</v>
      </c>
      <c r="R466" s="8">
        <f t="shared" si="31"/>
        <v>48.449664429530202</v>
      </c>
      <c r="S466" t="s">
        <v>8323</v>
      </c>
      <c r="T466" t="s">
        <v>8333</v>
      </c>
    </row>
    <row r="467" spans="1:20" ht="60" x14ac:dyDescent="0.25">
      <c r="A467">
        <v>269</v>
      </c>
      <c r="B467" s="3" t="s">
        <v>270</v>
      </c>
      <c r="C467" s="3" t="s">
        <v>4379</v>
      </c>
      <c r="D467">
        <v>100000</v>
      </c>
      <c r="E467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 s="13">
        <f t="shared" si="29"/>
        <v>42788.197013888886</v>
      </c>
      <c r="K467">
        <v>1485146622</v>
      </c>
      <c r="L467" s="13">
        <f t="shared" si="30"/>
        <v>42175.816365740742</v>
      </c>
      <c r="M467" t="b">
        <v>1</v>
      </c>
      <c r="N467">
        <v>1596</v>
      </c>
      <c r="O467" t="b">
        <v>1</v>
      </c>
      <c r="P467" t="s">
        <v>8269</v>
      </c>
      <c r="Q467" s="6">
        <f t="shared" si="28"/>
        <v>1.4723377</v>
      </c>
      <c r="R467" s="8">
        <f t="shared" si="31"/>
        <v>92.251735588972423</v>
      </c>
      <c r="S467" t="s">
        <v>8320</v>
      </c>
      <c r="T467" t="s">
        <v>8332</v>
      </c>
    </row>
    <row r="468" spans="1:20" ht="30" x14ac:dyDescent="0.25">
      <c r="A468">
        <v>2199</v>
      </c>
      <c r="B468" s="3" t="s">
        <v>2200</v>
      </c>
      <c r="C468" s="3" t="s">
        <v>6309</v>
      </c>
      <c r="D468">
        <v>9000</v>
      </c>
      <c r="E468">
        <v>13228</v>
      </c>
      <c r="F468" t="s">
        <v>8219</v>
      </c>
      <c r="G468" t="s">
        <v>8241</v>
      </c>
      <c r="H468" t="s">
        <v>8249</v>
      </c>
      <c r="I468">
        <v>1444903198</v>
      </c>
      <c r="J468" s="13">
        <f t="shared" si="29"/>
        <v>42292.416643518518</v>
      </c>
      <c r="K468">
        <v>1442311198</v>
      </c>
      <c r="L468" s="13">
        <f t="shared" si="30"/>
        <v>42443.00204861111</v>
      </c>
      <c r="M468" t="b">
        <v>1</v>
      </c>
      <c r="N468">
        <v>251</v>
      </c>
      <c r="O468" t="b">
        <v>1</v>
      </c>
      <c r="P468" t="s">
        <v>8297</v>
      </c>
      <c r="Q468" s="6">
        <f t="shared" si="28"/>
        <v>1.4697777777777778</v>
      </c>
      <c r="R468" s="8">
        <f t="shared" si="31"/>
        <v>52.701195219123505</v>
      </c>
      <c r="S468" t="s">
        <v>8312</v>
      </c>
      <c r="T468" t="s">
        <v>8313</v>
      </c>
    </row>
    <row r="469" spans="1:20" ht="45" x14ac:dyDescent="0.25">
      <c r="A469">
        <v>655</v>
      </c>
      <c r="B469" s="3" t="s">
        <v>656</v>
      </c>
      <c r="C469" s="3" t="s">
        <v>4765</v>
      </c>
      <c r="D469">
        <v>8000</v>
      </c>
      <c r="E469">
        <v>11751</v>
      </c>
      <c r="F469" t="s">
        <v>8219</v>
      </c>
      <c r="G469" t="s">
        <v>8224</v>
      </c>
      <c r="H469" t="s">
        <v>8246</v>
      </c>
      <c r="I469">
        <v>1426197512</v>
      </c>
      <c r="J469" s="13">
        <f t="shared" si="29"/>
        <v>42075.915648148148</v>
      </c>
      <c r="K469">
        <v>1423609112</v>
      </c>
      <c r="L469" s="13">
        <f t="shared" si="30"/>
        <v>41053.80846064815</v>
      </c>
      <c r="M469" t="b">
        <v>0</v>
      </c>
      <c r="N469">
        <v>274</v>
      </c>
      <c r="O469" t="b">
        <v>1</v>
      </c>
      <c r="P469" t="s">
        <v>8273</v>
      </c>
      <c r="Q469" s="6">
        <f t="shared" si="28"/>
        <v>1.4688749999999999</v>
      </c>
      <c r="R469" s="8">
        <f t="shared" si="31"/>
        <v>42.886861313868614</v>
      </c>
      <c r="S469" t="s">
        <v>8310</v>
      </c>
      <c r="T469" t="s">
        <v>8316</v>
      </c>
    </row>
    <row r="470" spans="1:20" ht="60" x14ac:dyDescent="0.25">
      <c r="A470">
        <v>2166</v>
      </c>
      <c r="B470" s="3" t="s">
        <v>2167</v>
      </c>
      <c r="C470" s="3" t="s">
        <v>6276</v>
      </c>
      <c r="D470">
        <v>2000</v>
      </c>
      <c r="E470">
        <v>2932</v>
      </c>
      <c r="F470" t="s">
        <v>8219</v>
      </c>
      <c r="G470" t="s">
        <v>8224</v>
      </c>
      <c r="H470" t="s">
        <v>8246</v>
      </c>
      <c r="I470">
        <v>1417813618</v>
      </c>
      <c r="J470" s="13">
        <f t="shared" si="29"/>
        <v>41978.879837962959</v>
      </c>
      <c r="K470">
        <v>1413922018</v>
      </c>
      <c r="L470" s="13">
        <f t="shared" si="30"/>
        <v>41228.786203703705</v>
      </c>
      <c r="M470" t="b">
        <v>0</v>
      </c>
      <c r="N470">
        <v>32</v>
      </c>
      <c r="O470" t="b">
        <v>1</v>
      </c>
      <c r="P470" t="s">
        <v>8276</v>
      </c>
      <c r="Q470" s="6">
        <f t="shared" si="28"/>
        <v>1.466</v>
      </c>
      <c r="R470" s="8">
        <f t="shared" si="31"/>
        <v>91.625</v>
      </c>
      <c r="S470" t="s">
        <v>8314</v>
      </c>
      <c r="T470" t="s">
        <v>8315</v>
      </c>
    </row>
    <row r="471" spans="1:20" ht="45" x14ac:dyDescent="0.25">
      <c r="A471">
        <v>2983</v>
      </c>
      <c r="B471" s="3" t="s">
        <v>2983</v>
      </c>
      <c r="C471" s="3" t="s">
        <v>7093</v>
      </c>
      <c r="D471">
        <v>116000</v>
      </c>
      <c r="E471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 s="13">
        <f t="shared" si="29"/>
        <v>41954.674027777779</v>
      </c>
      <c r="K471">
        <v>1410534636</v>
      </c>
      <c r="L471" s="13">
        <f t="shared" si="30"/>
        <v>42745.744618055556</v>
      </c>
      <c r="M471" t="b">
        <v>1</v>
      </c>
      <c r="N471">
        <v>1095</v>
      </c>
      <c r="O471" t="b">
        <v>1</v>
      </c>
      <c r="P471" t="s">
        <v>8303</v>
      </c>
      <c r="Q471" s="6">
        <f t="shared" si="28"/>
        <v>1.465395775862069</v>
      </c>
      <c r="R471" s="8">
        <f t="shared" si="31"/>
        <v>155.23827397260274</v>
      </c>
      <c r="S471" t="s">
        <v>8317</v>
      </c>
      <c r="T471" t="s">
        <v>8330</v>
      </c>
    </row>
    <row r="472" spans="1:20" ht="45" x14ac:dyDescent="0.25">
      <c r="A472">
        <v>3033</v>
      </c>
      <c r="B472" s="3" t="s">
        <v>3033</v>
      </c>
      <c r="C472" s="3" t="s">
        <v>7143</v>
      </c>
      <c r="D472">
        <v>3000</v>
      </c>
      <c r="E472">
        <v>4396</v>
      </c>
      <c r="F472" t="s">
        <v>8219</v>
      </c>
      <c r="G472" t="s">
        <v>8224</v>
      </c>
      <c r="H472" t="s">
        <v>8246</v>
      </c>
      <c r="I472">
        <v>1471487925</v>
      </c>
      <c r="J472" s="13">
        <f t="shared" si="29"/>
        <v>42600.110243055555</v>
      </c>
      <c r="K472">
        <v>1468895925</v>
      </c>
      <c r="L472" s="13">
        <f t="shared" si="30"/>
        <v>42366.192974537036</v>
      </c>
      <c r="M472" t="b">
        <v>0</v>
      </c>
      <c r="N472">
        <v>23</v>
      </c>
      <c r="O472" t="b">
        <v>1</v>
      </c>
      <c r="P472" t="s">
        <v>8303</v>
      </c>
      <c r="Q472" s="6">
        <f t="shared" si="28"/>
        <v>1.4653333333333334</v>
      </c>
      <c r="R472" s="8">
        <f t="shared" si="31"/>
        <v>191.13043478260869</v>
      </c>
      <c r="S472" t="s">
        <v>8317</v>
      </c>
      <c r="T472" t="s">
        <v>8330</v>
      </c>
    </row>
    <row r="473" spans="1:20" ht="30" x14ac:dyDescent="0.25">
      <c r="A473">
        <v>2258</v>
      </c>
      <c r="B473" s="3" t="s">
        <v>2259</v>
      </c>
      <c r="C473" s="3" t="s">
        <v>6368</v>
      </c>
      <c r="D473">
        <v>2200</v>
      </c>
      <c r="E473">
        <v>3223</v>
      </c>
      <c r="F473" t="s">
        <v>8219</v>
      </c>
      <c r="G473" t="s">
        <v>8224</v>
      </c>
      <c r="H473" t="s">
        <v>8246</v>
      </c>
      <c r="I473">
        <v>1434045687</v>
      </c>
      <c r="J473" s="13">
        <f t="shared" si="29"/>
        <v>42166.75100694444</v>
      </c>
      <c r="K473">
        <v>1431453687</v>
      </c>
      <c r="L473" s="13">
        <f t="shared" si="30"/>
        <v>41789.726979166669</v>
      </c>
      <c r="M473" t="b">
        <v>0</v>
      </c>
      <c r="N473">
        <v>205</v>
      </c>
      <c r="O473" t="b">
        <v>1</v>
      </c>
      <c r="P473" t="s">
        <v>8297</v>
      </c>
      <c r="Q473" s="6">
        <f t="shared" si="28"/>
        <v>1.4650000000000001</v>
      </c>
      <c r="R473" s="8">
        <f t="shared" si="31"/>
        <v>15.721951219512196</v>
      </c>
      <c r="S473" t="s">
        <v>8312</v>
      </c>
      <c r="T473" t="s">
        <v>8313</v>
      </c>
    </row>
    <row r="474" spans="1:20" ht="45" x14ac:dyDescent="0.25">
      <c r="A474">
        <v>3328</v>
      </c>
      <c r="B474" s="3" t="s">
        <v>3328</v>
      </c>
      <c r="C474" s="3" t="s">
        <v>7438</v>
      </c>
      <c r="D474">
        <v>1800</v>
      </c>
      <c r="E474">
        <v>2635</v>
      </c>
      <c r="F474" t="s">
        <v>8219</v>
      </c>
      <c r="G474" t="s">
        <v>8224</v>
      </c>
      <c r="H474" t="s">
        <v>8246</v>
      </c>
      <c r="I474">
        <v>1404522000</v>
      </c>
      <c r="J474" s="13">
        <f t="shared" si="29"/>
        <v>41825.041666666664</v>
      </c>
      <c r="K474">
        <v>1404308883</v>
      </c>
      <c r="L474" s="13">
        <f t="shared" si="30"/>
        <v>41276.047905092593</v>
      </c>
      <c r="M474" t="b">
        <v>0</v>
      </c>
      <c r="N474">
        <v>9</v>
      </c>
      <c r="O474" t="b">
        <v>1</v>
      </c>
      <c r="P474" t="s">
        <v>8271</v>
      </c>
      <c r="Q474" s="6">
        <f t="shared" si="28"/>
        <v>1.4638888888888888</v>
      </c>
      <c r="R474" s="8">
        <f t="shared" si="31"/>
        <v>292.77777777777777</v>
      </c>
      <c r="S474" t="s">
        <v>8317</v>
      </c>
      <c r="T474" t="s">
        <v>8318</v>
      </c>
    </row>
    <row r="475" spans="1:20" ht="30" x14ac:dyDescent="0.25">
      <c r="A475">
        <v>2103</v>
      </c>
      <c r="B475" s="3" t="s">
        <v>2104</v>
      </c>
      <c r="C475" s="3" t="s">
        <v>6213</v>
      </c>
      <c r="D475">
        <v>7777</v>
      </c>
      <c r="E475">
        <v>11364</v>
      </c>
      <c r="F475" t="s">
        <v>8219</v>
      </c>
      <c r="G475" t="s">
        <v>8224</v>
      </c>
      <c r="H475" t="s">
        <v>8246</v>
      </c>
      <c r="I475">
        <v>1352488027</v>
      </c>
      <c r="J475" s="13">
        <f t="shared" si="29"/>
        <v>41222.7966087963</v>
      </c>
      <c r="K475">
        <v>1349892427</v>
      </c>
      <c r="L475" s="13">
        <f t="shared" si="30"/>
        <v>41839.005671296298</v>
      </c>
      <c r="M475" t="b">
        <v>0</v>
      </c>
      <c r="N475">
        <v>115</v>
      </c>
      <c r="O475" t="b">
        <v>1</v>
      </c>
      <c r="P475" t="s">
        <v>8279</v>
      </c>
      <c r="Q475" s="6">
        <f t="shared" si="28"/>
        <v>1.4612318374694613</v>
      </c>
      <c r="R475" s="8">
        <f t="shared" si="31"/>
        <v>98.817391304347822</v>
      </c>
      <c r="S475" t="s">
        <v>8314</v>
      </c>
      <c r="T475" t="s">
        <v>8331</v>
      </c>
    </row>
    <row r="476" spans="1:20" ht="60" x14ac:dyDescent="0.25">
      <c r="A476">
        <v>2294</v>
      </c>
      <c r="B476" s="3" t="s">
        <v>2295</v>
      </c>
      <c r="C476" s="3" t="s">
        <v>6404</v>
      </c>
      <c r="D476">
        <v>5000</v>
      </c>
      <c r="E476">
        <v>7304.04</v>
      </c>
      <c r="F476" t="s">
        <v>8219</v>
      </c>
      <c r="G476" t="s">
        <v>8224</v>
      </c>
      <c r="H476" t="s">
        <v>8246</v>
      </c>
      <c r="I476">
        <v>1358702480</v>
      </c>
      <c r="J476" s="13">
        <f t="shared" si="29"/>
        <v>41294.72314814815</v>
      </c>
      <c r="K476">
        <v>1356110480</v>
      </c>
      <c r="L476" s="13">
        <f t="shared" si="30"/>
        <v>42683.420312500006</v>
      </c>
      <c r="M476" t="b">
        <v>0</v>
      </c>
      <c r="N476">
        <v>112</v>
      </c>
      <c r="O476" t="b">
        <v>1</v>
      </c>
      <c r="P476" t="s">
        <v>8276</v>
      </c>
      <c r="Q476" s="6">
        <f t="shared" si="28"/>
        <v>1.4608079999999999</v>
      </c>
      <c r="R476" s="8">
        <f t="shared" si="31"/>
        <v>65.214642857142863</v>
      </c>
      <c r="S476" t="s">
        <v>8314</v>
      </c>
      <c r="T476" t="s">
        <v>8315</v>
      </c>
    </row>
    <row r="477" spans="1:20" ht="30" x14ac:dyDescent="0.25">
      <c r="A477">
        <v>3771</v>
      </c>
      <c r="B477" s="3" t="s">
        <v>3768</v>
      </c>
      <c r="C477" s="3" t="s">
        <v>7881</v>
      </c>
      <c r="D477">
        <v>1000</v>
      </c>
      <c r="E477">
        <v>1460</v>
      </c>
      <c r="F477" t="s">
        <v>8219</v>
      </c>
      <c r="G477" t="s">
        <v>8224</v>
      </c>
      <c r="H477" t="s">
        <v>8246</v>
      </c>
      <c r="I477">
        <v>1463529600</v>
      </c>
      <c r="J477" s="13">
        <f t="shared" si="29"/>
        <v>42508</v>
      </c>
      <c r="K477">
        <v>1462307652</v>
      </c>
      <c r="L477" s="13">
        <f t="shared" si="30"/>
        <v>42309.756620370375</v>
      </c>
      <c r="M477" t="b">
        <v>0</v>
      </c>
      <c r="N477">
        <v>38</v>
      </c>
      <c r="O477" t="b">
        <v>1</v>
      </c>
      <c r="P477" t="s">
        <v>8305</v>
      </c>
      <c r="Q477" s="6">
        <f t="shared" si="28"/>
        <v>1.46</v>
      </c>
      <c r="R477" s="8">
        <f t="shared" si="31"/>
        <v>38.421052631578945</v>
      </c>
      <c r="S477" t="s">
        <v>8317</v>
      </c>
      <c r="T477" t="s">
        <v>8338</v>
      </c>
    </row>
    <row r="478" spans="1:20" ht="60" x14ac:dyDescent="0.25">
      <c r="A478">
        <v>2621</v>
      </c>
      <c r="B478" s="3" t="s">
        <v>2621</v>
      </c>
      <c r="C478" s="3" t="s">
        <v>6731</v>
      </c>
      <c r="D478">
        <v>15000</v>
      </c>
      <c r="E478">
        <v>21882</v>
      </c>
      <c r="F478" t="s">
        <v>8219</v>
      </c>
      <c r="G478" t="s">
        <v>8224</v>
      </c>
      <c r="H478" t="s">
        <v>8246</v>
      </c>
      <c r="I478">
        <v>1432230988</v>
      </c>
      <c r="J478" s="13">
        <f t="shared" si="29"/>
        <v>42145.74754629629</v>
      </c>
      <c r="K478">
        <v>1429638988</v>
      </c>
      <c r="L478" s="13">
        <f t="shared" si="30"/>
        <v>42079.745578703703</v>
      </c>
      <c r="M478" t="b">
        <v>1</v>
      </c>
      <c r="N478">
        <v>465</v>
      </c>
      <c r="O478" t="b">
        <v>1</v>
      </c>
      <c r="P478" t="s">
        <v>8301</v>
      </c>
      <c r="Q478" s="6">
        <f t="shared" si="28"/>
        <v>1.4588000000000001</v>
      </c>
      <c r="R478" s="8">
        <f t="shared" si="31"/>
        <v>47.058064516129029</v>
      </c>
      <c r="S478" t="s">
        <v>8310</v>
      </c>
      <c r="T478" t="s">
        <v>8319</v>
      </c>
    </row>
    <row r="479" spans="1:20" ht="45" x14ac:dyDescent="0.25">
      <c r="A479">
        <v>1617</v>
      </c>
      <c r="B479" s="3" t="s">
        <v>1618</v>
      </c>
      <c r="C479" s="3" t="s">
        <v>5727</v>
      </c>
      <c r="D479">
        <v>7000</v>
      </c>
      <c r="E479">
        <v>10210</v>
      </c>
      <c r="F479" t="s">
        <v>8219</v>
      </c>
      <c r="G479" t="s">
        <v>8224</v>
      </c>
      <c r="H479" t="s">
        <v>8246</v>
      </c>
      <c r="I479">
        <v>1383332400</v>
      </c>
      <c r="J479" s="13">
        <f t="shared" si="29"/>
        <v>41579.791666666664</v>
      </c>
      <c r="K479">
        <v>1380470188</v>
      </c>
      <c r="L479" s="13">
        <f t="shared" si="30"/>
        <v>42139.816840277781</v>
      </c>
      <c r="M479" t="b">
        <v>0</v>
      </c>
      <c r="N479">
        <v>158</v>
      </c>
      <c r="O479" t="b">
        <v>1</v>
      </c>
      <c r="P479" t="s">
        <v>8276</v>
      </c>
      <c r="Q479" s="6">
        <f t="shared" si="28"/>
        <v>1.4585714285714286</v>
      </c>
      <c r="R479" s="8">
        <f t="shared" si="31"/>
        <v>64.620253164556956</v>
      </c>
      <c r="S479" t="s">
        <v>8314</v>
      </c>
      <c r="T479" t="s">
        <v>8315</v>
      </c>
    </row>
    <row r="480" spans="1:20" ht="30" x14ac:dyDescent="0.25">
      <c r="A480">
        <v>1216</v>
      </c>
      <c r="B480" s="3" t="s">
        <v>1217</v>
      </c>
      <c r="C480" s="3" t="s">
        <v>5326</v>
      </c>
      <c r="D480">
        <v>14000</v>
      </c>
      <c r="E480">
        <v>20398</v>
      </c>
      <c r="F480" t="s">
        <v>8219</v>
      </c>
      <c r="G480" t="s">
        <v>8224</v>
      </c>
      <c r="H480" t="s">
        <v>8246</v>
      </c>
      <c r="I480">
        <v>1443826980</v>
      </c>
      <c r="J480" s="13">
        <f t="shared" si="29"/>
        <v>42279.960416666669</v>
      </c>
      <c r="K480">
        <v>1441032457</v>
      </c>
      <c r="L480" s="13">
        <f t="shared" si="30"/>
        <v>40909.649201388893</v>
      </c>
      <c r="M480" t="b">
        <v>0</v>
      </c>
      <c r="N480">
        <v>222</v>
      </c>
      <c r="O480" t="b">
        <v>1</v>
      </c>
      <c r="P480" t="s">
        <v>8285</v>
      </c>
      <c r="Q480" s="6">
        <f t="shared" si="28"/>
        <v>1.4570000000000001</v>
      </c>
      <c r="R480" s="8">
        <f t="shared" si="31"/>
        <v>91.882882882882882</v>
      </c>
      <c r="S480" t="s">
        <v>8325</v>
      </c>
      <c r="T480" t="s">
        <v>8326</v>
      </c>
    </row>
    <row r="481" spans="1:20" ht="60" x14ac:dyDescent="0.25">
      <c r="A481">
        <v>1291</v>
      </c>
      <c r="B481" s="3" t="s">
        <v>1292</v>
      </c>
      <c r="C481" s="3" t="s">
        <v>5401</v>
      </c>
      <c r="D481">
        <v>3000</v>
      </c>
      <c r="E481">
        <v>4371</v>
      </c>
      <c r="F481" t="s">
        <v>8219</v>
      </c>
      <c r="G481" t="s">
        <v>8224</v>
      </c>
      <c r="H481" t="s">
        <v>8246</v>
      </c>
      <c r="I481">
        <v>1428390000</v>
      </c>
      <c r="J481" s="13">
        <f t="shared" si="29"/>
        <v>42101.291666666672</v>
      </c>
      <c r="K481">
        <v>1425224391</v>
      </c>
      <c r="L481" s="13">
        <f t="shared" si="30"/>
        <v>42251.16715277778</v>
      </c>
      <c r="M481" t="b">
        <v>0</v>
      </c>
      <c r="N481">
        <v>42</v>
      </c>
      <c r="O481" t="b">
        <v>1</v>
      </c>
      <c r="P481" t="s">
        <v>8271</v>
      </c>
      <c r="Q481" s="6">
        <f t="shared" si="28"/>
        <v>1.4570000000000001</v>
      </c>
      <c r="R481" s="8">
        <f t="shared" si="31"/>
        <v>104.07142857142857</v>
      </c>
      <c r="S481" t="s">
        <v>8317</v>
      </c>
      <c r="T481" t="s">
        <v>8318</v>
      </c>
    </row>
    <row r="482" spans="1:20" ht="60" x14ac:dyDescent="0.25">
      <c r="A482">
        <v>266</v>
      </c>
      <c r="B482" s="3" t="s">
        <v>267</v>
      </c>
      <c r="C482" s="3" t="s">
        <v>4376</v>
      </c>
      <c r="D482">
        <v>1000</v>
      </c>
      <c r="E482">
        <v>1455</v>
      </c>
      <c r="F482" t="s">
        <v>8219</v>
      </c>
      <c r="G482" t="s">
        <v>8224</v>
      </c>
      <c r="H482" t="s">
        <v>8246</v>
      </c>
      <c r="I482">
        <v>1271994660</v>
      </c>
      <c r="J482" s="13">
        <f t="shared" si="29"/>
        <v>40291.160416666666</v>
      </c>
      <c r="K482">
        <v>1264565507</v>
      </c>
      <c r="L482" s="13">
        <f t="shared" si="30"/>
        <v>42361.602476851855</v>
      </c>
      <c r="M482" t="b">
        <v>1</v>
      </c>
      <c r="N482">
        <v>36</v>
      </c>
      <c r="O482" t="b">
        <v>1</v>
      </c>
      <c r="P482" t="s">
        <v>8269</v>
      </c>
      <c r="Q482" s="6">
        <f t="shared" si="28"/>
        <v>1.4550000000000001</v>
      </c>
      <c r="R482" s="8">
        <f t="shared" si="31"/>
        <v>40.416666666666664</v>
      </c>
      <c r="S482" t="s">
        <v>8320</v>
      </c>
      <c r="T482" t="s">
        <v>8332</v>
      </c>
    </row>
    <row r="483" spans="1:20" ht="60" x14ac:dyDescent="0.25">
      <c r="A483">
        <v>838</v>
      </c>
      <c r="B483" s="3" t="s">
        <v>839</v>
      </c>
      <c r="C483" s="3" t="s">
        <v>4948</v>
      </c>
      <c r="D483">
        <v>2000</v>
      </c>
      <c r="E483">
        <v>2908</v>
      </c>
      <c r="F483" t="s">
        <v>8219</v>
      </c>
      <c r="G483" t="s">
        <v>8224</v>
      </c>
      <c r="H483" t="s">
        <v>8246</v>
      </c>
      <c r="I483">
        <v>1326835985</v>
      </c>
      <c r="J483" s="13">
        <f t="shared" si="29"/>
        <v>40925.897974537038</v>
      </c>
      <c r="K483">
        <v>1324243985</v>
      </c>
      <c r="L483" s="13">
        <f t="shared" si="30"/>
        <v>42783.459398148145</v>
      </c>
      <c r="M483" t="b">
        <v>0</v>
      </c>
      <c r="N483">
        <v>61</v>
      </c>
      <c r="O483" t="b">
        <v>1</v>
      </c>
      <c r="P483" t="s">
        <v>8276</v>
      </c>
      <c r="Q483" s="6">
        <f t="shared" si="28"/>
        <v>1.454</v>
      </c>
      <c r="R483" s="8">
        <f t="shared" si="31"/>
        <v>47.672131147540981</v>
      </c>
      <c r="S483" t="s">
        <v>8314</v>
      </c>
      <c r="T483" t="s">
        <v>8315</v>
      </c>
    </row>
    <row r="484" spans="1:20" ht="30" x14ac:dyDescent="0.25">
      <c r="A484">
        <v>1389</v>
      </c>
      <c r="B484" s="3" t="s">
        <v>1390</v>
      </c>
      <c r="C484" s="3" t="s">
        <v>5499</v>
      </c>
      <c r="D484">
        <v>500</v>
      </c>
      <c r="E484">
        <v>727</v>
      </c>
      <c r="F484" t="s">
        <v>8219</v>
      </c>
      <c r="G484" t="s">
        <v>8225</v>
      </c>
      <c r="H484" t="s">
        <v>8247</v>
      </c>
      <c r="I484">
        <v>1471087957</v>
      </c>
      <c r="J484" s="13">
        <f t="shared" si="29"/>
        <v>42595.480983796297</v>
      </c>
      <c r="K484">
        <v>1468495957</v>
      </c>
      <c r="L484" s="13">
        <f t="shared" si="30"/>
        <v>42160.651817129634</v>
      </c>
      <c r="M484" t="b">
        <v>0</v>
      </c>
      <c r="N484">
        <v>34</v>
      </c>
      <c r="O484" t="b">
        <v>1</v>
      </c>
      <c r="P484" t="s">
        <v>8276</v>
      </c>
      <c r="Q484" s="6">
        <f t="shared" si="28"/>
        <v>1.454</v>
      </c>
      <c r="R484" s="8">
        <f t="shared" si="31"/>
        <v>21.382352941176471</v>
      </c>
      <c r="S484" t="s">
        <v>8314</v>
      </c>
      <c r="T484" t="s">
        <v>8315</v>
      </c>
    </row>
    <row r="485" spans="1:20" ht="45" x14ac:dyDescent="0.25">
      <c r="A485">
        <v>1038</v>
      </c>
      <c r="B485" s="3" t="s">
        <v>1039</v>
      </c>
      <c r="C485" s="3" t="s">
        <v>5148</v>
      </c>
      <c r="D485">
        <v>1500</v>
      </c>
      <c r="E485">
        <v>2180</v>
      </c>
      <c r="F485" t="s">
        <v>8219</v>
      </c>
      <c r="G485" t="s">
        <v>8224</v>
      </c>
      <c r="H485" t="s">
        <v>8246</v>
      </c>
      <c r="I485">
        <v>1458362023</v>
      </c>
      <c r="J485" s="13">
        <f t="shared" si="29"/>
        <v>42448.190081018518</v>
      </c>
      <c r="K485">
        <v>1455773623</v>
      </c>
      <c r="L485" s="13">
        <f t="shared" si="30"/>
        <v>41887.111354166671</v>
      </c>
      <c r="M485" t="b">
        <v>0</v>
      </c>
      <c r="N485">
        <v>61</v>
      </c>
      <c r="O485" t="b">
        <v>1</v>
      </c>
      <c r="P485" t="s">
        <v>8280</v>
      </c>
      <c r="Q485" s="6">
        <f t="shared" si="28"/>
        <v>1.4533333333333334</v>
      </c>
      <c r="R485" s="8">
        <f t="shared" si="31"/>
        <v>35.73770491803279</v>
      </c>
      <c r="S485" t="s">
        <v>8314</v>
      </c>
      <c r="T485" t="s">
        <v>8327</v>
      </c>
    </row>
    <row r="486" spans="1:20" ht="60" x14ac:dyDescent="0.25">
      <c r="A486">
        <v>19</v>
      </c>
      <c r="B486" s="3" t="s">
        <v>21</v>
      </c>
      <c r="C486" s="3" t="s">
        <v>4130</v>
      </c>
      <c r="D486">
        <v>850</v>
      </c>
      <c r="E486">
        <v>1235</v>
      </c>
      <c r="F486" t="s">
        <v>8219</v>
      </c>
      <c r="G486" t="s">
        <v>8224</v>
      </c>
      <c r="H486" t="s">
        <v>8246</v>
      </c>
      <c r="I486">
        <v>1437420934</v>
      </c>
      <c r="J486" s="13">
        <f t="shared" si="29"/>
        <v>42205.816365740742</v>
      </c>
      <c r="K486">
        <v>1434828934</v>
      </c>
      <c r="L486" s="13">
        <f t="shared" si="30"/>
        <v>40974.791898148149</v>
      </c>
      <c r="M486" t="b">
        <v>0</v>
      </c>
      <c r="N486">
        <v>22</v>
      </c>
      <c r="O486" t="b">
        <v>1</v>
      </c>
      <c r="P486" t="s">
        <v>8265</v>
      </c>
      <c r="Q486" s="6">
        <f t="shared" si="28"/>
        <v>1.4529411764705882</v>
      </c>
      <c r="R486" s="8">
        <f t="shared" si="31"/>
        <v>56.136363636363633</v>
      </c>
      <c r="S486" t="s">
        <v>8320</v>
      </c>
      <c r="T486" t="s">
        <v>8334</v>
      </c>
    </row>
    <row r="487" spans="1:20" ht="45" x14ac:dyDescent="0.25">
      <c r="A487">
        <v>1533</v>
      </c>
      <c r="B487" s="3" t="s">
        <v>1534</v>
      </c>
      <c r="C487" s="3" t="s">
        <v>5643</v>
      </c>
      <c r="D487">
        <v>45000</v>
      </c>
      <c r="E487">
        <v>65313</v>
      </c>
      <c r="F487" t="s">
        <v>8219</v>
      </c>
      <c r="G487" t="s">
        <v>8224</v>
      </c>
      <c r="H487" t="s">
        <v>8246</v>
      </c>
      <c r="I487">
        <v>1462161540</v>
      </c>
      <c r="J487" s="13">
        <f t="shared" si="29"/>
        <v>42492.165972222225</v>
      </c>
      <c r="K487">
        <v>1457913777</v>
      </c>
      <c r="L487" s="13">
        <f t="shared" si="30"/>
        <v>40576.539664351854</v>
      </c>
      <c r="M487" t="b">
        <v>1</v>
      </c>
      <c r="N487">
        <v>740</v>
      </c>
      <c r="O487" t="b">
        <v>1</v>
      </c>
      <c r="P487" t="s">
        <v>8285</v>
      </c>
      <c r="Q487" s="6">
        <f t="shared" si="28"/>
        <v>1.4514</v>
      </c>
      <c r="R487" s="8">
        <f t="shared" si="31"/>
        <v>88.26081081081081</v>
      </c>
      <c r="S487" t="s">
        <v>8325</v>
      </c>
      <c r="T487" t="s">
        <v>8326</v>
      </c>
    </row>
    <row r="488" spans="1:20" ht="45" x14ac:dyDescent="0.25">
      <c r="A488">
        <v>1607</v>
      </c>
      <c r="B488" s="3" t="s">
        <v>1608</v>
      </c>
      <c r="C488" s="3" t="s">
        <v>5717</v>
      </c>
      <c r="D488">
        <v>10000</v>
      </c>
      <c r="E488">
        <v>14511</v>
      </c>
      <c r="F488" t="s">
        <v>8219</v>
      </c>
      <c r="G488" t="s">
        <v>8224</v>
      </c>
      <c r="H488" t="s">
        <v>8246</v>
      </c>
      <c r="I488">
        <v>1339701851</v>
      </c>
      <c r="J488" s="13">
        <f t="shared" si="29"/>
        <v>41074.80846064815</v>
      </c>
      <c r="K488">
        <v>1337887451</v>
      </c>
      <c r="L488" s="13">
        <f t="shared" si="30"/>
        <v>40983.055949074071</v>
      </c>
      <c r="M488" t="b">
        <v>0</v>
      </c>
      <c r="N488">
        <v>205</v>
      </c>
      <c r="O488" t="b">
        <v>1</v>
      </c>
      <c r="P488" t="s">
        <v>8276</v>
      </c>
      <c r="Q488" s="6">
        <f t="shared" si="28"/>
        <v>1.4511000000000001</v>
      </c>
      <c r="R488" s="8">
        <f t="shared" si="31"/>
        <v>70.785365853658533</v>
      </c>
      <c r="S488" t="s">
        <v>8314</v>
      </c>
      <c r="T488" t="s">
        <v>8315</v>
      </c>
    </row>
    <row r="489" spans="1:20" ht="45" x14ac:dyDescent="0.25">
      <c r="A489">
        <v>1890</v>
      </c>
      <c r="B489" s="3" t="s">
        <v>1891</v>
      </c>
      <c r="C489" s="3" t="s">
        <v>6000</v>
      </c>
      <c r="D489">
        <v>12000</v>
      </c>
      <c r="E489">
        <v>17350.13</v>
      </c>
      <c r="F489" t="s">
        <v>8219</v>
      </c>
      <c r="G489" t="s">
        <v>8224</v>
      </c>
      <c r="H489" t="s">
        <v>8246</v>
      </c>
      <c r="I489">
        <v>1355597528</v>
      </c>
      <c r="J489" s="13">
        <f t="shared" si="29"/>
        <v>41258.786203703705</v>
      </c>
      <c r="K489">
        <v>1353005528</v>
      </c>
      <c r="L489" s="13">
        <f t="shared" si="30"/>
        <v>42171.317442129628</v>
      </c>
      <c r="M489" t="b">
        <v>0</v>
      </c>
      <c r="N489">
        <v>246</v>
      </c>
      <c r="O489" t="b">
        <v>1</v>
      </c>
      <c r="P489" t="s">
        <v>8279</v>
      </c>
      <c r="Q489" s="6">
        <f t="shared" si="28"/>
        <v>1.4458441666666668</v>
      </c>
      <c r="R489" s="8">
        <f t="shared" si="31"/>
        <v>70.5289837398374</v>
      </c>
      <c r="S489" t="s">
        <v>8314</v>
      </c>
      <c r="T489" t="s">
        <v>8331</v>
      </c>
    </row>
    <row r="490" spans="1:20" ht="45" x14ac:dyDescent="0.25">
      <c r="A490">
        <v>2725</v>
      </c>
      <c r="B490" s="3" t="s">
        <v>2725</v>
      </c>
      <c r="C490" s="3" t="s">
        <v>6835</v>
      </c>
      <c r="D490">
        <v>40000</v>
      </c>
      <c r="E490">
        <v>57817</v>
      </c>
      <c r="F490" t="s">
        <v>8219</v>
      </c>
      <c r="G490" t="s">
        <v>8229</v>
      </c>
      <c r="H490" t="s">
        <v>8251</v>
      </c>
      <c r="I490">
        <v>1488390735</v>
      </c>
      <c r="J490" s="13">
        <f t="shared" si="29"/>
        <v>42795.744618055556</v>
      </c>
      <c r="K490">
        <v>1484070735</v>
      </c>
      <c r="L490" s="13">
        <f t="shared" si="30"/>
        <v>42766.600497685184</v>
      </c>
      <c r="M490" t="b">
        <v>0</v>
      </c>
      <c r="N490">
        <v>113</v>
      </c>
      <c r="O490" t="b">
        <v>1</v>
      </c>
      <c r="P490" t="s">
        <v>8295</v>
      </c>
      <c r="Q490" s="6">
        <f t="shared" si="28"/>
        <v>1.445425</v>
      </c>
      <c r="R490" s="8">
        <f t="shared" si="31"/>
        <v>511.65486725663715</v>
      </c>
      <c r="S490" t="s">
        <v>8310</v>
      </c>
      <c r="T490" t="s">
        <v>8311</v>
      </c>
    </row>
    <row r="491" spans="1:20" ht="45" x14ac:dyDescent="0.25">
      <c r="A491">
        <v>1898</v>
      </c>
      <c r="B491" s="3" t="s">
        <v>1899</v>
      </c>
      <c r="C491" s="3" t="s">
        <v>6008</v>
      </c>
      <c r="D491">
        <v>1000</v>
      </c>
      <c r="E491">
        <v>1445</v>
      </c>
      <c r="F491" t="s">
        <v>8219</v>
      </c>
      <c r="G491" t="s">
        <v>8224</v>
      </c>
      <c r="H491" t="s">
        <v>8246</v>
      </c>
      <c r="I491">
        <v>1454349600</v>
      </c>
      <c r="J491" s="13">
        <f t="shared" si="29"/>
        <v>42401.75</v>
      </c>
      <c r="K491">
        <v>1451277473</v>
      </c>
      <c r="L491" s="13">
        <f t="shared" si="30"/>
        <v>41817.59542824074</v>
      </c>
      <c r="M491" t="b">
        <v>0</v>
      </c>
      <c r="N491">
        <v>21</v>
      </c>
      <c r="O491" t="b">
        <v>1</v>
      </c>
      <c r="P491" t="s">
        <v>8279</v>
      </c>
      <c r="Q491" s="6">
        <f t="shared" si="28"/>
        <v>1.4450000000000001</v>
      </c>
      <c r="R491" s="8">
        <f t="shared" si="31"/>
        <v>68.80952380952381</v>
      </c>
      <c r="S491" t="s">
        <v>8314</v>
      </c>
      <c r="T491" t="s">
        <v>8331</v>
      </c>
    </row>
    <row r="492" spans="1:20" ht="45" x14ac:dyDescent="0.25">
      <c r="A492">
        <v>3612</v>
      </c>
      <c r="B492" s="3" t="s">
        <v>3611</v>
      </c>
      <c r="C492" s="3" t="s">
        <v>7722</v>
      </c>
      <c r="D492">
        <v>5000</v>
      </c>
      <c r="E492">
        <v>7220</v>
      </c>
      <c r="F492" t="s">
        <v>8219</v>
      </c>
      <c r="G492" t="s">
        <v>8229</v>
      </c>
      <c r="H492" t="s">
        <v>8251</v>
      </c>
      <c r="I492">
        <v>1402334811</v>
      </c>
      <c r="J492" s="13">
        <f t="shared" si="29"/>
        <v>41799.726979166669</v>
      </c>
      <c r="K492">
        <v>1401470811</v>
      </c>
      <c r="L492" s="13">
        <f t="shared" si="30"/>
        <v>42068.307002314818</v>
      </c>
      <c r="M492" t="b">
        <v>0</v>
      </c>
      <c r="N492">
        <v>57</v>
      </c>
      <c r="O492" t="b">
        <v>1</v>
      </c>
      <c r="P492" t="s">
        <v>8271</v>
      </c>
      <c r="Q492" s="6">
        <f t="shared" si="28"/>
        <v>1.444</v>
      </c>
      <c r="R492" s="8">
        <f t="shared" si="31"/>
        <v>126.66666666666667</v>
      </c>
      <c r="S492" t="s">
        <v>8317</v>
      </c>
      <c r="T492" t="s">
        <v>8318</v>
      </c>
    </row>
    <row r="493" spans="1:20" ht="60" x14ac:dyDescent="0.25">
      <c r="A493">
        <v>790</v>
      </c>
      <c r="B493" s="3" t="s">
        <v>791</v>
      </c>
      <c r="C493" s="3" t="s">
        <v>4900</v>
      </c>
      <c r="D493">
        <v>10000</v>
      </c>
      <c r="E493">
        <v>14437.46</v>
      </c>
      <c r="F493" t="s">
        <v>8219</v>
      </c>
      <c r="G493" t="s">
        <v>8224</v>
      </c>
      <c r="H493" t="s">
        <v>8246</v>
      </c>
      <c r="I493">
        <v>1359680939</v>
      </c>
      <c r="J493" s="13">
        <f t="shared" si="29"/>
        <v>41306.047905092593</v>
      </c>
      <c r="K493">
        <v>1357088939</v>
      </c>
      <c r="L493" s="13">
        <f t="shared" si="30"/>
        <v>41971.639189814814</v>
      </c>
      <c r="M493" t="b">
        <v>0</v>
      </c>
      <c r="N493">
        <v>156</v>
      </c>
      <c r="O493" t="b">
        <v>1</v>
      </c>
      <c r="P493" t="s">
        <v>8276</v>
      </c>
      <c r="Q493" s="6">
        <f t="shared" si="28"/>
        <v>1.443746</v>
      </c>
      <c r="R493" s="8">
        <f t="shared" si="31"/>
        <v>92.547820512820508</v>
      </c>
      <c r="S493" t="s">
        <v>8314</v>
      </c>
      <c r="T493" t="s">
        <v>8315</v>
      </c>
    </row>
    <row r="494" spans="1:20" ht="45" x14ac:dyDescent="0.25">
      <c r="A494">
        <v>2331</v>
      </c>
      <c r="B494" s="3" t="s">
        <v>2332</v>
      </c>
      <c r="C494" s="3" t="s">
        <v>6441</v>
      </c>
      <c r="D494">
        <v>8000</v>
      </c>
      <c r="E494">
        <v>11545.1</v>
      </c>
      <c r="F494" t="s">
        <v>8219</v>
      </c>
      <c r="G494" t="s">
        <v>8224</v>
      </c>
      <c r="H494" t="s">
        <v>8246</v>
      </c>
      <c r="I494">
        <v>1408320490</v>
      </c>
      <c r="J494" s="13">
        <f t="shared" si="29"/>
        <v>41869.005671296298</v>
      </c>
      <c r="K494">
        <v>1405728490</v>
      </c>
      <c r="L494" s="13">
        <f t="shared" si="30"/>
        <v>42292.539548611108</v>
      </c>
      <c r="M494" t="b">
        <v>1</v>
      </c>
      <c r="N494">
        <v>283</v>
      </c>
      <c r="O494" t="b">
        <v>1</v>
      </c>
      <c r="P494" t="s">
        <v>8298</v>
      </c>
      <c r="Q494" s="6">
        <f t="shared" si="28"/>
        <v>1.4431375</v>
      </c>
      <c r="R494" s="8">
        <f t="shared" si="31"/>
        <v>40.795406360424032</v>
      </c>
      <c r="S494" t="s">
        <v>8328</v>
      </c>
      <c r="T494" t="s">
        <v>8329</v>
      </c>
    </row>
    <row r="495" spans="1:20" ht="60" x14ac:dyDescent="0.25">
      <c r="A495">
        <v>640</v>
      </c>
      <c r="B495" s="3" t="s">
        <v>641</v>
      </c>
      <c r="C495" s="3" t="s">
        <v>4750</v>
      </c>
      <c r="D495">
        <v>70</v>
      </c>
      <c r="E495">
        <v>101</v>
      </c>
      <c r="F495" t="s">
        <v>8219</v>
      </c>
      <c r="G495" t="s">
        <v>8230</v>
      </c>
      <c r="H495" t="s">
        <v>8249</v>
      </c>
      <c r="I495">
        <v>1480028400</v>
      </c>
      <c r="J495" s="13">
        <f t="shared" si="29"/>
        <v>42698.958333333328</v>
      </c>
      <c r="K495">
        <v>1478685915</v>
      </c>
      <c r="L495" s="13">
        <f t="shared" si="30"/>
        <v>42188.467499999999</v>
      </c>
      <c r="M495" t="b">
        <v>0</v>
      </c>
      <c r="N495">
        <v>2</v>
      </c>
      <c r="O495" t="b">
        <v>1</v>
      </c>
      <c r="P495" t="s">
        <v>8273</v>
      </c>
      <c r="Q495" s="6">
        <f t="shared" si="28"/>
        <v>1.4428571428571428</v>
      </c>
      <c r="R495" s="8">
        <f t="shared" si="31"/>
        <v>50.5</v>
      </c>
      <c r="S495" t="s">
        <v>8310</v>
      </c>
      <c r="T495" t="s">
        <v>8316</v>
      </c>
    </row>
    <row r="496" spans="1:20" ht="60" x14ac:dyDescent="0.25">
      <c r="A496">
        <v>3296</v>
      </c>
      <c r="B496" s="3" t="s">
        <v>3296</v>
      </c>
      <c r="C496" s="3" t="s">
        <v>7406</v>
      </c>
      <c r="D496">
        <v>1500</v>
      </c>
      <c r="E496">
        <v>2161</v>
      </c>
      <c r="F496" t="s">
        <v>8219</v>
      </c>
      <c r="G496" t="s">
        <v>8225</v>
      </c>
      <c r="H496" t="s">
        <v>8247</v>
      </c>
      <c r="I496">
        <v>1448229600</v>
      </c>
      <c r="J496" s="13">
        <f t="shared" si="29"/>
        <v>42330.916666666672</v>
      </c>
      <c r="K496">
        <v>1446401372</v>
      </c>
      <c r="L496" s="13">
        <f t="shared" si="30"/>
        <v>41526.435613425929</v>
      </c>
      <c r="M496" t="b">
        <v>0</v>
      </c>
      <c r="N496">
        <v>47</v>
      </c>
      <c r="O496" t="b">
        <v>1</v>
      </c>
      <c r="P496" t="s">
        <v>8271</v>
      </c>
      <c r="Q496" s="6">
        <f t="shared" si="28"/>
        <v>1.4406666666666668</v>
      </c>
      <c r="R496" s="8">
        <f t="shared" si="31"/>
        <v>45.978723404255319</v>
      </c>
      <c r="S496" t="s">
        <v>8317</v>
      </c>
      <c r="T496" t="s">
        <v>8318</v>
      </c>
    </row>
    <row r="497" spans="1:20" ht="60" x14ac:dyDescent="0.25">
      <c r="A497">
        <v>858</v>
      </c>
      <c r="B497" s="3" t="s">
        <v>859</v>
      </c>
      <c r="C497" s="3" t="s">
        <v>4968</v>
      </c>
      <c r="D497">
        <v>1200</v>
      </c>
      <c r="E497">
        <v>1728.07</v>
      </c>
      <c r="F497" t="s">
        <v>8219</v>
      </c>
      <c r="G497" t="s">
        <v>8225</v>
      </c>
      <c r="H497" t="s">
        <v>8247</v>
      </c>
      <c r="I497">
        <v>1429138740</v>
      </c>
      <c r="J497" s="13">
        <f t="shared" si="29"/>
        <v>42109.957638888889</v>
      </c>
      <c r="K497">
        <v>1426528418</v>
      </c>
      <c r="L497" s="13">
        <f t="shared" si="30"/>
        <v>42367.719814814816</v>
      </c>
      <c r="M497" t="b">
        <v>0</v>
      </c>
      <c r="N497">
        <v>76</v>
      </c>
      <c r="O497" t="b">
        <v>1</v>
      </c>
      <c r="P497" t="s">
        <v>8277</v>
      </c>
      <c r="Q497" s="6">
        <f t="shared" si="28"/>
        <v>1.4400583333333332</v>
      </c>
      <c r="R497" s="8">
        <f t="shared" si="31"/>
        <v>22.737763157894737</v>
      </c>
      <c r="S497" t="s">
        <v>8314</v>
      </c>
      <c r="T497" t="s">
        <v>8335</v>
      </c>
    </row>
    <row r="498" spans="1:20" ht="45" x14ac:dyDescent="0.25">
      <c r="A498">
        <v>3558</v>
      </c>
      <c r="B498" s="3" t="s">
        <v>3557</v>
      </c>
      <c r="C498" s="3" t="s">
        <v>7668</v>
      </c>
      <c r="D498">
        <v>350</v>
      </c>
      <c r="E498">
        <v>504</v>
      </c>
      <c r="F498" t="s">
        <v>8219</v>
      </c>
      <c r="G498" t="s">
        <v>8225</v>
      </c>
      <c r="H498" t="s">
        <v>8247</v>
      </c>
      <c r="I498">
        <v>1435352400</v>
      </c>
      <c r="J498" s="13">
        <f t="shared" si="29"/>
        <v>42181.875</v>
      </c>
      <c r="K498">
        <v>1431718575</v>
      </c>
      <c r="L498" s="13">
        <f t="shared" si="30"/>
        <v>42199.618518518517</v>
      </c>
      <c r="M498" t="b">
        <v>0</v>
      </c>
      <c r="N498">
        <v>22</v>
      </c>
      <c r="O498" t="b">
        <v>1</v>
      </c>
      <c r="P498" t="s">
        <v>8271</v>
      </c>
      <c r="Q498" s="6">
        <f t="shared" si="28"/>
        <v>1.44</v>
      </c>
      <c r="R498" s="8">
        <f t="shared" si="31"/>
        <v>22.90909090909091</v>
      </c>
      <c r="S498" t="s">
        <v>8317</v>
      </c>
      <c r="T498" t="s">
        <v>8318</v>
      </c>
    </row>
    <row r="499" spans="1:20" ht="45" x14ac:dyDescent="0.25">
      <c r="A499">
        <v>720</v>
      </c>
      <c r="B499" s="3" t="s">
        <v>721</v>
      </c>
      <c r="C499" s="3" t="s">
        <v>4830</v>
      </c>
      <c r="D499">
        <v>1900</v>
      </c>
      <c r="E499">
        <v>2735</v>
      </c>
      <c r="F499" t="s">
        <v>8219</v>
      </c>
      <c r="G499" t="s">
        <v>8224</v>
      </c>
      <c r="H499" t="s">
        <v>8246</v>
      </c>
      <c r="I499">
        <v>1327851291</v>
      </c>
      <c r="J499" s="13">
        <f t="shared" si="29"/>
        <v>40937.649201388893</v>
      </c>
      <c r="K499">
        <v>1325432091</v>
      </c>
      <c r="L499" s="13">
        <f t="shared" si="30"/>
        <v>42564.881076388891</v>
      </c>
      <c r="M499" t="b">
        <v>0</v>
      </c>
      <c r="N499">
        <v>41</v>
      </c>
      <c r="O499" t="b">
        <v>1</v>
      </c>
      <c r="P499" t="s">
        <v>8274</v>
      </c>
      <c r="Q499" s="6">
        <f t="shared" si="28"/>
        <v>1.4394736842105262</v>
      </c>
      <c r="R499" s="8">
        <f t="shared" si="31"/>
        <v>66.707317073170728</v>
      </c>
      <c r="S499" t="s">
        <v>8323</v>
      </c>
      <c r="T499" t="s">
        <v>8333</v>
      </c>
    </row>
    <row r="500" spans="1:20" ht="60" x14ac:dyDescent="0.25">
      <c r="A500">
        <v>2620</v>
      </c>
      <c r="B500" s="3" t="s">
        <v>2620</v>
      </c>
      <c r="C500" s="3" t="s">
        <v>6730</v>
      </c>
      <c r="D500">
        <v>65000</v>
      </c>
      <c r="E500">
        <v>93374</v>
      </c>
      <c r="F500" t="s">
        <v>8219</v>
      </c>
      <c r="G500" t="s">
        <v>8226</v>
      </c>
      <c r="H500" t="s">
        <v>8248</v>
      </c>
      <c r="I500">
        <v>1444525200</v>
      </c>
      <c r="J500" s="13">
        <f t="shared" si="29"/>
        <v>42288.041666666672</v>
      </c>
      <c r="K500">
        <v>1441339242</v>
      </c>
      <c r="L500" s="13">
        <f t="shared" si="30"/>
        <v>42423.050613425927</v>
      </c>
      <c r="M500" t="b">
        <v>1</v>
      </c>
      <c r="N500">
        <v>1251</v>
      </c>
      <c r="O500" t="b">
        <v>1</v>
      </c>
      <c r="P500" t="s">
        <v>8301</v>
      </c>
      <c r="Q500" s="6">
        <f t="shared" si="28"/>
        <v>1.436523076923077</v>
      </c>
      <c r="R500" s="8">
        <f t="shared" si="31"/>
        <v>74.639488409272587</v>
      </c>
      <c r="S500" t="s">
        <v>8310</v>
      </c>
      <c r="T500" t="s">
        <v>8319</v>
      </c>
    </row>
    <row r="501" spans="1:20" ht="60" x14ac:dyDescent="0.25">
      <c r="A501">
        <v>2059</v>
      </c>
      <c r="B501" s="3" t="s">
        <v>2060</v>
      </c>
      <c r="C501" s="3" t="s">
        <v>6169</v>
      </c>
      <c r="D501">
        <v>30000</v>
      </c>
      <c r="E501">
        <v>43037</v>
      </c>
      <c r="F501" t="s">
        <v>8219</v>
      </c>
      <c r="G501" t="s">
        <v>8224</v>
      </c>
      <c r="H501" t="s">
        <v>8246</v>
      </c>
      <c r="I501">
        <v>1454277540</v>
      </c>
      <c r="J501" s="13">
        <f t="shared" si="29"/>
        <v>42400.915972222225</v>
      </c>
      <c r="K501">
        <v>1450880854</v>
      </c>
      <c r="L501" s="13">
        <f t="shared" si="30"/>
        <v>42072.576249999998</v>
      </c>
      <c r="M501" t="b">
        <v>0</v>
      </c>
      <c r="N501">
        <v>375</v>
      </c>
      <c r="O501" t="b">
        <v>1</v>
      </c>
      <c r="P501" t="s">
        <v>8295</v>
      </c>
      <c r="Q501" s="6">
        <f t="shared" si="28"/>
        <v>1.4345666666666668</v>
      </c>
      <c r="R501" s="8">
        <f t="shared" si="31"/>
        <v>114.76533333333333</v>
      </c>
      <c r="S501" t="s">
        <v>8310</v>
      </c>
      <c r="T501" t="s">
        <v>8311</v>
      </c>
    </row>
    <row r="502" spans="1:20" ht="60" x14ac:dyDescent="0.25">
      <c r="A502">
        <v>3026</v>
      </c>
      <c r="B502" s="3" t="s">
        <v>3026</v>
      </c>
      <c r="C502" s="3" t="s">
        <v>7136</v>
      </c>
      <c r="D502">
        <v>900</v>
      </c>
      <c r="E502">
        <v>1290</v>
      </c>
      <c r="F502" t="s">
        <v>8219</v>
      </c>
      <c r="G502" t="s">
        <v>8225</v>
      </c>
      <c r="H502" t="s">
        <v>8247</v>
      </c>
      <c r="I502">
        <v>1488538892</v>
      </c>
      <c r="J502" s="13">
        <f t="shared" si="29"/>
        <v>42797.459398148145</v>
      </c>
      <c r="K502">
        <v>1487329292</v>
      </c>
      <c r="L502" s="13">
        <f t="shared" si="30"/>
        <v>40936.678506944445</v>
      </c>
      <c r="M502" t="b">
        <v>0</v>
      </c>
      <c r="N502">
        <v>25</v>
      </c>
      <c r="O502" t="b">
        <v>1</v>
      </c>
      <c r="P502" t="s">
        <v>8303</v>
      </c>
      <c r="Q502" s="6">
        <f t="shared" si="28"/>
        <v>1.4333333333333333</v>
      </c>
      <c r="R502" s="8">
        <f t="shared" si="31"/>
        <v>51.6</v>
      </c>
      <c r="S502" t="s">
        <v>8317</v>
      </c>
      <c r="T502" t="s">
        <v>8330</v>
      </c>
    </row>
    <row r="503" spans="1:20" ht="45" x14ac:dyDescent="0.25">
      <c r="A503">
        <v>3820</v>
      </c>
      <c r="B503" s="3" t="s">
        <v>3817</v>
      </c>
      <c r="C503" s="3" t="s">
        <v>7929</v>
      </c>
      <c r="D503">
        <v>300</v>
      </c>
      <c r="E503">
        <v>430</v>
      </c>
      <c r="F503" t="s">
        <v>8219</v>
      </c>
      <c r="G503" t="s">
        <v>8225</v>
      </c>
      <c r="H503" t="s">
        <v>8247</v>
      </c>
      <c r="I503">
        <v>1436110717</v>
      </c>
      <c r="J503" s="13">
        <f t="shared" si="29"/>
        <v>42190.651817129634</v>
      </c>
      <c r="K503">
        <v>1433518717</v>
      </c>
      <c r="L503" s="13">
        <f t="shared" si="30"/>
        <v>40753.758425925924</v>
      </c>
      <c r="M503" t="b">
        <v>0</v>
      </c>
      <c r="N503">
        <v>20</v>
      </c>
      <c r="O503" t="b">
        <v>1</v>
      </c>
      <c r="P503" t="s">
        <v>8271</v>
      </c>
      <c r="Q503" s="6">
        <f t="shared" si="28"/>
        <v>1.4333333333333333</v>
      </c>
      <c r="R503" s="8">
        <f t="shared" si="31"/>
        <v>21.5</v>
      </c>
      <c r="S503" t="s">
        <v>8317</v>
      </c>
      <c r="T503" t="s">
        <v>8318</v>
      </c>
    </row>
    <row r="504" spans="1:20" ht="45" x14ac:dyDescent="0.25">
      <c r="A504">
        <v>3777</v>
      </c>
      <c r="B504" s="3" t="s">
        <v>3774</v>
      </c>
      <c r="C504" s="3" t="s">
        <v>7887</v>
      </c>
      <c r="D504">
        <v>2000</v>
      </c>
      <c r="E504">
        <v>2864</v>
      </c>
      <c r="F504" t="s">
        <v>8219</v>
      </c>
      <c r="G504" t="s">
        <v>8224</v>
      </c>
      <c r="H504" t="s">
        <v>8246</v>
      </c>
      <c r="I504">
        <v>1411790400</v>
      </c>
      <c r="J504" s="13">
        <f t="shared" si="29"/>
        <v>41909.166666666664</v>
      </c>
      <c r="K504">
        <v>1409884821</v>
      </c>
      <c r="L504" s="13">
        <f t="shared" si="30"/>
        <v>40918.738935185182</v>
      </c>
      <c r="M504" t="b">
        <v>0</v>
      </c>
      <c r="N504">
        <v>59</v>
      </c>
      <c r="O504" t="b">
        <v>1</v>
      </c>
      <c r="P504" t="s">
        <v>8305</v>
      </c>
      <c r="Q504" s="6">
        <f t="shared" si="28"/>
        <v>1.4319999999999999</v>
      </c>
      <c r="R504" s="8">
        <f t="shared" si="31"/>
        <v>48.542372881355931</v>
      </c>
      <c r="S504" t="s">
        <v>8317</v>
      </c>
      <c r="T504" t="s">
        <v>8338</v>
      </c>
    </row>
    <row r="505" spans="1:20" ht="45" x14ac:dyDescent="0.25">
      <c r="A505">
        <v>1655</v>
      </c>
      <c r="B505" s="3" t="s">
        <v>1656</v>
      </c>
      <c r="C505" s="3" t="s">
        <v>5765</v>
      </c>
      <c r="D505">
        <v>1500</v>
      </c>
      <c r="E505">
        <v>2143</v>
      </c>
      <c r="F505" t="s">
        <v>8219</v>
      </c>
      <c r="G505" t="s">
        <v>8224</v>
      </c>
      <c r="H505" t="s">
        <v>8246</v>
      </c>
      <c r="I505">
        <v>1333648820</v>
      </c>
      <c r="J505" s="13">
        <f t="shared" si="29"/>
        <v>41004.750231481477</v>
      </c>
      <c r="K505">
        <v>1331060420</v>
      </c>
      <c r="L505" s="13">
        <f t="shared" si="30"/>
        <v>42016.706678240742</v>
      </c>
      <c r="M505" t="b">
        <v>0</v>
      </c>
      <c r="N505">
        <v>48</v>
      </c>
      <c r="O505" t="b">
        <v>1</v>
      </c>
      <c r="P505" t="s">
        <v>8292</v>
      </c>
      <c r="Q505" s="6">
        <f t="shared" si="28"/>
        <v>1.4286666666666668</v>
      </c>
      <c r="R505" s="8">
        <f t="shared" si="31"/>
        <v>44.645833333333336</v>
      </c>
      <c r="S505" t="s">
        <v>8314</v>
      </c>
      <c r="T505" t="s">
        <v>8322</v>
      </c>
    </row>
    <row r="506" spans="1:20" ht="60" x14ac:dyDescent="0.25">
      <c r="A506">
        <v>1832</v>
      </c>
      <c r="B506" s="3" t="s">
        <v>1833</v>
      </c>
      <c r="C506" s="3" t="s">
        <v>5942</v>
      </c>
      <c r="D506">
        <v>350</v>
      </c>
      <c r="E506">
        <v>500</v>
      </c>
      <c r="F506" t="s">
        <v>8219</v>
      </c>
      <c r="G506" t="s">
        <v>8224</v>
      </c>
      <c r="H506" t="s">
        <v>8246</v>
      </c>
      <c r="I506">
        <v>1299243427</v>
      </c>
      <c r="J506" s="13">
        <f t="shared" si="29"/>
        <v>40606.539664351854</v>
      </c>
      <c r="K506">
        <v>1296651427</v>
      </c>
      <c r="L506" s="13">
        <f t="shared" si="30"/>
        <v>42058.904074074075</v>
      </c>
      <c r="M506" t="b">
        <v>0</v>
      </c>
      <c r="N506">
        <v>20</v>
      </c>
      <c r="O506" t="b">
        <v>1</v>
      </c>
      <c r="P506" t="s">
        <v>8276</v>
      </c>
      <c r="Q506" s="6">
        <f t="shared" si="28"/>
        <v>1.4285714285714286</v>
      </c>
      <c r="R506" s="8">
        <f t="shared" si="31"/>
        <v>25</v>
      </c>
      <c r="S506" t="s">
        <v>8314</v>
      </c>
      <c r="T506" t="s">
        <v>8315</v>
      </c>
    </row>
    <row r="507" spans="1:20" ht="45" x14ac:dyDescent="0.25">
      <c r="A507">
        <v>786</v>
      </c>
      <c r="B507" s="3" t="s">
        <v>787</v>
      </c>
      <c r="C507" s="3" t="s">
        <v>4896</v>
      </c>
      <c r="D507">
        <v>5000</v>
      </c>
      <c r="E507">
        <v>7140</v>
      </c>
      <c r="F507" t="s">
        <v>8219</v>
      </c>
      <c r="G507" t="s">
        <v>8224</v>
      </c>
      <c r="H507" t="s">
        <v>8246</v>
      </c>
      <c r="I507">
        <v>1336751220</v>
      </c>
      <c r="J507" s="13">
        <f t="shared" si="29"/>
        <v>41040.657638888886</v>
      </c>
      <c r="K507">
        <v>1331774434</v>
      </c>
      <c r="L507" s="13">
        <f t="shared" si="30"/>
        <v>41944.83898148148</v>
      </c>
      <c r="M507" t="b">
        <v>0</v>
      </c>
      <c r="N507">
        <v>44</v>
      </c>
      <c r="O507" t="b">
        <v>1</v>
      </c>
      <c r="P507" t="s">
        <v>8276</v>
      </c>
      <c r="Q507" s="6">
        <f t="shared" si="28"/>
        <v>1.4279999999999999</v>
      </c>
      <c r="R507" s="8">
        <f t="shared" si="31"/>
        <v>162.27272727272728</v>
      </c>
      <c r="S507" t="s">
        <v>8314</v>
      </c>
      <c r="T507" t="s">
        <v>8315</v>
      </c>
    </row>
    <row r="508" spans="1:20" ht="45" x14ac:dyDescent="0.25">
      <c r="A508">
        <v>3480</v>
      </c>
      <c r="B508" s="3" t="s">
        <v>3479</v>
      </c>
      <c r="C508" s="3" t="s">
        <v>7590</v>
      </c>
      <c r="D508">
        <v>1500</v>
      </c>
      <c r="E508">
        <v>2140</v>
      </c>
      <c r="F508" t="s">
        <v>8219</v>
      </c>
      <c r="G508" t="s">
        <v>8224</v>
      </c>
      <c r="H508" t="s">
        <v>8246</v>
      </c>
      <c r="I508">
        <v>1436562000</v>
      </c>
      <c r="J508" s="13">
        <f t="shared" si="29"/>
        <v>42195.875</v>
      </c>
      <c r="K508">
        <v>1434440227</v>
      </c>
      <c r="L508" s="13">
        <f t="shared" si="30"/>
        <v>42088.911354166667</v>
      </c>
      <c r="M508" t="b">
        <v>0</v>
      </c>
      <c r="N508">
        <v>13</v>
      </c>
      <c r="O508" t="b">
        <v>1</v>
      </c>
      <c r="P508" t="s">
        <v>8271</v>
      </c>
      <c r="Q508" s="6">
        <f t="shared" si="28"/>
        <v>1.4266666666666667</v>
      </c>
      <c r="R508" s="8">
        <f t="shared" si="31"/>
        <v>164.61538461538461</v>
      </c>
      <c r="S508" t="s">
        <v>8317</v>
      </c>
      <c r="T508" t="s">
        <v>8318</v>
      </c>
    </row>
    <row r="509" spans="1:20" ht="30" x14ac:dyDescent="0.25">
      <c r="A509">
        <v>1</v>
      </c>
      <c r="B509" s="3" t="s">
        <v>3</v>
      </c>
      <c r="C509" s="3" t="s">
        <v>4112</v>
      </c>
      <c r="D509">
        <v>10275</v>
      </c>
      <c r="E509">
        <v>14653</v>
      </c>
      <c r="F509" t="s">
        <v>8219</v>
      </c>
      <c r="G509" t="s">
        <v>8224</v>
      </c>
      <c r="H509" t="s">
        <v>8246</v>
      </c>
      <c r="I509">
        <v>1488464683</v>
      </c>
      <c r="J509" s="13">
        <f t="shared" si="29"/>
        <v>42796.600497685184</v>
      </c>
      <c r="K509">
        <v>1485872683</v>
      </c>
      <c r="L509" s="13">
        <f t="shared" si="30"/>
        <v>42493.597013888888</v>
      </c>
      <c r="M509" t="b">
        <v>0</v>
      </c>
      <c r="N509">
        <v>79</v>
      </c>
      <c r="O509" t="b">
        <v>1</v>
      </c>
      <c r="P509" t="s">
        <v>8265</v>
      </c>
      <c r="Q509" s="6">
        <f t="shared" si="28"/>
        <v>1.4260827250608272</v>
      </c>
      <c r="R509" s="8">
        <f t="shared" si="31"/>
        <v>185.48101265822785</v>
      </c>
      <c r="S509" t="s">
        <v>8320</v>
      </c>
      <c r="T509" t="s">
        <v>8334</v>
      </c>
    </row>
    <row r="510" spans="1:20" ht="60" x14ac:dyDescent="0.25">
      <c r="A510">
        <v>3394</v>
      </c>
      <c r="B510" s="3" t="s">
        <v>3393</v>
      </c>
      <c r="C510" s="3" t="s">
        <v>7504</v>
      </c>
      <c r="D510">
        <v>550</v>
      </c>
      <c r="E510">
        <v>783</v>
      </c>
      <c r="F510" t="s">
        <v>8219</v>
      </c>
      <c r="G510" t="s">
        <v>8225</v>
      </c>
      <c r="H510" t="s">
        <v>8247</v>
      </c>
      <c r="I510">
        <v>1406470645</v>
      </c>
      <c r="J510" s="13">
        <f t="shared" si="29"/>
        <v>41847.59542824074</v>
      </c>
      <c r="K510">
        <v>1403878645</v>
      </c>
      <c r="L510" s="13">
        <f t="shared" si="30"/>
        <v>41877.912187499998</v>
      </c>
      <c r="M510" t="b">
        <v>0</v>
      </c>
      <c r="N510">
        <v>27</v>
      </c>
      <c r="O510" t="b">
        <v>1</v>
      </c>
      <c r="P510" t="s">
        <v>8271</v>
      </c>
      <c r="Q510" s="6">
        <f t="shared" si="28"/>
        <v>1.4236363636363636</v>
      </c>
      <c r="R510" s="8">
        <f t="shared" si="31"/>
        <v>29</v>
      </c>
      <c r="S510" t="s">
        <v>8317</v>
      </c>
      <c r="T510" t="s">
        <v>8318</v>
      </c>
    </row>
    <row r="511" spans="1:20" ht="30" x14ac:dyDescent="0.25">
      <c r="A511">
        <v>36</v>
      </c>
      <c r="B511" s="3" t="s">
        <v>38</v>
      </c>
      <c r="C511" s="3" t="s">
        <v>4147</v>
      </c>
      <c r="D511">
        <v>6000</v>
      </c>
      <c r="E511">
        <v>8529</v>
      </c>
      <c r="F511" t="s">
        <v>8219</v>
      </c>
      <c r="G511" t="s">
        <v>8224</v>
      </c>
      <c r="H511" t="s">
        <v>8246</v>
      </c>
      <c r="I511">
        <v>1428128525</v>
      </c>
      <c r="J511" s="13">
        <f t="shared" si="29"/>
        <v>42098.265335648146</v>
      </c>
      <c r="K511">
        <v>1425540125</v>
      </c>
      <c r="L511" s="13">
        <f t="shared" si="30"/>
        <v>42461.885138888887</v>
      </c>
      <c r="M511" t="b">
        <v>0</v>
      </c>
      <c r="N511">
        <v>44</v>
      </c>
      <c r="O511" t="b">
        <v>1</v>
      </c>
      <c r="P511" t="s">
        <v>8265</v>
      </c>
      <c r="Q511" s="6">
        <f t="shared" si="28"/>
        <v>1.4215</v>
      </c>
      <c r="R511" s="8">
        <f t="shared" si="31"/>
        <v>193.84090909090909</v>
      </c>
      <c r="S511" t="s">
        <v>8320</v>
      </c>
      <c r="T511" t="s">
        <v>8334</v>
      </c>
    </row>
    <row r="512" spans="1:20" ht="60" x14ac:dyDescent="0.25">
      <c r="A512">
        <v>42</v>
      </c>
      <c r="B512" s="3" t="s">
        <v>44</v>
      </c>
      <c r="C512" s="3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1419780026</v>
      </c>
      <c r="J512" s="13">
        <f t="shared" si="29"/>
        <v>42001.639189814814</v>
      </c>
      <c r="K512">
        <v>1417188026</v>
      </c>
      <c r="L512" s="13">
        <f t="shared" si="30"/>
        <v>41772.685393518521</v>
      </c>
      <c r="M512" t="b">
        <v>0</v>
      </c>
      <c r="N512">
        <v>169</v>
      </c>
      <c r="O512" t="b">
        <v>1</v>
      </c>
      <c r="P512" t="s">
        <v>8265</v>
      </c>
      <c r="Q512" s="6">
        <f t="shared" si="28"/>
        <v>1.4185714285714286</v>
      </c>
      <c r="R512" s="8">
        <f t="shared" si="31"/>
        <v>117.51479289940828</v>
      </c>
      <c r="S512" t="s">
        <v>8320</v>
      </c>
      <c r="T512" t="s">
        <v>8334</v>
      </c>
    </row>
    <row r="513" spans="1:20" ht="60" x14ac:dyDescent="0.25">
      <c r="A513">
        <v>402</v>
      </c>
      <c r="B513" s="3" t="s">
        <v>403</v>
      </c>
      <c r="C513" s="3" t="s">
        <v>4512</v>
      </c>
      <c r="D513">
        <v>2000</v>
      </c>
      <c r="E513">
        <v>2833</v>
      </c>
      <c r="F513" t="s">
        <v>8219</v>
      </c>
      <c r="G513" t="s">
        <v>8224</v>
      </c>
      <c r="H513" t="s">
        <v>8246</v>
      </c>
      <c r="I513">
        <v>1446731817</v>
      </c>
      <c r="J513" s="13">
        <f t="shared" si="29"/>
        <v>42313.58121527778</v>
      </c>
      <c r="K513">
        <v>1444913817</v>
      </c>
      <c r="L513" s="13">
        <f t="shared" si="30"/>
        <v>41319.769293981481</v>
      </c>
      <c r="M513" t="b">
        <v>0</v>
      </c>
      <c r="N513">
        <v>43</v>
      </c>
      <c r="O513" t="b">
        <v>1</v>
      </c>
      <c r="P513" t="s">
        <v>8269</v>
      </c>
      <c r="Q513" s="6">
        <f t="shared" si="28"/>
        <v>1.4165000000000001</v>
      </c>
      <c r="R513" s="8">
        <f t="shared" si="31"/>
        <v>65.883720930232556</v>
      </c>
      <c r="S513" t="s">
        <v>8320</v>
      </c>
      <c r="T513" t="s">
        <v>8332</v>
      </c>
    </row>
    <row r="514" spans="1:20" ht="45" x14ac:dyDescent="0.25">
      <c r="A514">
        <v>2816</v>
      </c>
      <c r="B514" s="3" t="s">
        <v>2816</v>
      </c>
      <c r="C514" s="3" t="s">
        <v>6926</v>
      </c>
      <c r="D514">
        <v>3000</v>
      </c>
      <c r="E514">
        <v>4247</v>
      </c>
      <c r="F514" t="s">
        <v>8219</v>
      </c>
      <c r="G514" t="s">
        <v>8225</v>
      </c>
      <c r="H514" t="s">
        <v>8247</v>
      </c>
      <c r="I514">
        <v>1438531200</v>
      </c>
      <c r="J514" s="13">
        <f t="shared" si="29"/>
        <v>42218.666666666672</v>
      </c>
      <c r="K514">
        <v>1435921992</v>
      </c>
      <c r="L514" s="13">
        <f t="shared" si="30"/>
        <v>42219.180393518516</v>
      </c>
      <c r="M514" t="b">
        <v>0</v>
      </c>
      <c r="N514">
        <v>169</v>
      </c>
      <c r="O514" t="b">
        <v>1</v>
      </c>
      <c r="P514" t="s">
        <v>8271</v>
      </c>
      <c r="Q514" s="6">
        <f t="shared" ref="Q514:Q577" si="32">E514/D514</f>
        <v>1.4156666666666666</v>
      </c>
      <c r="R514" s="8">
        <f t="shared" si="31"/>
        <v>25.130177514792898</v>
      </c>
      <c r="S514" t="s">
        <v>8317</v>
      </c>
      <c r="T514" t="s">
        <v>8318</v>
      </c>
    </row>
    <row r="515" spans="1:20" ht="45" x14ac:dyDescent="0.25">
      <c r="A515">
        <v>1650</v>
      </c>
      <c r="B515" s="3" t="s">
        <v>1651</v>
      </c>
      <c r="C515" s="3" t="s">
        <v>5760</v>
      </c>
      <c r="D515">
        <v>2000</v>
      </c>
      <c r="E515">
        <v>2831</v>
      </c>
      <c r="F515" t="s">
        <v>8219</v>
      </c>
      <c r="G515" t="s">
        <v>8224</v>
      </c>
      <c r="H515" t="s">
        <v>8246</v>
      </c>
      <c r="I515">
        <v>1381314437</v>
      </c>
      <c r="J515" s="13">
        <f t="shared" ref="J515:J578" si="33">(((I515/60)/60)/24)+DATE(1970,1,1)</f>
        <v>41556.435613425929</v>
      </c>
      <c r="K515">
        <v>1378722437</v>
      </c>
      <c r="L515" s="13">
        <f t="shared" ref="L515:L578" si="34">(((K534/60)/60)/24)+DATE(1970,1,1)</f>
        <v>42643.632858796293</v>
      </c>
      <c r="M515" t="b">
        <v>0</v>
      </c>
      <c r="N515">
        <v>32</v>
      </c>
      <c r="O515" t="b">
        <v>1</v>
      </c>
      <c r="P515" t="s">
        <v>8292</v>
      </c>
      <c r="Q515" s="6">
        <f t="shared" si="32"/>
        <v>1.4155</v>
      </c>
      <c r="R515" s="8">
        <f t="shared" ref="R515:R578" si="35">E515/N515</f>
        <v>88.46875</v>
      </c>
      <c r="S515" t="s">
        <v>8314</v>
      </c>
      <c r="T515" t="s">
        <v>8322</v>
      </c>
    </row>
    <row r="516" spans="1:20" ht="60" x14ac:dyDescent="0.25">
      <c r="A516">
        <v>380</v>
      </c>
      <c r="B516" s="3" t="s">
        <v>381</v>
      </c>
      <c r="C516" s="3" t="s">
        <v>4490</v>
      </c>
      <c r="D516">
        <v>4000</v>
      </c>
      <c r="E516">
        <v>5660</v>
      </c>
      <c r="F516" t="s">
        <v>8219</v>
      </c>
      <c r="G516" t="s">
        <v>8224</v>
      </c>
      <c r="H516" t="s">
        <v>8246</v>
      </c>
      <c r="I516">
        <v>1453569392</v>
      </c>
      <c r="J516" s="13">
        <f t="shared" si="33"/>
        <v>42392.719814814816</v>
      </c>
      <c r="K516">
        <v>1451409392</v>
      </c>
      <c r="L516" s="13">
        <f t="shared" si="34"/>
        <v>41899.830312500002</v>
      </c>
      <c r="M516" t="b">
        <v>0</v>
      </c>
      <c r="N516">
        <v>49</v>
      </c>
      <c r="O516" t="b">
        <v>1</v>
      </c>
      <c r="P516" t="s">
        <v>8269</v>
      </c>
      <c r="Q516" s="6">
        <f t="shared" si="32"/>
        <v>1.415</v>
      </c>
      <c r="R516" s="8">
        <f t="shared" si="35"/>
        <v>115.51020408163265</v>
      </c>
      <c r="S516" t="s">
        <v>8320</v>
      </c>
      <c r="T516" t="s">
        <v>8332</v>
      </c>
    </row>
    <row r="517" spans="1:20" ht="60" x14ac:dyDescent="0.25">
      <c r="A517">
        <v>653</v>
      </c>
      <c r="B517" s="3" t="s">
        <v>654</v>
      </c>
      <c r="C517" s="3" t="s">
        <v>4763</v>
      </c>
      <c r="D517">
        <v>75000</v>
      </c>
      <c r="E517">
        <v>106084.5</v>
      </c>
      <c r="F517" t="s">
        <v>8219</v>
      </c>
      <c r="G517" t="s">
        <v>8224</v>
      </c>
      <c r="H517" t="s">
        <v>8246</v>
      </c>
      <c r="I517">
        <v>1440082240</v>
      </c>
      <c r="J517" s="13">
        <f t="shared" si="33"/>
        <v>42236.618518518517</v>
      </c>
      <c r="K517">
        <v>1436885440</v>
      </c>
      <c r="L517" s="13">
        <f t="shared" si="34"/>
        <v>41533.542858796296</v>
      </c>
      <c r="M517" t="b">
        <v>0</v>
      </c>
      <c r="N517">
        <v>1107</v>
      </c>
      <c r="O517" t="b">
        <v>1</v>
      </c>
      <c r="P517" t="s">
        <v>8273</v>
      </c>
      <c r="Q517" s="6">
        <f t="shared" si="32"/>
        <v>1.4144600000000001</v>
      </c>
      <c r="R517" s="8">
        <f t="shared" si="35"/>
        <v>95.830623306233065</v>
      </c>
      <c r="S517" t="s">
        <v>8310</v>
      </c>
      <c r="T517" t="s">
        <v>8316</v>
      </c>
    </row>
    <row r="518" spans="1:20" ht="45" x14ac:dyDescent="0.25">
      <c r="A518">
        <v>2610</v>
      </c>
      <c r="B518" s="3" t="s">
        <v>2610</v>
      </c>
      <c r="C518" s="3" t="s">
        <v>6720</v>
      </c>
      <c r="D518">
        <v>22765</v>
      </c>
      <c r="E518">
        <v>32172.66</v>
      </c>
      <c r="F518" t="s">
        <v>8219</v>
      </c>
      <c r="G518" t="s">
        <v>8224</v>
      </c>
      <c r="H518" t="s">
        <v>8246</v>
      </c>
      <c r="I518">
        <v>1471849140</v>
      </c>
      <c r="J518" s="13">
        <f t="shared" si="33"/>
        <v>42604.290972222225</v>
      </c>
      <c r="K518">
        <v>1468444125</v>
      </c>
      <c r="L518" s="13">
        <f t="shared" si="34"/>
        <v>42438.667071759264</v>
      </c>
      <c r="M518" t="b">
        <v>1</v>
      </c>
      <c r="N518">
        <v>577</v>
      </c>
      <c r="O518" t="b">
        <v>1</v>
      </c>
      <c r="P518" t="s">
        <v>8301</v>
      </c>
      <c r="Q518" s="6">
        <f t="shared" si="32"/>
        <v>1.4132510432681749</v>
      </c>
      <c r="R518" s="8">
        <f t="shared" si="35"/>
        <v>55.758509532062391</v>
      </c>
      <c r="S518" t="s">
        <v>8310</v>
      </c>
      <c r="T518" t="s">
        <v>8319</v>
      </c>
    </row>
    <row r="519" spans="1:20" ht="60" x14ac:dyDescent="0.25">
      <c r="A519">
        <v>1296</v>
      </c>
      <c r="B519" s="3" t="s">
        <v>1297</v>
      </c>
      <c r="C519" s="3" t="s">
        <v>5406</v>
      </c>
      <c r="D519">
        <v>850</v>
      </c>
      <c r="E519">
        <v>1200</v>
      </c>
      <c r="F519" t="s">
        <v>8219</v>
      </c>
      <c r="G519" t="s">
        <v>8225</v>
      </c>
      <c r="H519" t="s">
        <v>8247</v>
      </c>
      <c r="I519">
        <v>1457914373</v>
      </c>
      <c r="J519" s="13">
        <f t="shared" si="33"/>
        <v>42443.008946759262</v>
      </c>
      <c r="K519">
        <v>1456189973</v>
      </c>
      <c r="L519" s="13">
        <f t="shared" si="34"/>
        <v>42723.63653935185</v>
      </c>
      <c r="M519" t="b">
        <v>0</v>
      </c>
      <c r="N519">
        <v>23</v>
      </c>
      <c r="O519" t="b">
        <v>1</v>
      </c>
      <c r="P519" t="s">
        <v>8271</v>
      </c>
      <c r="Q519" s="6">
        <f t="shared" si="32"/>
        <v>1.411764705882353</v>
      </c>
      <c r="R519" s="8">
        <f t="shared" si="35"/>
        <v>52.173913043478258</v>
      </c>
      <c r="S519" t="s">
        <v>8317</v>
      </c>
      <c r="T519" t="s">
        <v>8318</v>
      </c>
    </row>
    <row r="520" spans="1:20" ht="30" x14ac:dyDescent="0.25">
      <c r="A520">
        <v>3710</v>
      </c>
      <c r="B520" s="3" t="s">
        <v>3707</v>
      </c>
      <c r="C520" s="3" t="s">
        <v>7820</v>
      </c>
      <c r="D520">
        <v>1300</v>
      </c>
      <c r="E520">
        <v>1835</v>
      </c>
      <c r="F520" t="s">
        <v>8219</v>
      </c>
      <c r="G520" t="s">
        <v>8224</v>
      </c>
      <c r="H520" t="s">
        <v>8246</v>
      </c>
      <c r="I520">
        <v>1428068988</v>
      </c>
      <c r="J520" s="13">
        <f t="shared" si="33"/>
        <v>42097.576249999998</v>
      </c>
      <c r="K520">
        <v>1425908988</v>
      </c>
      <c r="L520" s="13">
        <f t="shared" si="34"/>
        <v>42185.521087962959</v>
      </c>
      <c r="M520" t="b">
        <v>0</v>
      </c>
      <c r="N520">
        <v>27</v>
      </c>
      <c r="O520" t="b">
        <v>1</v>
      </c>
      <c r="P520" t="s">
        <v>8271</v>
      </c>
      <c r="Q520" s="6">
        <f t="shared" si="32"/>
        <v>1.4115384615384616</v>
      </c>
      <c r="R520" s="8">
        <f t="shared" si="35"/>
        <v>67.962962962962962</v>
      </c>
      <c r="S520" t="s">
        <v>8317</v>
      </c>
      <c r="T520" t="s">
        <v>8318</v>
      </c>
    </row>
    <row r="521" spans="1:20" ht="60" x14ac:dyDescent="0.25">
      <c r="A521">
        <v>2277</v>
      </c>
      <c r="B521" s="3" t="s">
        <v>2278</v>
      </c>
      <c r="C521" s="3" t="s">
        <v>6387</v>
      </c>
      <c r="D521">
        <v>8500</v>
      </c>
      <c r="E521">
        <v>11992</v>
      </c>
      <c r="F521" t="s">
        <v>8219</v>
      </c>
      <c r="G521" t="s">
        <v>8224</v>
      </c>
      <c r="H521" t="s">
        <v>8246</v>
      </c>
      <c r="I521">
        <v>1330359423</v>
      </c>
      <c r="J521" s="13">
        <f t="shared" si="33"/>
        <v>40966.678506944445</v>
      </c>
      <c r="K521">
        <v>1327767423</v>
      </c>
      <c r="L521" s="13">
        <f t="shared" si="34"/>
        <v>42312.874594907407</v>
      </c>
      <c r="M521" t="b">
        <v>0</v>
      </c>
      <c r="N521">
        <v>207</v>
      </c>
      <c r="O521" t="b">
        <v>1</v>
      </c>
      <c r="P521" t="s">
        <v>8297</v>
      </c>
      <c r="Q521" s="6">
        <f t="shared" si="32"/>
        <v>1.4108235294117648</v>
      </c>
      <c r="R521" s="8">
        <f t="shared" si="35"/>
        <v>57.932367149758456</v>
      </c>
      <c r="S521" t="s">
        <v>8312</v>
      </c>
      <c r="T521" t="s">
        <v>8313</v>
      </c>
    </row>
    <row r="522" spans="1:20" ht="30" x14ac:dyDescent="0.25">
      <c r="A522">
        <v>113</v>
      </c>
      <c r="B522" s="3" t="s">
        <v>115</v>
      </c>
      <c r="C522" s="3" t="s">
        <v>4224</v>
      </c>
      <c r="D522">
        <v>5000</v>
      </c>
      <c r="E522">
        <v>7050</v>
      </c>
      <c r="F522" t="s">
        <v>8219</v>
      </c>
      <c r="G522" t="s">
        <v>8224</v>
      </c>
      <c r="H522" t="s">
        <v>8246</v>
      </c>
      <c r="I522">
        <v>1312642800</v>
      </c>
      <c r="J522" s="13">
        <f t="shared" si="33"/>
        <v>40761.625</v>
      </c>
      <c r="K522">
        <v>1311963128</v>
      </c>
      <c r="L522" s="13">
        <f t="shared" si="34"/>
        <v>40638.828009259261</v>
      </c>
      <c r="M522" t="b">
        <v>0</v>
      </c>
      <c r="N522">
        <v>78</v>
      </c>
      <c r="O522" t="b">
        <v>1</v>
      </c>
      <c r="P522" t="s">
        <v>8266</v>
      </c>
      <c r="Q522" s="6">
        <f t="shared" si="32"/>
        <v>1.41</v>
      </c>
      <c r="R522" s="8">
        <f t="shared" si="35"/>
        <v>90.384615384615387</v>
      </c>
      <c r="S522" t="s">
        <v>8320</v>
      </c>
      <c r="T522" t="s">
        <v>8321</v>
      </c>
    </row>
    <row r="523" spans="1:20" ht="30" x14ac:dyDescent="0.25">
      <c r="A523">
        <v>115</v>
      </c>
      <c r="B523" s="3" t="s">
        <v>117</v>
      </c>
      <c r="C523" s="3" t="s">
        <v>4226</v>
      </c>
      <c r="D523">
        <v>450</v>
      </c>
      <c r="E523">
        <v>632</v>
      </c>
      <c r="F523" t="s">
        <v>8219</v>
      </c>
      <c r="G523" t="s">
        <v>8224</v>
      </c>
      <c r="H523" t="s">
        <v>8246</v>
      </c>
      <c r="I523">
        <v>1328377444</v>
      </c>
      <c r="J523" s="13">
        <f t="shared" si="33"/>
        <v>40943.738935185182</v>
      </c>
      <c r="K523">
        <v>1326217444</v>
      </c>
      <c r="L523" s="13">
        <f t="shared" si="34"/>
        <v>41796.771597222221</v>
      </c>
      <c r="M523" t="b">
        <v>0</v>
      </c>
      <c r="N523">
        <v>22</v>
      </c>
      <c r="O523" t="b">
        <v>1</v>
      </c>
      <c r="P523" t="s">
        <v>8266</v>
      </c>
      <c r="Q523" s="6">
        <f t="shared" si="32"/>
        <v>1.4044444444444444</v>
      </c>
      <c r="R523" s="8">
        <f t="shared" si="35"/>
        <v>28.727272727272727</v>
      </c>
      <c r="S523" t="s">
        <v>8320</v>
      </c>
      <c r="T523" t="s">
        <v>8321</v>
      </c>
    </row>
    <row r="524" spans="1:20" ht="30" x14ac:dyDescent="0.25">
      <c r="A524">
        <v>3457</v>
      </c>
      <c r="B524" s="3" t="s">
        <v>3456</v>
      </c>
      <c r="C524" s="3" t="s">
        <v>7567</v>
      </c>
      <c r="D524">
        <v>2000</v>
      </c>
      <c r="E524">
        <v>2804</v>
      </c>
      <c r="F524" t="s">
        <v>8219</v>
      </c>
      <c r="G524" t="s">
        <v>8224</v>
      </c>
      <c r="H524" t="s">
        <v>8246</v>
      </c>
      <c r="I524">
        <v>1423720740</v>
      </c>
      <c r="J524" s="13">
        <f t="shared" si="33"/>
        <v>42047.249305555553</v>
      </c>
      <c r="K524">
        <v>1421081857</v>
      </c>
      <c r="L524" s="13">
        <f t="shared" si="34"/>
        <v>42136.675196759257</v>
      </c>
      <c r="M524" t="b">
        <v>0</v>
      </c>
      <c r="N524">
        <v>55</v>
      </c>
      <c r="O524" t="b">
        <v>1</v>
      </c>
      <c r="P524" t="s">
        <v>8271</v>
      </c>
      <c r="Q524" s="6">
        <f t="shared" si="32"/>
        <v>1.4019999999999999</v>
      </c>
      <c r="R524" s="8">
        <f t="shared" si="35"/>
        <v>50.981818181818184</v>
      </c>
      <c r="S524" t="s">
        <v>8317</v>
      </c>
      <c r="T524" t="s">
        <v>8318</v>
      </c>
    </row>
    <row r="525" spans="1:20" ht="60" x14ac:dyDescent="0.25">
      <c r="A525">
        <v>3814</v>
      </c>
      <c r="B525" s="3" t="s">
        <v>3811</v>
      </c>
      <c r="C525" s="3" t="s">
        <v>7924</v>
      </c>
      <c r="D525">
        <v>1500</v>
      </c>
      <c r="E525">
        <v>2102</v>
      </c>
      <c r="F525" t="s">
        <v>8219</v>
      </c>
      <c r="G525" t="s">
        <v>8224</v>
      </c>
      <c r="H525" t="s">
        <v>8246</v>
      </c>
      <c r="I525">
        <v>1427860740</v>
      </c>
      <c r="J525" s="13">
        <f t="shared" si="33"/>
        <v>42095.165972222225</v>
      </c>
      <c r="K525">
        <v>1424727712</v>
      </c>
      <c r="L525" s="13">
        <f t="shared" si="34"/>
        <v>42685.974004629628</v>
      </c>
      <c r="M525" t="b">
        <v>0</v>
      </c>
      <c r="N525">
        <v>34</v>
      </c>
      <c r="O525" t="b">
        <v>1</v>
      </c>
      <c r="P525" t="s">
        <v>8271</v>
      </c>
      <c r="Q525" s="6">
        <f t="shared" si="32"/>
        <v>1.4013333333333333</v>
      </c>
      <c r="R525" s="8">
        <f t="shared" si="35"/>
        <v>61.823529411764703</v>
      </c>
      <c r="S525" t="s">
        <v>8317</v>
      </c>
      <c r="T525" t="s">
        <v>8318</v>
      </c>
    </row>
    <row r="526" spans="1:20" ht="60" x14ac:dyDescent="0.25">
      <c r="A526">
        <v>2723</v>
      </c>
      <c r="B526" s="3" t="s">
        <v>2723</v>
      </c>
      <c r="C526" s="3" t="s">
        <v>6833</v>
      </c>
      <c r="D526">
        <v>12000</v>
      </c>
      <c r="E526">
        <v>16806</v>
      </c>
      <c r="F526" t="s">
        <v>8219</v>
      </c>
      <c r="G526" t="s">
        <v>8224</v>
      </c>
      <c r="H526" t="s">
        <v>8246</v>
      </c>
      <c r="I526">
        <v>1420060088</v>
      </c>
      <c r="J526" s="13">
        <f t="shared" si="33"/>
        <v>42004.880648148144</v>
      </c>
      <c r="K526">
        <v>1414872488</v>
      </c>
      <c r="L526" s="13">
        <f t="shared" si="34"/>
        <v>42405.090300925927</v>
      </c>
      <c r="M526" t="b">
        <v>0</v>
      </c>
      <c r="N526">
        <v>176</v>
      </c>
      <c r="O526" t="b">
        <v>1</v>
      </c>
      <c r="P526" t="s">
        <v>8295</v>
      </c>
      <c r="Q526" s="6">
        <f t="shared" si="32"/>
        <v>1.4005000000000001</v>
      </c>
      <c r="R526" s="8">
        <f t="shared" si="35"/>
        <v>95.48863636363636</v>
      </c>
      <c r="S526" t="s">
        <v>8310</v>
      </c>
      <c r="T526" t="s">
        <v>8311</v>
      </c>
    </row>
    <row r="527" spans="1:20" ht="45" x14ac:dyDescent="0.25">
      <c r="A527">
        <v>3423</v>
      </c>
      <c r="B527" s="3" t="s">
        <v>3422</v>
      </c>
      <c r="C527" s="3" t="s">
        <v>7533</v>
      </c>
      <c r="D527">
        <v>250</v>
      </c>
      <c r="E527">
        <v>350</v>
      </c>
      <c r="F527" t="s">
        <v>8219</v>
      </c>
      <c r="G527" t="s">
        <v>8224</v>
      </c>
      <c r="H527" t="s">
        <v>8246</v>
      </c>
      <c r="I527">
        <v>1429912341</v>
      </c>
      <c r="J527" s="13">
        <f t="shared" si="33"/>
        <v>42118.911354166667</v>
      </c>
      <c r="K527">
        <v>1427320341</v>
      </c>
      <c r="L527" s="13">
        <f t="shared" si="34"/>
        <v>41228.650196759263</v>
      </c>
      <c r="M527" t="b">
        <v>0</v>
      </c>
      <c r="N527">
        <v>10</v>
      </c>
      <c r="O527" t="b">
        <v>1</v>
      </c>
      <c r="P527" t="s">
        <v>8271</v>
      </c>
      <c r="Q527" s="6">
        <f t="shared" si="32"/>
        <v>1.4</v>
      </c>
      <c r="R527" s="8">
        <f t="shared" si="35"/>
        <v>35</v>
      </c>
      <c r="S527" t="s">
        <v>8317</v>
      </c>
      <c r="T527" t="s">
        <v>8318</v>
      </c>
    </row>
    <row r="528" spans="1:20" ht="60" x14ac:dyDescent="0.25">
      <c r="A528">
        <v>3675</v>
      </c>
      <c r="B528" s="3" t="s">
        <v>3672</v>
      </c>
      <c r="C528" s="3" t="s">
        <v>7785</v>
      </c>
      <c r="D528">
        <v>50</v>
      </c>
      <c r="E528">
        <v>70</v>
      </c>
      <c r="F528" t="s">
        <v>8219</v>
      </c>
      <c r="G528" t="s">
        <v>8225</v>
      </c>
      <c r="H528" t="s">
        <v>8247</v>
      </c>
      <c r="I528">
        <v>1463353200</v>
      </c>
      <c r="J528" s="13">
        <f t="shared" si="33"/>
        <v>42505.958333333328</v>
      </c>
      <c r="K528">
        <v>1462285182</v>
      </c>
      <c r="L528" s="13">
        <f t="shared" si="34"/>
        <v>41543.988067129627</v>
      </c>
      <c r="M528" t="b">
        <v>0</v>
      </c>
      <c r="N528">
        <v>3</v>
      </c>
      <c r="O528" t="b">
        <v>1</v>
      </c>
      <c r="P528" t="s">
        <v>8271</v>
      </c>
      <c r="Q528" s="6">
        <f t="shared" si="32"/>
        <v>1.4</v>
      </c>
      <c r="R528" s="8">
        <f t="shared" si="35"/>
        <v>23.333333333333332</v>
      </c>
      <c r="S528" t="s">
        <v>8317</v>
      </c>
      <c r="T528" t="s">
        <v>8318</v>
      </c>
    </row>
    <row r="529" spans="1:20" ht="60" x14ac:dyDescent="0.25">
      <c r="A529">
        <v>649</v>
      </c>
      <c r="B529" s="3" t="s">
        <v>650</v>
      </c>
      <c r="C529" s="3" t="s">
        <v>4759</v>
      </c>
      <c r="D529">
        <v>2500</v>
      </c>
      <c r="E529">
        <v>3499</v>
      </c>
      <c r="F529" t="s">
        <v>8219</v>
      </c>
      <c r="G529" t="s">
        <v>8224</v>
      </c>
      <c r="H529" t="s">
        <v>8246</v>
      </c>
      <c r="I529">
        <v>1410904413</v>
      </c>
      <c r="J529" s="13">
        <f t="shared" si="33"/>
        <v>41898.912187499998</v>
      </c>
      <c r="K529">
        <v>1409090013</v>
      </c>
      <c r="L529" s="13">
        <f t="shared" si="34"/>
        <v>42410.017199074078</v>
      </c>
      <c r="M529" t="b">
        <v>0</v>
      </c>
      <c r="N529">
        <v>82</v>
      </c>
      <c r="O529" t="b">
        <v>1</v>
      </c>
      <c r="P529" t="s">
        <v>8273</v>
      </c>
      <c r="Q529" s="6">
        <f t="shared" si="32"/>
        <v>1.3996</v>
      </c>
      <c r="R529" s="8">
        <f t="shared" si="35"/>
        <v>42.670731707317074</v>
      </c>
      <c r="S529" t="s">
        <v>8310</v>
      </c>
      <c r="T529" t="s">
        <v>8316</v>
      </c>
    </row>
    <row r="530" spans="1:20" ht="60" x14ac:dyDescent="0.25">
      <c r="A530">
        <v>1669</v>
      </c>
      <c r="B530" s="3" t="s">
        <v>1670</v>
      </c>
      <c r="C530" s="3" t="s">
        <v>5779</v>
      </c>
      <c r="D530">
        <v>2000</v>
      </c>
      <c r="E530">
        <v>2795</v>
      </c>
      <c r="F530" t="s">
        <v>8219</v>
      </c>
      <c r="G530" t="s">
        <v>8224</v>
      </c>
      <c r="H530" t="s">
        <v>8246</v>
      </c>
      <c r="I530">
        <v>1464729276</v>
      </c>
      <c r="J530" s="13">
        <f t="shared" si="33"/>
        <v>42521.885138888887</v>
      </c>
      <c r="K530">
        <v>1459545276</v>
      </c>
      <c r="L530" s="13">
        <f t="shared" si="34"/>
        <v>41032.071134259262</v>
      </c>
      <c r="M530" t="b">
        <v>0</v>
      </c>
      <c r="N530">
        <v>52</v>
      </c>
      <c r="O530" t="b">
        <v>1</v>
      </c>
      <c r="P530" t="s">
        <v>8292</v>
      </c>
      <c r="Q530" s="6">
        <f t="shared" si="32"/>
        <v>1.3975</v>
      </c>
      <c r="R530" s="8">
        <f t="shared" si="35"/>
        <v>53.75</v>
      </c>
      <c r="S530" t="s">
        <v>8314</v>
      </c>
      <c r="T530" t="s">
        <v>8322</v>
      </c>
    </row>
    <row r="531" spans="1:20" ht="45" x14ac:dyDescent="0.25">
      <c r="A531">
        <v>3682</v>
      </c>
      <c r="B531" s="3" t="s">
        <v>3679</v>
      </c>
      <c r="C531" s="3" t="s">
        <v>7792</v>
      </c>
      <c r="D531">
        <v>3000</v>
      </c>
      <c r="E531">
        <v>4176</v>
      </c>
      <c r="F531" t="s">
        <v>8219</v>
      </c>
      <c r="G531" t="s">
        <v>8224</v>
      </c>
      <c r="H531" t="s">
        <v>8246</v>
      </c>
      <c r="I531">
        <v>1402901940</v>
      </c>
      <c r="J531" s="13">
        <f t="shared" si="33"/>
        <v>41806.290972222225</v>
      </c>
      <c r="K531">
        <v>1399998418</v>
      </c>
      <c r="L531" s="13">
        <f t="shared" si="34"/>
        <v>40802.733101851853</v>
      </c>
      <c r="M531" t="b">
        <v>0</v>
      </c>
      <c r="N531">
        <v>67</v>
      </c>
      <c r="O531" t="b">
        <v>1</v>
      </c>
      <c r="P531" t="s">
        <v>8271</v>
      </c>
      <c r="Q531" s="6">
        <f t="shared" si="32"/>
        <v>1.3919999999999999</v>
      </c>
      <c r="R531" s="8">
        <f t="shared" si="35"/>
        <v>62.328358208955223</v>
      </c>
      <c r="S531" t="s">
        <v>8317</v>
      </c>
      <c r="T531" t="s">
        <v>8318</v>
      </c>
    </row>
    <row r="532" spans="1:20" ht="60" x14ac:dyDescent="0.25">
      <c r="A532">
        <v>256</v>
      </c>
      <c r="B532" s="3" t="s">
        <v>257</v>
      </c>
      <c r="C532" s="3" t="s">
        <v>4366</v>
      </c>
      <c r="D532">
        <v>13000</v>
      </c>
      <c r="E532">
        <v>18083</v>
      </c>
      <c r="F532" t="s">
        <v>8219</v>
      </c>
      <c r="G532" t="s">
        <v>8224</v>
      </c>
      <c r="H532" t="s">
        <v>8246</v>
      </c>
      <c r="I532">
        <v>1363458467</v>
      </c>
      <c r="J532" s="13">
        <f t="shared" si="33"/>
        <v>41349.769293981481</v>
      </c>
      <c r="K532">
        <v>1360866467</v>
      </c>
      <c r="L532" s="13">
        <f t="shared" si="34"/>
        <v>42774.621712962966</v>
      </c>
      <c r="M532" t="b">
        <v>1</v>
      </c>
      <c r="N532">
        <v>275</v>
      </c>
      <c r="O532" t="b">
        <v>1</v>
      </c>
      <c r="P532" t="s">
        <v>8269</v>
      </c>
      <c r="Q532" s="6">
        <f t="shared" si="32"/>
        <v>1.391</v>
      </c>
      <c r="R532" s="8">
        <f t="shared" si="35"/>
        <v>65.756363636363631</v>
      </c>
      <c r="S532" t="s">
        <v>8320</v>
      </c>
      <c r="T532" t="s">
        <v>8332</v>
      </c>
    </row>
    <row r="533" spans="1:20" ht="60" x14ac:dyDescent="0.25">
      <c r="A533">
        <v>3684</v>
      </c>
      <c r="B533" s="3" t="s">
        <v>3681</v>
      </c>
      <c r="C533" s="3" t="s">
        <v>7794</v>
      </c>
      <c r="D533">
        <v>750</v>
      </c>
      <c r="E533">
        <v>1043</v>
      </c>
      <c r="F533" t="s">
        <v>8219</v>
      </c>
      <c r="G533" t="s">
        <v>8224</v>
      </c>
      <c r="H533" t="s">
        <v>8246</v>
      </c>
      <c r="I533">
        <v>1441167586</v>
      </c>
      <c r="J533" s="13">
        <f t="shared" si="33"/>
        <v>42249.180393518516</v>
      </c>
      <c r="K533">
        <v>1438575586</v>
      </c>
      <c r="L533" s="13">
        <f t="shared" si="34"/>
        <v>41754.745243055557</v>
      </c>
      <c r="M533" t="b">
        <v>0</v>
      </c>
      <c r="N533">
        <v>23</v>
      </c>
      <c r="O533" t="b">
        <v>1</v>
      </c>
      <c r="P533" t="s">
        <v>8271</v>
      </c>
      <c r="Q533" s="6">
        <f t="shared" si="32"/>
        <v>1.3906666666666667</v>
      </c>
      <c r="R533" s="8">
        <f t="shared" si="35"/>
        <v>45.347826086956523</v>
      </c>
      <c r="S533" t="s">
        <v>8317</v>
      </c>
      <c r="T533" t="s">
        <v>8318</v>
      </c>
    </row>
    <row r="534" spans="1:20" ht="60" x14ac:dyDescent="0.25">
      <c r="A534">
        <v>3461</v>
      </c>
      <c r="B534" s="3" t="s">
        <v>3460</v>
      </c>
      <c r="C534" s="3" t="s">
        <v>7571</v>
      </c>
      <c r="D534">
        <v>500</v>
      </c>
      <c r="E534">
        <v>695</v>
      </c>
      <c r="F534" t="s">
        <v>8219</v>
      </c>
      <c r="G534" t="s">
        <v>8224</v>
      </c>
      <c r="H534" t="s">
        <v>8246</v>
      </c>
      <c r="I534">
        <v>1477710000</v>
      </c>
      <c r="J534" s="13">
        <f t="shared" si="33"/>
        <v>42672.125</v>
      </c>
      <c r="K534">
        <v>1475248279</v>
      </c>
      <c r="L534" s="13">
        <f t="shared" si="34"/>
        <v>40925.599664351852</v>
      </c>
      <c r="M534" t="b">
        <v>0</v>
      </c>
      <c r="N534">
        <v>12</v>
      </c>
      <c r="O534" t="b">
        <v>1</v>
      </c>
      <c r="P534" t="s">
        <v>8271</v>
      </c>
      <c r="Q534" s="6">
        <f t="shared" si="32"/>
        <v>1.39</v>
      </c>
      <c r="R534" s="8">
        <f t="shared" si="35"/>
        <v>57.916666666666664</v>
      </c>
      <c r="S534" t="s">
        <v>8317</v>
      </c>
      <c r="T534" t="s">
        <v>8318</v>
      </c>
    </row>
    <row r="535" spans="1:20" ht="60" x14ac:dyDescent="0.25">
      <c r="A535">
        <v>1522</v>
      </c>
      <c r="B535" s="3" t="s">
        <v>1523</v>
      </c>
      <c r="C535" s="3" t="s">
        <v>5632</v>
      </c>
      <c r="D535">
        <v>43500</v>
      </c>
      <c r="E535">
        <v>60450.1</v>
      </c>
      <c r="F535" t="s">
        <v>8219</v>
      </c>
      <c r="G535" t="s">
        <v>8224</v>
      </c>
      <c r="H535" t="s">
        <v>8246</v>
      </c>
      <c r="I535">
        <v>1413575739</v>
      </c>
      <c r="J535" s="13">
        <f t="shared" si="33"/>
        <v>41929.830312500002</v>
      </c>
      <c r="K535">
        <v>1410983739</v>
      </c>
      <c r="L535" s="13">
        <f t="shared" si="34"/>
        <v>42494.061793981484</v>
      </c>
      <c r="M535" t="b">
        <v>1</v>
      </c>
      <c r="N535">
        <v>452</v>
      </c>
      <c r="O535" t="b">
        <v>1</v>
      </c>
      <c r="P535" t="s">
        <v>8285</v>
      </c>
      <c r="Q535" s="6">
        <f t="shared" si="32"/>
        <v>1.3896574712643677</v>
      </c>
      <c r="R535" s="8">
        <f t="shared" si="35"/>
        <v>133.7391592920354</v>
      </c>
      <c r="S535" t="s">
        <v>8325</v>
      </c>
      <c r="T535" t="s">
        <v>8326</v>
      </c>
    </row>
    <row r="536" spans="1:20" ht="60" x14ac:dyDescent="0.25">
      <c r="A536">
        <v>1472</v>
      </c>
      <c r="B536" s="3" t="s">
        <v>1473</v>
      </c>
      <c r="C536" s="3" t="s">
        <v>5582</v>
      </c>
      <c r="D536">
        <v>25000</v>
      </c>
      <c r="E536">
        <v>34676</v>
      </c>
      <c r="F536" t="s">
        <v>8219</v>
      </c>
      <c r="G536" t="s">
        <v>8224</v>
      </c>
      <c r="H536" t="s">
        <v>8246</v>
      </c>
      <c r="I536">
        <v>1381928503</v>
      </c>
      <c r="J536" s="13">
        <f t="shared" si="33"/>
        <v>41563.542858796296</v>
      </c>
      <c r="K536">
        <v>1379336503</v>
      </c>
      <c r="L536" s="13">
        <f t="shared" si="34"/>
        <v>42177.007071759261</v>
      </c>
      <c r="M536" t="b">
        <v>1</v>
      </c>
      <c r="N536">
        <v>336</v>
      </c>
      <c r="O536" t="b">
        <v>1</v>
      </c>
      <c r="P536" t="s">
        <v>8288</v>
      </c>
      <c r="Q536" s="6">
        <f t="shared" si="32"/>
        <v>1.3870400000000001</v>
      </c>
      <c r="R536" s="8">
        <f t="shared" si="35"/>
        <v>103.20238095238095</v>
      </c>
      <c r="S536" t="s">
        <v>8323</v>
      </c>
      <c r="T536" t="s">
        <v>8324</v>
      </c>
    </row>
    <row r="537" spans="1:20" ht="60" x14ac:dyDescent="0.25">
      <c r="A537">
        <v>2165</v>
      </c>
      <c r="B537" s="3" t="s">
        <v>2166</v>
      </c>
      <c r="C537" s="3" t="s">
        <v>6275</v>
      </c>
      <c r="D537">
        <v>2500</v>
      </c>
      <c r="E537">
        <v>3466</v>
      </c>
      <c r="F537" t="s">
        <v>8219</v>
      </c>
      <c r="G537" t="s">
        <v>8230</v>
      </c>
      <c r="H537" t="s">
        <v>8249</v>
      </c>
      <c r="I537">
        <v>1460127635</v>
      </c>
      <c r="J537" s="13">
        <f t="shared" si="33"/>
        <v>42468.625405092593</v>
      </c>
      <c r="K537">
        <v>1457539235</v>
      </c>
      <c r="L537" s="13">
        <f t="shared" si="34"/>
        <v>42543.862777777773</v>
      </c>
      <c r="M537" t="b">
        <v>0</v>
      </c>
      <c r="N537">
        <v>117</v>
      </c>
      <c r="O537" t="b">
        <v>1</v>
      </c>
      <c r="P537" t="s">
        <v>8276</v>
      </c>
      <c r="Q537" s="6">
        <f t="shared" si="32"/>
        <v>1.3864000000000001</v>
      </c>
      <c r="R537" s="8">
        <f t="shared" si="35"/>
        <v>29.623931623931625</v>
      </c>
      <c r="S537" t="s">
        <v>8314</v>
      </c>
      <c r="T537" t="s">
        <v>8315</v>
      </c>
    </row>
    <row r="538" spans="1:20" ht="45" x14ac:dyDescent="0.25">
      <c r="A538">
        <v>2178</v>
      </c>
      <c r="B538" s="3" t="s">
        <v>2179</v>
      </c>
      <c r="C538" s="3" t="s">
        <v>6288</v>
      </c>
      <c r="D538">
        <v>25000</v>
      </c>
      <c r="E538">
        <v>34660</v>
      </c>
      <c r="F538" t="s">
        <v>8219</v>
      </c>
      <c r="G538" t="s">
        <v>8224</v>
      </c>
      <c r="H538" t="s">
        <v>8246</v>
      </c>
      <c r="I538">
        <v>1484752597</v>
      </c>
      <c r="J538" s="13">
        <f t="shared" si="33"/>
        <v>42753.63653935185</v>
      </c>
      <c r="K538">
        <v>1482160597</v>
      </c>
      <c r="L538" s="13">
        <f t="shared" si="34"/>
        <v>41074.221562500003</v>
      </c>
      <c r="M538" t="b">
        <v>0</v>
      </c>
      <c r="N538">
        <v>859</v>
      </c>
      <c r="O538" t="b">
        <v>1</v>
      </c>
      <c r="P538" t="s">
        <v>8276</v>
      </c>
      <c r="Q538" s="6">
        <f t="shared" si="32"/>
        <v>1.3864000000000001</v>
      </c>
      <c r="R538" s="8">
        <f t="shared" si="35"/>
        <v>40.349243306169967</v>
      </c>
      <c r="S538" t="s">
        <v>8314</v>
      </c>
      <c r="T538" t="s">
        <v>8315</v>
      </c>
    </row>
    <row r="539" spans="1:20" ht="45" x14ac:dyDescent="0.25">
      <c r="A539">
        <v>3334</v>
      </c>
      <c r="B539" s="3" t="s">
        <v>3334</v>
      </c>
      <c r="C539" s="3" t="s">
        <v>7444</v>
      </c>
      <c r="D539">
        <v>3871</v>
      </c>
      <c r="E539">
        <v>5366</v>
      </c>
      <c r="F539" t="s">
        <v>8219</v>
      </c>
      <c r="G539" t="s">
        <v>8224</v>
      </c>
      <c r="H539" t="s">
        <v>8246</v>
      </c>
      <c r="I539">
        <v>1438259422</v>
      </c>
      <c r="J539" s="13">
        <f t="shared" si="33"/>
        <v>42215.521087962959</v>
      </c>
      <c r="K539">
        <v>1435667422</v>
      </c>
      <c r="L539" s="13">
        <f t="shared" si="34"/>
        <v>41074.834965277776</v>
      </c>
      <c r="M539" t="b">
        <v>0</v>
      </c>
      <c r="N539">
        <v>46</v>
      </c>
      <c r="O539" t="b">
        <v>1</v>
      </c>
      <c r="P539" t="s">
        <v>8271</v>
      </c>
      <c r="Q539" s="6">
        <f t="shared" si="32"/>
        <v>1.3862051149573753</v>
      </c>
      <c r="R539" s="8">
        <f t="shared" si="35"/>
        <v>116.65217391304348</v>
      </c>
      <c r="S539" t="s">
        <v>8317</v>
      </c>
      <c r="T539" t="s">
        <v>8318</v>
      </c>
    </row>
    <row r="540" spans="1:20" ht="45" x14ac:dyDescent="0.25">
      <c r="A540">
        <v>3371</v>
      </c>
      <c r="B540" s="3" t="s">
        <v>3370</v>
      </c>
      <c r="C540" s="3" t="s">
        <v>7481</v>
      </c>
      <c r="D540">
        <v>200</v>
      </c>
      <c r="E540">
        <v>277</v>
      </c>
      <c r="F540" t="s">
        <v>8219</v>
      </c>
      <c r="G540" t="s">
        <v>8224</v>
      </c>
      <c r="H540" t="s">
        <v>8246</v>
      </c>
      <c r="I540">
        <v>1449089965</v>
      </c>
      <c r="J540" s="13">
        <f t="shared" si="33"/>
        <v>42340.874594907407</v>
      </c>
      <c r="K540">
        <v>1446670765</v>
      </c>
      <c r="L540" s="13">
        <f t="shared" si="34"/>
        <v>42126.92123842593</v>
      </c>
      <c r="M540" t="b">
        <v>0</v>
      </c>
      <c r="N540">
        <v>9</v>
      </c>
      <c r="O540" t="b">
        <v>1</v>
      </c>
      <c r="P540" t="s">
        <v>8271</v>
      </c>
      <c r="Q540" s="6">
        <f t="shared" si="32"/>
        <v>1.385</v>
      </c>
      <c r="R540" s="8">
        <f t="shared" si="35"/>
        <v>30.777777777777779</v>
      </c>
      <c r="S540" t="s">
        <v>8317</v>
      </c>
      <c r="T540" t="s">
        <v>8318</v>
      </c>
    </row>
    <row r="541" spans="1:20" ht="60" x14ac:dyDescent="0.25">
      <c r="A541">
        <v>1942</v>
      </c>
      <c r="B541" s="3" t="s">
        <v>1943</v>
      </c>
      <c r="C541" s="3" t="s">
        <v>6052</v>
      </c>
      <c r="D541">
        <v>6000</v>
      </c>
      <c r="E541">
        <v>8306.42</v>
      </c>
      <c r="F541" t="s">
        <v>8219</v>
      </c>
      <c r="G541" t="s">
        <v>8224</v>
      </c>
      <c r="H541" t="s">
        <v>8246</v>
      </c>
      <c r="I541">
        <v>1309809140</v>
      </c>
      <c r="J541" s="13">
        <f t="shared" si="33"/>
        <v>40728.828009259261</v>
      </c>
      <c r="K541">
        <v>1302033140</v>
      </c>
      <c r="L541" s="13">
        <f t="shared" si="34"/>
        <v>40671.637511574074</v>
      </c>
      <c r="M541" t="b">
        <v>1</v>
      </c>
      <c r="N541">
        <v>95</v>
      </c>
      <c r="O541" t="b">
        <v>1</v>
      </c>
      <c r="P541" t="s">
        <v>8295</v>
      </c>
      <c r="Q541" s="6">
        <f t="shared" si="32"/>
        <v>1.3844033333333334</v>
      </c>
      <c r="R541" s="8">
        <f t="shared" si="35"/>
        <v>87.436000000000007</v>
      </c>
      <c r="S541" t="s">
        <v>8310</v>
      </c>
      <c r="T541" t="s">
        <v>8311</v>
      </c>
    </row>
    <row r="542" spans="1:20" ht="45" x14ac:dyDescent="0.25">
      <c r="A542">
        <v>3482</v>
      </c>
      <c r="B542" s="3" t="s">
        <v>3481</v>
      </c>
      <c r="C542" s="3" t="s">
        <v>7592</v>
      </c>
      <c r="D542">
        <v>3000</v>
      </c>
      <c r="E542">
        <v>4150</v>
      </c>
      <c r="F542" t="s">
        <v>8219</v>
      </c>
      <c r="G542" t="s">
        <v>8225</v>
      </c>
      <c r="H542" t="s">
        <v>8247</v>
      </c>
      <c r="I542">
        <v>1404671466</v>
      </c>
      <c r="J542" s="13">
        <f t="shared" si="33"/>
        <v>41826.771597222221</v>
      </c>
      <c r="K542">
        <v>1402079466</v>
      </c>
      <c r="L542" s="13">
        <f t="shared" si="34"/>
        <v>42058.235289351855</v>
      </c>
      <c r="M542" t="b">
        <v>0</v>
      </c>
      <c r="N542">
        <v>80</v>
      </c>
      <c r="O542" t="b">
        <v>1</v>
      </c>
      <c r="P542" t="s">
        <v>8271</v>
      </c>
      <c r="Q542" s="6">
        <f t="shared" si="32"/>
        <v>1.3833333333333333</v>
      </c>
      <c r="R542" s="8">
        <f t="shared" si="35"/>
        <v>51.875</v>
      </c>
      <c r="S542" t="s">
        <v>8317</v>
      </c>
      <c r="T542" t="s">
        <v>8318</v>
      </c>
    </row>
    <row r="543" spans="1:20" ht="60" x14ac:dyDescent="0.25">
      <c r="A543">
        <v>3669</v>
      </c>
      <c r="B543" s="3" t="s">
        <v>3666</v>
      </c>
      <c r="C543" s="3" t="s">
        <v>7779</v>
      </c>
      <c r="D543">
        <v>1000</v>
      </c>
      <c r="E543">
        <v>1382</v>
      </c>
      <c r="F543" t="s">
        <v>8219</v>
      </c>
      <c r="G543" t="s">
        <v>8225</v>
      </c>
      <c r="H543" t="s">
        <v>8247</v>
      </c>
      <c r="I543">
        <v>1434039137</v>
      </c>
      <c r="J543" s="13">
        <f t="shared" si="33"/>
        <v>42166.675196759257</v>
      </c>
      <c r="K543">
        <v>1431447137</v>
      </c>
      <c r="L543" s="13">
        <f t="shared" si="34"/>
        <v>42461.689745370371</v>
      </c>
      <c r="M543" t="b">
        <v>0</v>
      </c>
      <c r="N543">
        <v>17</v>
      </c>
      <c r="O543" t="b">
        <v>1</v>
      </c>
      <c r="P543" t="s">
        <v>8271</v>
      </c>
      <c r="Q543" s="6">
        <f t="shared" si="32"/>
        <v>1.3819999999999999</v>
      </c>
      <c r="R543" s="8">
        <f t="shared" si="35"/>
        <v>81.294117647058826</v>
      </c>
      <c r="S543" t="s">
        <v>8317</v>
      </c>
      <c r="T543" t="s">
        <v>8318</v>
      </c>
    </row>
    <row r="544" spans="1:20" ht="60" x14ac:dyDescent="0.25">
      <c r="A544">
        <v>3340</v>
      </c>
      <c r="B544" s="3" t="s">
        <v>3340</v>
      </c>
      <c r="C544" s="3" t="s">
        <v>7450</v>
      </c>
      <c r="D544">
        <v>3000</v>
      </c>
      <c r="E544">
        <v>4145</v>
      </c>
      <c r="F544" t="s">
        <v>8219</v>
      </c>
      <c r="G544" t="s">
        <v>8224</v>
      </c>
      <c r="H544" t="s">
        <v>8246</v>
      </c>
      <c r="I544">
        <v>1481066554</v>
      </c>
      <c r="J544" s="13">
        <f t="shared" si="33"/>
        <v>42710.974004629628</v>
      </c>
      <c r="K544">
        <v>1478906554</v>
      </c>
      <c r="L544" s="13">
        <f t="shared" si="34"/>
        <v>42675.438946759255</v>
      </c>
      <c r="M544" t="b">
        <v>0</v>
      </c>
      <c r="N544">
        <v>38</v>
      </c>
      <c r="O544" t="b">
        <v>1</v>
      </c>
      <c r="P544" t="s">
        <v>8271</v>
      </c>
      <c r="Q544" s="6">
        <f t="shared" si="32"/>
        <v>1.3816666666666666</v>
      </c>
      <c r="R544" s="8">
        <f t="shared" si="35"/>
        <v>109.07894736842105</v>
      </c>
      <c r="S544" t="s">
        <v>8317</v>
      </c>
      <c r="T544" t="s">
        <v>8318</v>
      </c>
    </row>
    <row r="545" spans="1:20" ht="45" x14ac:dyDescent="0.25">
      <c r="A545">
        <v>3420</v>
      </c>
      <c r="B545" s="3" t="s">
        <v>3419</v>
      </c>
      <c r="C545" s="3" t="s">
        <v>7530</v>
      </c>
      <c r="D545">
        <v>700</v>
      </c>
      <c r="E545">
        <v>966</v>
      </c>
      <c r="F545" t="s">
        <v>8219</v>
      </c>
      <c r="G545" t="s">
        <v>8225</v>
      </c>
      <c r="H545" t="s">
        <v>8247</v>
      </c>
      <c r="I545">
        <v>1455408000</v>
      </c>
      <c r="J545" s="13">
        <f t="shared" si="33"/>
        <v>42414</v>
      </c>
      <c r="K545">
        <v>1454638202</v>
      </c>
      <c r="L545" s="13">
        <f t="shared" si="34"/>
        <v>42102.743773148148</v>
      </c>
      <c r="M545" t="b">
        <v>0</v>
      </c>
      <c r="N545">
        <v>34</v>
      </c>
      <c r="O545" t="b">
        <v>1</v>
      </c>
      <c r="P545" t="s">
        <v>8271</v>
      </c>
      <c r="Q545" s="6">
        <f t="shared" si="32"/>
        <v>1.38</v>
      </c>
      <c r="R545" s="8">
        <f t="shared" si="35"/>
        <v>28.411764705882351</v>
      </c>
      <c r="S545" t="s">
        <v>8317</v>
      </c>
      <c r="T545" t="s">
        <v>8318</v>
      </c>
    </row>
    <row r="546" spans="1:20" ht="60" x14ac:dyDescent="0.25">
      <c r="A546">
        <v>1846</v>
      </c>
      <c r="B546" s="3" t="s">
        <v>1847</v>
      </c>
      <c r="C546" s="3" t="s">
        <v>5956</v>
      </c>
      <c r="D546">
        <v>15000</v>
      </c>
      <c r="E546">
        <v>20689</v>
      </c>
      <c r="F546" t="s">
        <v>8219</v>
      </c>
      <c r="G546" t="s">
        <v>8224</v>
      </c>
      <c r="H546" t="s">
        <v>8246</v>
      </c>
      <c r="I546">
        <v>1355585777</v>
      </c>
      <c r="J546" s="13">
        <f t="shared" si="33"/>
        <v>41258.650196759263</v>
      </c>
      <c r="K546">
        <v>1352993777</v>
      </c>
      <c r="L546" s="13">
        <f t="shared" si="34"/>
        <v>42200.578310185185</v>
      </c>
      <c r="M546" t="b">
        <v>0</v>
      </c>
      <c r="N546">
        <v>209</v>
      </c>
      <c r="O546" t="b">
        <v>1</v>
      </c>
      <c r="P546" t="s">
        <v>8276</v>
      </c>
      <c r="Q546" s="6">
        <f t="shared" si="32"/>
        <v>1.3792666666666666</v>
      </c>
      <c r="R546" s="8">
        <f t="shared" si="35"/>
        <v>98.990430622009569</v>
      </c>
      <c r="S546" t="s">
        <v>8314</v>
      </c>
      <c r="T546" t="s">
        <v>8315</v>
      </c>
    </row>
    <row r="547" spans="1:20" ht="45" x14ac:dyDescent="0.25">
      <c r="A547">
        <v>1252</v>
      </c>
      <c r="B547" s="3" t="s">
        <v>1253</v>
      </c>
      <c r="C547" s="3" t="s">
        <v>5362</v>
      </c>
      <c r="D547">
        <v>3500</v>
      </c>
      <c r="E547">
        <v>4818</v>
      </c>
      <c r="F547" t="s">
        <v>8219</v>
      </c>
      <c r="G547" t="s">
        <v>8224</v>
      </c>
      <c r="H547" t="s">
        <v>8246</v>
      </c>
      <c r="I547">
        <v>1382658169</v>
      </c>
      <c r="J547" s="13">
        <f t="shared" si="33"/>
        <v>41571.988067129627</v>
      </c>
      <c r="K547">
        <v>1380238969</v>
      </c>
      <c r="L547" s="13">
        <f t="shared" si="34"/>
        <v>40638.868611111109</v>
      </c>
      <c r="M547" t="b">
        <v>1</v>
      </c>
      <c r="N547">
        <v>141</v>
      </c>
      <c r="O547" t="b">
        <v>1</v>
      </c>
      <c r="P547" t="s">
        <v>8276</v>
      </c>
      <c r="Q547" s="6">
        <f t="shared" si="32"/>
        <v>1.3765714285714286</v>
      </c>
      <c r="R547" s="8">
        <f t="shared" si="35"/>
        <v>34.170212765957444</v>
      </c>
      <c r="S547" t="s">
        <v>8314</v>
      </c>
      <c r="T547" t="s">
        <v>8315</v>
      </c>
    </row>
    <row r="548" spans="1:20" ht="45" x14ac:dyDescent="0.25">
      <c r="A548">
        <v>3405</v>
      </c>
      <c r="B548" s="3" t="s">
        <v>3404</v>
      </c>
      <c r="C548" s="3" t="s">
        <v>7515</v>
      </c>
      <c r="D548">
        <v>350</v>
      </c>
      <c r="E548">
        <v>481.5</v>
      </c>
      <c r="F548" t="s">
        <v>8219</v>
      </c>
      <c r="G548" t="s">
        <v>8225</v>
      </c>
      <c r="H548" t="s">
        <v>8247</v>
      </c>
      <c r="I548">
        <v>1456876740</v>
      </c>
      <c r="J548" s="13">
        <f t="shared" si="33"/>
        <v>42430.999305555553</v>
      </c>
      <c r="K548">
        <v>1455063886</v>
      </c>
      <c r="L548" s="13">
        <f t="shared" si="34"/>
        <v>42401.610983796301</v>
      </c>
      <c r="M548" t="b">
        <v>0</v>
      </c>
      <c r="N548">
        <v>17</v>
      </c>
      <c r="O548" t="b">
        <v>1</v>
      </c>
      <c r="P548" t="s">
        <v>8271</v>
      </c>
      <c r="Q548" s="6">
        <f t="shared" si="32"/>
        <v>1.3757142857142857</v>
      </c>
      <c r="R548" s="8">
        <f t="shared" si="35"/>
        <v>28.323529411764707</v>
      </c>
      <c r="S548" t="s">
        <v>8317</v>
      </c>
      <c r="T548" t="s">
        <v>8318</v>
      </c>
    </row>
    <row r="549" spans="1:20" ht="45" x14ac:dyDescent="0.25">
      <c r="A549">
        <v>303</v>
      </c>
      <c r="B549" s="3" t="s">
        <v>304</v>
      </c>
      <c r="C549" s="3" t="s">
        <v>4413</v>
      </c>
      <c r="D549">
        <v>3000</v>
      </c>
      <c r="E549">
        <v>4124</v>
      </c>
      <c r="F549" t="s">
        <v>8219</v>
      </c>
      <c r="G549" t="s">
        <v>8224</v>
      </c>
      <c r="H549" t="s">
        <v>8246</v>
      </c>
      <c r="I549">
        <v>1338601346</v>
      </c>
      <c r="J549" s="13">
        <f t="shared" si="33"/>
        <v>41062.071134259262</v>
      </c>
      <c r="K549">
        <v>1336009346</v>
      </c>
      <c r="L549" s="13">
        <f t="shared" si="34"/>
        <v>42072.370381944449</v>
      </c>
      <c r="M549" t="b">
        <v>1</v>
      </c>
      <c r="N549">
        <v>82</v>
      </c>
      <c r="O549" t="b">
        <v>1</v>
      </c>
      <c r="P549" t="s">
        <v>8269</v>
      </c>
      <c r="Q549" s="6">
        <f t="shared" si="32"/>
        <v>1.3746666666666667</v>
      </c>
      <c r="R549" s="8">
        <f t="shared" si="35"/>
        <v>50.292682926829265</v>
      </c>
      <c r="S549" t="s">
        <v>8320</v>
      </c>
      <c r="T549" t="s">
        <v>8332</v>
      </c>
    </row>
    <row r="550" spans="1:20" ht="30" x14ac:dyDescent="0.25">
      <c r="A550">
        <v>1675</v>
      </c>
      <c r="B550" s="3" t="s">
        <v>1676</v>
      </c>
      <c r="C550" s="3" t="s">
        <v>5785</v>
      </c>
      <c r="D550">
        <v>1000</v>
      </c>
      <c r="E550">
        <v>1374.16</v>
      </c>
      <c r="F550" t="s">
        <v>8219</v>
      </c>
      <c r="G550" t="s">
        <v>8224</v>
      </c>
      <c r="H550" t="s">
        <v>8246</v>
      </c>
      <c r="I550">
        <v>1318802580</v>
      </c>
      <c r="J550" s="13">
        <f t="shared" si="33"/>
        <v>40832.918749999997</v>
      </c>
      <c r="K550">
        <v>1316194540</v>
      </c>
      <c r="L550" s="13">
        <f t="shared" si="34"/>
        <v>42705.919201388882</v>
      </c>
      <c r="M550" t="b">
        <v>0</v>
      </c>
      <c r="N550">
        <v>34</v>
      </c>
      <c r="O550" t="b">
        <v>1</v>
      </c>
      <c r="P550" t="s">
        <v>8292</v>
      </c>
      <c r="Q550" s="6">
        <f t="shared" si="32"/>
        <v>1.37416</v>
      </c>
      <c r="R550" s="8">
        <f t="shared" si="35"/>
        <v>40.416470588235299</v>
      </c>
      <c r="S550" t="s">
        <v>8314</v>
      </c>
      <c r="T550" t="s">
        <v>8322</v>
      </c>
    </row>
    <row r="551" spans="1:20" ht="30" x14ac:dyDescent="0.25">
      <c r="A551">
        <v>2238</v>
      </c>
      <c r="B551" s="3" t="s">
        <v>2239</v>
      </c>
      <c r="C551" s="3" t="s">
        <v>6348</v>
      </c>
      <c r="D551">
        <v>4000</v>
      </c>
      <c r="E551">
        <v>5496</v>
      </c>
      <c r="F551" t="s">
        <v>8219</v>
      </c>
      <c r="G551" t="s">
        <v>8236</v>
      </c>
      <c r="H551" t="s">
        <v>8249</v>
      </c>
      <c r="I551">
        <v>1489157716</v>
      </c>
      <c r="J551" s="13">
        <f t="shared" si="33"/>
        <v>42804.621712962966</v>
      </c>
      <c r="K551">
        <v>1486565716</v>
      </c>
      <c r="L551" s="13">
        <f t="shared" si="34"/>
        <v>40354.11550925926</v>
      </c>
      <c r="M551" t="b">
        <v>0</v>
      </c>
      <c r="N551">
        <v>79</v>
      </c>
      <c r="O551" t="b">
        <v>1</v>
      </c>
      <c r="P551" t="s">
        <v>8297</v>
      </c>
      <c r="Q551" s="6">
        <f t="shared" si="32"/>
        <v>1.3740000000000001</v>
      </c>
      <c r="R551" s="8">
        <f t="shared" si="35"/>
        <v>69.569620253164558</v>
      </c>
      <c r="S551" t="s">
        <v>8312</v>
      </c>
      <c r="T551" t="s">
        <v>8313</v>
      </c>
    </row>
    <row r="552" spans="1:20" ht="60" x14ac:dyDescent="0.25">
      <c r="A552">
        <v>1479</v>
      </c>
      <c r="B552" s="3" t="s">
        <v>1480</v>
      </c>
      <c r="C552" s="3" t="s">
        <v>5589</v>
      </c>
      <c r="D552">
        <v>1600</v>
      </c>
      <c r="E552">
        <v>2198</v>
      </c>
      <c r="F552" t="s">
        <v>8219</v>
      </c>
      <c r="G552" t="s">
        <v>8224</v>
      </c>
      <c r="H552" t="s">
        <v>8246</v>
      </c>
      <c r="I552">
        <v>1399694340</v>
      </c>
      <c r="J552" s="13">
        <f t="shared" si="33"/>
        <v>41769.165972222225</v>
      </c>
      <c r="K552">
        <v>1398448389</v>
      </c>
      <c r="L552" s="13">
        <f t="shared" si="34"/>
        <v>41205.198321759257</v>
      </c>
      <c r="M552" t="b">
        <v>1</v>
      </c>
      <c r="N552">
        <v>71</v>
      </c>
      <c r="O552" t="b">
        <v>1</v>
      </c>
      <c r="P552" t="s">
        <v>8288</v>
      </c>
      <c r="Q552" s="6">
        <f t="shared" si="32"/>
        <v>1.37375</v>
      </c>
      <c r="R552" s="8">
        <f t="shared" si="35"/>
        <v>30.95774647887324</v>
      </c>
      <c r="S552" t="s">
        <v>8323</v>
      </c>
      <c r="T552" t="s">
        <v>8324</v>
      </c>
    </row>
    <row r="553" spans="1:20" ht="45" x14ac:dyDescent="0.25">
      <c r="A553">
        <v>817</v>
      </c>
      <c r="B553" s="3" t="s">
        <v>818</v>
      </c>
      <c r="C553" s="3" t="s">
        <v>4927</v>
      </c>
      <c r="D553">
        <v>1500</v>
      </c>
      <c r="E553">
        <v>2056.66</v>
      </c>
      <c r="F553" t="s">
        <v>8219</v>
      </c>
      <c r="G553" t="s">
        <v>8224</v>
      </c>
      <c r="H553" t="s">
        <v>8246</v>
      </c>
      <c r="I553">
        <v>1331441940</v>
      </c>
      <c r="J553" s="13">
        <f t="shared" si="33"/>
        <v>40979.207638888889</v>
      </c>
      <c r="K553">
        <v>1326810211</v>
      </c>
      <c r="L553" s="13">
        <f t="shared" si="34"/>
        <v>41852.665798611109</v>
      </c>
      <c r="M553" t="b">
        <v>0</v>
      </c>
      <c r="N553">
        <v>23</v>
      </c>
      <c r="O553" t="b">
        <v>1</v>
      </c>
      <c r="P553" t="s">
        <v>8276</v>
      </c>
      <c r="Q553" s="6">
        <f t="shared" si="32"/>
        <v>1.3711066666666665</v>
      </c>
      <c r="R553" s="8">
        <f t="shared" si="35"/>
        <v>89.419999999999987</v>
      </c>
      <c r="S553" t="s">
        <v>8314</v>
      </c>
      <c r="T553" t="s">
        <v>8315</v>
      </c>
    </row>
    <row r="554" spans="1:20" ht="45" x14ac:dyDescent="0.25">
      <c r="A554">
        <v>2632</v>
      </c>
      <c r="B554" s="3" t="s">
        <v>2632</v>
      </c>
      <c r="C554" s="3" t="s">
        <v>6742</v>
      </c>
      <c r="D554">
        <v>1070</v>
      </c>
      <c r="E554">
        <v>1466</v>
      </c>
      <c r="F554" t="s">
        <v>8219</v>
      </c>
      <c r="G554" t="s">
        <v>8224</v>
      </c>
      <c r="H554" t="s">
        <v>8246</v>
      </c>
      <c r="I554">
        <v>1464485339</v>
      </c>
      <c r="J554" s="13">
        <f t="shared" si="33"/>
        <v>42519.061793981484</v>
      </c>
      <c r="K554">
        <v>1462325339</v>
      </c>
      <c r="L554" s="13">
        <f t="shared" si="34"/>
        <v>42298.34783564815</v>
      </c>
      <c r="M554" t="b">
        <v>0</v>
      </c>
      <c r="N554">
        <v>42</v>
      </c>
      <c r="O554" t="b">
        <v>1</v>
      </c>
      <c r="P554" t="s">
        <v>8301</v>
      </c>
      <c r="Q554" s="6">
        <f t="shared" si="32"/>
        <v>1.3700934579439252</v>
      </c>
      <c r="R554" s="8">
        <f t="shared" si="35"/>
        <v>34.904761904761905</v>
      </c>
      <c r="S554" t="s">
        <v>8310</v>
      </c>
      <c r="T554" t="s">
        <v>8319</v>
      </c>
    </row>
    <row r="555" spans="1:20" ht="60" x14ac:dyDescent="0.25">
      <c r="A555">
        <v>0</v>
      </c>
      <c r="B555" s="3" t="s">
        <v>2</v>
      </c>
      <c r="C555" s="3" t="s">
        <v>4111</v>
      </c>
      <c r="D555">
        <v>8500</v>
      </c>
      <c r="E555">
        <v>11633</v>
      </c>
      <c r="F555" t="s">
        <v>8219</v>
      </c>
      <c r="G555" t="s">
        <v>8224</v>
      </c>
      <c r="H555" t="s">
        <v>8246</v>
      </c>
      <c r="I555">
        <v>1437620400</v>
      </c>
      <c r="J555" s="13">
        <f t="shared" si="33"/>
        <v>42208.125</v>
      </c>
      <c r="K555">
        <v>1434931811</v>
      </c>
      <c r="L555" s="13">
        <f t="shared" si="34"/>
        <v>42483.675208333334</v>
      </c>
      <c r="M555" t="b">
        <v>0</v>
      </c>
      <c r="N555">
        <v>182</v>
      </c>
      <c r="O555" t="b">
        <v>1</v>
      </c>
      <c r="P555" t="s">
        <v>8265</v>
      </c>
      <c r="Q555" s="6">
        <f t="shared" si="32"/>
        <v>1.3685882352941177</v>
      </c>
      <c r="R555" s="8">
        <f t="shared" si="35"/>
        <v>63.917582417582416</v>
      </c>
      <c r="S555" t="s">
        <v>8320</v>
      </c>
      <c r="T555" t="s">
        <v>8334</v>
      </c>
    </row>
    <row r="556" spans="1:20" ht="45" x14ac:dyDescent="0.25">
      <c r="A556">
        <v>409</v>
      </c>
      <c r="B556" s="3" t="s">
        <v>410</v>
      </c>
      <c r="C556" s="3" t="s">
        <v>4519</v>
      </c>
      <c r="D556">
        <v>500</v>
      </c>
      <c r="E556">
        <v>684</v>
      </c>
      <c r="F556" t="s">
        <v>8219</v>
      </c>
      <c r="G556" t="s">
        <v>8225</v>
      </c>
      <c r="H556" t="s">
        <v>8247</v>
      </c>
      <c r="I556">
        <v>1469220144</v>
      </c>
      <c r="J556" s="13">
        <f t="shared" si="33"/>
        <v>42573.862777777773</v>
      </c>
      <c r="K556">
        <v>1466628144</v>
      </c>
      <c r="L556" s="13">
        <f t="shared" si="34"/>
        <v>40926.319062499999</v>
      </c>
      <c r="M556" t="b">
        <v>0</v>
      </c>
      <c r="N556">
        <v>15</v>
      </c>
      <c r="O556" t="b">
        <v>1</v>
      </c>
      <c r="P556" t="s">
        <v>8269</v>
      </c>
      <c r="Q556" s="6">
        <f t="shared" si="32"/>
        <v>1.3680000000000001</v>
      </c>
      <c r="R556" s="8">
        <f t="shared" si="35"/>
        <v>45.6</v>
      </c>
      <c r="S556" t="s">
        <v>8320</v>
      </c>
      <c r="T556" t="s">
        <v>8332</v>
      </c>
    </row>
    <row r="557" spans="1:20" ht="30" x14ac:dyDescent="0.25">
      <c r="A557">
        <v>1921</v>
      </c>
      <c r="B557" s="3" t="s">
        <v>1922</v>
      </c>
      <c r="C557" s="3" t="s">
        <v>6031</v>
      </c>
      <c r="D557">
        <v>1500</v>
      </c>
      <c r="E557">
        <v>2052</v>
      </c>
      <c r="F557" t="s">
        <v>8219</v>
      </c>
      <c r="G557" t="s">
        <v>8224</v>
      </c>
      <c r="H557" t="s">
        <v>8246</v>
      </c>
      <c r="I557">
        <v>1342243143</v>
      </c>
      <c r="J557" s="13">
        <f t="shared" si="33"/>
        <v>41104.221562500003</v>
      </c>
      <c r="K557">
        <v>1339651143</v>
      </c>
      <c r="L557" s="13">
        <f t="shared" si="34"/>
        <v>42275.767303240747</v>
      </c>
      <c r="M557" t="b">
        <v>0</v>
      </c>
      <c r="N557">
        <v>38</v>
      </c>
      <c r="O557" t="b">
        <v>1</v>
      </c>
      <c r="P557" t="s">
        <v>8279</v>
      </c>
      <c r="Q557" s="6">
        <f t="shared" si="32"/>
        <v>1.3680000000000001</v>
      </c>
      <c r="R557" s="8">
        <f t="shared" si="35"/>
        <v>54</v>
      </c>
      <c r="S557" t="s">
        <v>8314</v>
      </c>
      <c r="T557" t="s">
        <v>8331</v>
      </c>
    </row>
    <row r="558" spans="1:20" ht="60" x14ac:dyDescent="0.25">
      <c r="A558">
        <v>2100</v>
      </c>
      <c r="B558" s="3" t="s">
        <v>2101</v>
      </c>
      <c r="C558" s="3" t="s">
        <v>6210</v>
      </c>
      <c r="D558">
        <v>600</v>
      </c>
      <c r="E558">
        <v>820</v>
      </c>
      <c r="F558" t="s">
        <v>8219</v>
      </c>
      <c r="G558" t="s">
        <v>8224</v>
      </c>
      <c r="H558" t="s">
        <v>8246</v>
      </c>
      <c r="I558">
        <v>1341028740</v>
      </c>
      <c r="J558" s="13">
        <f t="shared" si="33"/>
        <v>41090.165972222225</v>
      </c>
      <c r="K558">
        <v>1339704141</v>
      </c>
      <c r="L558" s="13">
        <f t="shared" si="34"/>
        <v>42634.614780092597</v>
      </c>
      <c r="M558" t="b">
        <v>0</v>
      </c>
      <c r="N558">
        <v>27</v>
      </c>
      <c r="O558" t="b">
        <v>1</v>
      </c>
      <c r="P558" t="s">
        <v>8279</v>
      </c>
      <c r="Q558" s="6">
        <f t="shared" si="32"/>
        <v>1.3666666666666667</v>
      </c>
      <c r="R558" s="8">
        <f t="shared" si="35"/>
        <v>30.37037037037037</v>
      </c>
      <c r="S558" t="s">
        <v>8314</v>
      </c>
      <c r="T558" t="s">
        <v>8331</v>
      </c>
    </row>
    <row r="559" spans="1:20" ht="60" x14ac:dyDescent="0.25">
      <c r="A559">
        <v>1387</v>
      </c>
      <c r="B559" s="3" t="s">
        <v>1388</v>
      </c>
      <c r="C559" s="3" t="s">
        <v>5497</v>
      </c>
      <c r="D559">
        <v>4000</v>
      </c>
      <c r="E559">
        <v>5465</v>
      </c>
      <c r="F559" t="s">
        <v>8219</v>
      </c>
      <c r="G559" t="s">
        <v>8224</v>
      </c>
      <c r="H559" t="s">
        <v>8246</v>
      </c>
      <c r="I559">
        <v>1433305800</v>
      </c>
      <c r="J559" s="13">
        <f t="shared" si="33"/>
        <v>42158.1875</v>
      </c>
      <c r="K559">
        <v>1430604395</v>
      </c>
      <c r="L559" s="13">
        <f t="shared" si="34"/>
        <v>42374.911226851851</v>
      </c>
      <c r="M559" t="b">
        <v>0</v>
      </c>
      <c r="N559">
        <v>78</v>
      </c>
      <c r="O559" t="b">
        <v>1</v>
      </c>
      <c r="P559" t="s">
        <v>8276</v>
      </c>
      <c r="Q559" s="6">
        <f t="shared" si="32"/>
        <v>1.36625</v>
      </c>
      <c r="R559" s="8">
        <f t="shared" si="35"/>
        <v>70.064102564102569</v>
      </c>
      <c r="S559" t="s">
        <v>8314</v>
      </c>
      <c r="T559" t="s">
        <v>8315</v>
      </c>
    </row>
    <row r="560" spans="1:20" ht="45" x14ac:dyDescent="0.25">
      <c r="A560">
        <v>1892</v>
      </c>
      <c r="B560" s="3" t="s">
        <v>1893</v>
      </c>
      <c r="C560" s="3" t="s">
        <v>6002</v>
      </c>
      <c r="D560">
        <v>500</v>
      </c>
      <c r="E560">
        <v>683</v>
      </c>
      <c r="F560" t="s">
        <v>8219</v>
      </c>
      <c r="G560" t="s">
        <v>8224</v>
      </c>
      <c r="H560" t="s">
        <v>8246</v>
      </c>
      <c r="I560">
        <v>1307459881</v>
      </c>
      <c r="J560" s="13">
        <f t="shared" si="33"/>
        <v>40701.637511574074</v>
      </c>
      <c r="K560">
        <v>1304867881</v>
      </c>
      <c r="L560" s="13">
        <f t="shared" si="34"/>
        <v>40718.839537037034</v>
      </c>
      <c r="M560" t="b">
        <v>0</v>
      </c>
      <c r="N560">
        <v>26</v>
      </c>
      <c r="O560" t="b">
        <v>1</v>
      </c>
      <c r="P560" t="s">
        <v>8279</v>
      </c>
      <c r="Q560" s="6">
        <f t="shared" si="32"/>
        <v>1.3660000000000001</v>
      </c>
      <c r="R560" s="8">
        <f t="shared" si="35"/>
        <v>26.26923076923077</v>
      </c>
      <c r="S560" t="s">
        <v>8314</v>
      </c>
      <c r="T560" t="s">
        <v>8331</v>
      </c>
    </row>
    <row r="561" spans="1:20" ht="60" x14ac:dyDescent="0.25">
      <c r="A561">
        <v>327</v>
      </c>
      <c r="B561" s="3" t="s">
        <v>328</v>
      </c>
      <c r="C561" s="3" t="s">
        <v>4437</v>
      </c>
      <c r="D561">
        <v>4000</v>
      </c>
      <c r="E561">
        <v>5456</v>
      </c>
      <c r="F561" t="s">
        <v>8219</v>
      </c>
      <c r="G561" t="s">
        <v>8224</v>
      </c>
      <c r="H561" t="s">
        <v>8246</v>
      </c>
      <c r="I561">
        <v>1427011200</v>
      </c>
      <c r="J561" s="13">
        <f t="shared" si="33"/>
        <v>42085.333333333328</v>
      </c>
      <c r="K561">
        <v>1424669929</v>
      </c>
      <c r="L561" s="13">
        <f t="shared" si="34"/>
        <v>41846.34579861111</v>
      </c>
      <c r="M561" t="b">
        <v>1</v>
      </c>
      <c r="N561">
        <v>34</v>
      </c>
      <c r="O561" t="b">
        <v>1</v>
      </c>
      <c r="P561" t="s">
        <v>8269</v>
      </c>
      <c r="Q561" s="6">
        <f t="shared" si="32"/>
        <v>1.3640000000000001</v>
      </c>
      <c r="R561" s="8">
        <f t="shared" si="35"/>
        <v>160.47058823529412</v>
      </c>
      <c r="S561" t="s">
        <v>8320</v>
      </c>
      <c r="T561" t="s">
        <v>8332</v>
      </c>
    </row>
    <row r="562" spans="1:20" ht="60" x14ac:dyDescent="0.25">
      <c r="A562">
        <v>3704</v>
      </c>
      <c r="B562" s="3" t="s">
        <v>3701</v>
      </c>
      <c r="C562" s="3" t="s">
        <v>7814</v>
      </c>
      <c r="D562">
        <v>300</v>
      </c>
      <c r="E562">
        <v>409.01</v>
      </c>
      <c r="F562" t="s">
        <v>8219</v>
      </c>
      <c r="G562" t="s">
        <v>8225</v>
      </c>
      <c r="H562" t="s">
        <v>8247</v>
      </c>
      <c r="I562">
        <v>1464712394</v>
      </c>
      <c r="J562" s="13">
        <f t="shared" si="33"/>
        <v>42521.689745370371</v>
      </c>
      <c r="K562">
        <v>1459528394</v>
      </c>
      <c r="L562" s="13">
        <f t="shared" si="34"/>
        <v>40250.242106481484</v>
      </c>
      <c r="M562" t="b">
        <v>0</v>
      </c>
      <c r="N562">
        <v>27</v>
      </c>
      <c r="O562" t="b">
        <v>1</v>
      </c>
      <c r="P562" t="s">
        <v>8271</v>
      </c>
      <c r="Q562" s="6">
        <f t="shared" si="32"/>
        <v>1.3633666666666666</v>
      </c>
      <c r="R562" s="8">
        <f t="shared" si="35"/>
        <v>15.148518518518518</v>
      </c>
      <c r="S562" t="s">
        <v>8317</v>
      </c>
      <c r="T562" t="s">
        <v>8318</v>
      </c>
    </row>
    <row r="563" spans="1:20" ht="45" x14ac:dyDescent="0.25">
      <c r="A563">
        <v>2039</v>
      </c>
      <c r="B563" s="3" t="s">
        <v>2040</v>
      </c>
      <c r="C563" s="3" t="s">
        <v>6149</v>
      </c>
      <c r="D563">
        <v>125000</v>
      </c>
      <c r="E563">
        <v>170271</v>
      </c>
      <c r="F563" t="s">
        <v>8219</v>
      </c>
      <c r="G563" t="s">
        <v>8224</v>
      </c>
      <c r="H563" t="s">
        <v>8246</v>
      </c>
      <c r="I563">
        <v>1480568340</v>
      </c>
      <c r="J563" s="13">
        <f t="shared" si="33"/>
        <v>42705.207638888889</v>
      </c>
      <c r="K563">
        <v>1477996325</v>
      </c>
      <c r="L563" s="13">
        <f t="shared" si="34"/>
        <v>40430.604328703703</v>
      </c>
      <c r="M563" t="b">
        <v>1</v>
      </c>
      <c r="N563">
        <v>379</v>
      </c>
      <c r="O563" t="b">
        <v>1</v>
      </c>
      <c r="P563" t="s">
        <v>8295</v>
      </c>
      <c r="Q563" s="6">
        <f t="shared" si="32"/>
        <v>1.362168</v>
      </c>
      <c r="R563" s="8">
        <f t="shared" si="35"/>
        <v>449.26385224274406</v>
      </c>
      <c r="S563" t="s">
        <v>8310</v>
      </c>
      <c r="T563" t="s">
        <v>8311</v>
      </c>
    </row>
    <row r="564" spans="1:20" ht="45" x14ac:dyDescent="0.25">
      <c r="A564">
        <v>3300</v>
      </c>
      <c r="B564" s="3" t="s">
        <v>3300</v>
      </c>
      <c r="C564" s="3" t="s">
        <v>7410</v>
      </c>
      <c r="D564">
        <v>3000</v>
      </c>
      <c r="E564">
        <v>4085</v>
      </c>
      <c r="F564" t="s">
        <v>8219</v>
      </c>
      <c r="G564" t="s">
        <v>8224</v>
      </c>
      <c r="H564" t="s">
        <v>8246</v>
      </c>
      <c r="I564">
        <v>1430329862</v>
      </c>
      <c r="J564" s="13">
        <f t="shared" si="33"/>
        <v>42123.743773148148</v>
      </c>
      <c r="K564">
        <v>1428515462</v>
      </c>
      <c r="L564" s="13">
        <f t="shared" si="34"/>
        <v>41768.841921296298</v>
      </c>
      <c r="M564" t="b">
        <v>0</v>
      </c>
      <c r="N564">
        <v>88</v>
      </c>
      <c r="O564" t="b">
        <v>1</v>
      </c>
      <c r="P564" t="s">
        <v>8271</v>
      </c>
      <c r="Q564" s="6">
        <f t="shared" si="32"/>
        <v>1.3616666666666666</v>
      </c>
      <c r="R564" s="8">
        <f t="shared" si="35"/>
        <v>46.420454545454547</v>
      </c>
      <c r="S564" t="s">
        <v>8317</v>
      </c>
      <c r="T564" t="s">
        <v>8318</v>
      </c>
    </row>
    <row r="565" spans="1:20" ht="60" x14ac:dyDescent="0.25">
      <c r="A565">
        <v>1352</v>
      </c>
      <c r="B565" s="3" t="s">
        <v>1353</v>
      </c>
      <c r="C565" s="3" t="s">
        <v>5462</v>
      </c>
      <c r="D565">
        <v>10000</v>
      </c>
      <c r="E565">
        <v>13614</v>
      </c>
      <c r="F565" t="s">
        <v>8219</v>
      </c>
      <c r="G565" t="s">
        <v>8224</v>
      </c>
      <c r="H565" t="s">
        <v>8246</v>
      </c>
      <c r="I565">
        <v>1441425540</v>
      </c>
      <c r="J565" s="13">
        <f t="shared" si="33"/>
        <v>42252.165972222225</v>
      </c>
      <c r="K565">
        <v>1436968366</v>
      </c>
      <c r="L565" s="13">
        <f t="shared" si="34"/>
        <v>41373.690266203703</v>
      </c>
      <c r="M565" t="b">
        <v>0</v>
      </c>
      <c r="N565">
        <v>227</v>
      </c>
      <c r="O565" t="b">
        <v>1</v>
      </c>
      <c r="P565" t="s">
        <v>8274</v>
      </c>
      <c r="Q565" s="6">
        <f t="shared" si="32"/>
        <v>1.3613999999999999</v>
      </c>
      <c r="R565" s="8">
        <f t="shared" si="35"/>
        <v>59.973568281938327</v>
      </c>
      <c r="S565" t="s">
        <v>8323</v>
      </c>
      <c r="T565" t="s">
        <v>8333</v>
      </c>
    </row>
    <row r="566" spans="1:20" ht="60" x14ac:dyDescent="0.25">
      <c r="A566">
        <v>2102</v>
      </c>
      <c r="B566" s="3" t="s">
        <v>2103</v>
      </c>
      <c r="C566" s="3" t="s">
        <v>6212</v>
      </c>
      <c r="D566">
        <v>1000</v>
      </c>
      <c r="E566">
        <v>1360</v>
      </c>
      <c r="F566" t="s">
        <v>8219</v>
      </c>
      <c r="G566" t="s">
        <v>8224</v>
      </c>
      <c r="H566" t="s">
        <v>8246</v>
      </c>
      <c r="I566">
        <v>1304628648</v>
      </c>
      <c r="J566" s="13">
        <f t="shared" si="33"/>
        <v>40668.868611111109</v>
      </c>
      <c r="K566">
        <v>1302036648</v>
      </c>
      <c r="L566" s="13">
        <f t="shared" si="34"/>
        <v>41416.146944444445</v>
      </c>
      <c r="M566" t="b">
        <v>0</v>
      </c>
      <c r="N566">
        <v>38</v>
      </c>
      <c r="O566" t="b">
        <v>1</v>
      </c>
      <c r="P566" t="s">
        <v>8279</v>
      </c>
      <c r="Q566" s="6">
        <f t="shared" si="32"/>
        <v>1.36</v>
      </c>
      <c r="R566" s="8">
        <f t="shared" si="35"/>
        <v>35.789473684210527</v>
      </c>
      <c r="S566" t="s">
        <v>8314</v>
      </c>
      <c r="T566" t="s">
        <v>8331</v>
      </c>
    </row>
    <row r="567" spans="1:20" ht="60" x14ac:dyDescent="0.25">
      <c r="A567">
        <v>2820</v>
      </c>
      <c r="B567" s="3" t="s">
        <v>2820</v>
      </c>
      <c r="C567" s="3" t="s">
        <v>6930</v>
      </c>
      <c r="D567">
        <v>200</v>
      </c>
      <c r="E567">
        <v>272</v>
      </c>
      <c r="F567" t="s">
        <v>8219</v>
      </c>
      <c r="G567" t="s">
        <v>8225</v>
      </c>
      <c r="H567" t="s">
        <v>8247</v>
      </c>
      <c r="I567">
        <v>1456444800</v>
      </c>
      <c r="J567" s="13">
        <f t="shared" si="33"/>
        <v>42426</v>
      </c>
      <c r="K567">
        <v>1454337589</v>
      </c>
      <c r="L567" s="13">
        <f t="shared" si="34"/>
        <v>41309.11791666667</v>
      </c>
      <c r="M567" t="b">
        <v>0</v>
      </c>
      <c r="N567">
        <v>20</v>
      </c>
      <c r="O567" t="b">
        <v>1</v>
      </c>
      <c r="P567" t="s">
        <v>8271</v>
      </c>
      <c r="Q567" s="6">
        <f t="shared" si="32"/>
        <v>1.36</v>
      </c>
      <c r="R567" s="8">
        <f t="shared" si="35"/>
        <v>13.6</v>
      </c>
      <c r="S567" t="s">
        <v>8317</v>
      </c>
      <c r="T567" t="s">
        <v>8318</v>
      </c>
    </row>
    <row r="568" spans="1:20" ht="60" x14ac:dyDescent="0.25">
      <c r="A568">
        <v>3611</v>
      </c>
      <c r="B568" s="3" t="s">
        <v>3610</v>
      </c>
      <c r="C568" s="3" t="s">
        <v>7721</v>
      </c>
      <c r="D568">
        <v>2500</v>
      </c>
      <c r="E568">
        <v>3400</v>
      </c>
      <c r="F568" t="s">
        <v>8219</v>
      </c>
      <c r="G568" t="s">
        <v>8225</v>
      </c>
      <c r="H568" t="s">
        <v>8247</v>
      </c>
      <c r="I568">
        <v>1428483201</v>
      </c>
      <c r="J568" s="13">
        <f t="shared" si="33"/>
        <v>42102.370381944449</v>
      </c>
      <c r="K568">
        <v>1425891201</v>
      </c>
      <c r="L568" s="13">
        <f t="shared" si="34"/>
        <v>42338.84375</v>
      </c>
      <c r="M568" t="b">
        <v>0</v>
      </c>
      <c r="N568">
        <v>51</v>
      </c>
      <c r="O568" t="b">
        <v>1</v>
      </c>
      <c r="P568" t="s">
        <v>8271</v>
      </c>
      <c r="Q568" s="6">
        <f t="shared" si="32"/>
        <v>1.36</v>
      </c>
      <c r="R568" s="8">
        <f t="shared" si="35"/>
        <v>66.666666666666671</v>
      </c>
      <c r="S568" t="s">
        <v>8317</v>
      </c>
      <c r="T568" t="s">
        <v>8318</v>
      </c>
    </row>
    <row r="569" spans="1:20" ht="60" x14ac:dyDescent="0.25">
      <c r="A569">
        <v>1539</v>
      </c>
      <c r="B569" s="3" t="s">
        <v>1540</v>
      </c>
      <c r="C569" s="3" t="s">
        <v>5649</v>
      </c>
      <c r="D569">
        <v>20000</v>
      </c>
      <c r="E569">
        <v>27197.22</v>
      </c>
      <c r="F569" t="s">
        <v>8219</v>
      </c>
      <c r="G569" t="s">
        <v>8224</v>
      </c>
      <c r="H569" t="s">
        <v>8246</v>
      </c>
      <c r="I569">
        <v>1483481019</v>
      </c>
      <c r="J569" s="13">
        <f t="shared" si="33"/>
        <v>42738.919201388882</v>
      </c>
      <c r="K569">
        <v>1480629819</v>
      </c>
      <c r="L569" s="13">
        <f t="shared" si="34"/>
        <v>41704.735937500001</v>
      </c>
      <c r="M569" t="b">
        <v>0</v>
      </c>
      <c r="N569">
        <v>284</v>
      </c>
      <c r="O569" t="b">
        <v>1</v>
      </c>
      <c r="P569" t="s">
        <v>8285</v>
      </c>
      <c r="Q569" s="6">
        <f t="shared" si="32"/>
        <v>1.359861</v>
      </c>
      <c r="R569" s="8">
        <f t="shared" si="35"/>
        <v>95.764859154929582</v>
      </c>
      <c r="S569" t="s">
        <v>8325</v>
      </c>
      <c r="T569" t="s">
        <v>8326</v>
      </c>
    </row>
    <row r="570" spans="1:20" ht="60" x14ac:dyDescent="0.25">
      <c r="A570">
        <v>2472</v>
      </c>
      <c r="B570" s="3" t="s">
        <v>2473</v>
      </c>
      <c r="C570" s="3" t="s">
        <v>6582</v>
      </c>
      <c r="D570">
        <v>7500</v>
      </c>
      <c r="E570">
        <v>10182.02</v>
      </c>
      <c r="F570" t="s">
        <v>8219</v>
      </c>
      <c r="G570" t="s">
        <v>8224</v>
      </c>
      <c r="H570" t="s">
        <v>8246</v>
      </c>
      <c r="I570">
        <v>1283562180</v>
      </c>
      <c r="J570" s="13">
        <f t="shared" si="33"/>
        <v>40425.043749999997</v>
      </c>
      <c r="K570">
        <v>1277433980</v>
      </c>
      <c r="L570" s="13">
        <f t="shared" si="34"/>
        <v>40884.066678240742</v>
      </c>
      <c r="M570" t="b">
        <v>0</v>
      </c>
      <c r="N570">
        <v>104</v>
      </c>
      <c r="O570" t="b">
        <v>1</v>
      </c>
      <c r="P570" t="s">
        <v>8279</v>
      </c>
      <c r="Q570" s="6">
        <f t="shared" si="32"/>
        <v>1.3576026666666667</v>
      </c>
      <c r="R570" s="8">
        <f t="shared" si="35"/>
        <v>97.904038461538462</v>
      </c>
      <c r="S570" t="s">
        <v>8314</v>
      </c>
      <c r="T570" t="s">
        <v>8331</v>
      </c>
    </row>
    <row r="571" spans="1:20" ht="60" x14ac:dyDescent="0.25">
      <c r="A571">
        <v>1884</v>
      </c>
      <c r="B571" s="3" t="s">
        <v>1885</v>
      </c>
      <c r="C571" s="3" t="s">
        <v>5994</v>
      </c>
      <c r="D571">
        <v>1000</v>
      </c>
      <c r="E571">
        <v>1351</v>
      </c>
      <c r="F571" t="s">
        <v>8219</v>
      </c>
      <c r="G571" t="s">
        <v>8224</v>
      </c>
      <c r="H571" t="s">
        <v>8246</v>
      </c>
      <c r="I571">
        <v>1354017600</v>
      </c>
      <c r="J571" s="13">
        <f t="shared" si="33"/>
        <v>41240.5</v>
      </c>
      <c r="K571">
        <v>1350967535</v>
      </c>
      <c r="L571" s="13">
        <f t="shared" si="34"/>
        <v>41655.709305555552</v>
      </c>
      <c r="M571" t="b">
        <v>0</v>
      </c>
      <c r="N571">
        <v>26</v>
      </c>
      <c r="O571" t="b">
        <v>1</v>
      </c>
      <c r="P571" t="s">
        <v>8279</v>
      </c>
      <c r="Q571" s="6">
        <f t="shared" si="32"/>
        <v>1.351</v>
      </c>
      <c r="R571" s="8">
        <f t="shared" si="35"/>
        <v>51.96153846153846</v>
      </c>
      <c r="S571" t="s">
        <v>8314</v>
      </c>
      <c r="T571" t="s">
        <v>8331</v>
      </c>
    </row>
    <row r="572" spans="1:20" ht="45" x14ac:dyDescent="0.25">
      <c r="A572">
        <v>1190</v>
      </c>
      <c r="B572" s="3" t="s">
        <v>1191</v>
      </c>
      <c r="C572" s="3" t="s">
        <v>5300</v>
      </c>
      <c r="D572">
        <v>500</v>
      </c>
      <c r="E572">
        <v>675</v>
      </c>
      <c r="F572" t="s">
        <v>8219</v>
      </c>
      <c r="G572" t="s">
        <v>8224</v>
      </c>
      <c r="H572" t="s">
        <v>8246</v>
      </c>
      <c r="I572">
        <v>1409500725</v>
      </c>
      <c r="J572" s="13">
        <f t="shared" si="33"/>
        <v>41882.665798611109</v>
      </c>
      <c r="K572">
        <v>1406908725</v>
      </c>
      <c r="L572" s="13">
        <f t="shared" si="34"/>
        <v>42538.73583333334</v>
      </c>
      <c r="M572" t="b">
        <v>0</v>
      </c>
      <c r="N572">
        <v>13</v>
      </c>
      <c r="O572" t="b">
        <v>1</v>
      </c>
      <c r="P572" t="s">
        <v>8285</v>
      </c>
      <c r="Q572" s="6">
        <f t="shared" si="32"/>
        <v>1.35</v>
      </c>
      <c r="R572" s="8">
        <f t="shared" si="35"/>
        <v>51.92307692307692</v>
      </c>
      <c r="S572" t="s">
        <v>8325</v>
      </c>
      <c r="T572" t="s">
        <v>8326</v>
      </c>
    </row>
    <row r="573" spans="1:20" ht="60" x14ac:dyDescent="0.25">
      <c r="A573">
        <v>1195</v>
      </c>
      <c r="B573" s="3" t="s">
        <v>1196</v>
      </c>
      <c r="C573" s="3" t="s">
        <v>5305</v>
      </c>
      <c r="D573">
        <v>10000</v>
      </c>
      <c r="E573">
        <v>13500</v>
      </c>
      <c r="F573" t="s">
        <v>8219</v>
      </c>
      <c r="G573" t="s">
        <v>8237</v>
      </c>
      <c r="H573" t="s">
        <v>8249</v>
      </c>
      <c r="I573">
        <v>1450602000</v>
      </c>
      <c r="J573" s="13">
        <f t="shared" si="33"/>
        <v>42358.375</v>
      </c>
      <c r="K573">
        <v>1445415653</v>
      </c>
      <c r="L573" s="13">
        <f t="shared" si="34"/>
        <v>41107.726782407408</v>
      </c>
      <c r="M573" t="b">
        <v>0</v>
      </c>
      <c r="N573">
        <v>170</v>
      </c>
      <c r="O573" t="b">
        <v>1</v>
      </c>
      <c r="P573" t="s">
        <v>8285</v>
      </c>
      <c r="Q573" s="6">
        <f t="shared" si="32"/>
        <v>1.35</v>
      </c>
      <c r="R573" s="8">
        <f t="shared" si="35"/>
        <v>79.411764705882348</v>
      </c>
      <c r="S573" t="s">
        <v>8325</v>
      </c>
      <c r="T573" t="s">
        <v>8326</v>
      </c>
    </row>
    <row r="574" spans="1:20" ht="60" x14ac:dyDescent="0.25">
      <c r="A574">
        <v>1300</v>
      </c>
      <c r="B574" s="3" t="s">
        <v>1301</v>
      </c>
      <c r="C574" s="3" t="s">
        <v>5410</v>
      </c>
      <c r="D574">
        <v>3000</v>
      </c>
      <c r="E574">
        <v>4050</v>
      </c>
      <c r="F574" t="s">
        <v>8219</v>
      </c>
      <c r="G574" t="s">
        <v>8224</v>
      </c>
      <c r="H574" t="s">
        <v>8246</v>
      </c>
      <c r="I574">
        <v>1464807420</v>
      </c>
      <c r="J574" s="13">
        <f t="shared" si="33"/>
        <v>42522.789583333331</v>
      </c>
      <c r="K574">
        <v>1461427938</v>
      </c>
      <c r="L574" s="13">
        <f t="shared" si="34"/>
        <v>42318.025011574078</v>
      </c>
      <c r="M574" t="b">
        <v>0</v>
      </c>
      <c r="N574">
        <v>24</v>
      </c>
      <c r="O574" t="b">
        <v>1</v>
      </c>
      <c r="P574" t="s">
        <v>8271</v>
      </c>
      <c r="Q574" s="6">
        <f t="shared" si="32"/>
        <v>1.35</v>
      </c>
      <c r="R574" s="8">
        <f t="shared" si="35"/>
        <v>168.75</v>
      </c>
      <c r="S574" t="s">
        <v>8317</v>
      </c>
      <c r="T574" t="s">
        <v>8318</v>
      </c>
    </row>
    <row r="575" spans="1:20" ht="45" x14ac:dyDescent="0.25">
      <c r="A575">
        <v>1821</v>
      </c>
      <c r="B575" s="3" t="s">
        <v>1822</v>
      </c>
      <c r="C575" s="3" t="s">
        <v>5931</v>
      </c>
      <c r="D575">
        <v>2500</v>
      </c>
      <c r="E575">
        <v>3372.25</v>
      </c>
      <c r="F575" t="s">
        <v>8219</v>
      </c>
      <c r="G575" t="s">
        <v>8224</v>
      </c>
      <c r="H575" t="s">
        <v>8246</v>
      </c>
      <c r="I575">
        <v>1330760367</v>
      </c>
      <c r="J575" s="13">
        <f t="shared" si="33"/>
        <v>40971.319062499999</v>
      </c>
      <c r="K575">
        <v>1326872367</v>
      </c>
      <c r="L575" s="13">
        <f t="shared" si="34"/>
        <v>41876.18618055556</v>
      </c>
      <c r="M575" t="b">
        <v>0</v>
      </c>
      <c r="N575">
        <v>57</v>
      </c>
      <c r="O575" t="b">
        <v>1</v>
      </c>
      <c r="P575" t="s">
        <v>8276</v>
      </c>
      <c r="Q575" s="6">
        <f t="shared" si="32"/>
        <v>1.3489</v>
      </c>
      <c r="R575" s="8">
        <f t="shared" si="35"/>
        <v>59.162280701754383</v>
      </c>
      <c r="S575" t="s">
        <v>8314</v>
      </c>
      <c r="T575" t="s">
        <v>8315</v>
      </c>
    </row>
    <row r="576" spans="1:20" ht="60" x14ac:dyDescent="0.25">
      <c r="A576">
        <v>1530</v>
      </c>
      <c r="B576" s="3" t="s">
        <v>1531</v>
      </c>
      <c r="C576" s="3" t="s">
        <v>5640</v>
      </c>
      <c r="D576">
        <v>35000</v>
      </c>
      <c r="E576">
        <v>47189</v>
      </c>
      <c r="F576" t="s">
        <v>8219</v>
      </c>
      <c r="G576" t="s">
        <v>8224</v>
      </c>
      <c r="H576" t="s">
        <v>8246</v>
      </c>
      <c r="I576">
        <v>1445624695</v>
      </c>
      <c r="J576" s="13">
        <f t="shared" si="33"/>
        <v>42300.767303240747</v>
      </c>
      <c r="K576">
        <v>1443464695</v>
      </c>
      <c r="L576" s="13">
        <f t="shared" si="34"/>
        <v>42058.941736111112</v>
      </c>
      <c r="M576" t="b">
        <v>1</v>
      </c>
      <c r="N576">
        <v>874</v>
      </c>
      <c r="O576" t="b">
        <v>1</v>
      </c>
      <c r="P576" t="s">
        <v>8285</v>
      </c>
      <c r="Q576" s="6">
        <f t="shared" si="32"/>
        <v>1.3482571428571428</v>
      </c>
      <c r="R576" s="8">
        <f t="shared" si="35"/>
        <v>53.991990846681922</v>
      </c>
      <c r="S576" t="s">
        <v>8325</v>
      </c>
      <c r="T576" t="s">
        <v>8326</v>
      </c>
    </row>
    <row r="577" spans="1:20" ht="60" x14ac:dyDescent="0.25">
      <c r="A577">
        <v>1388</v>
      </c>
      <c r="B577" s="3" t="s">
        <v>1389</v>
      </c>
      <c r="C577" s="3" t="s">
        <v>5498</v>
      </c>
      <c r="D577">
        <v>5000</v>
      </c>
      <c r="E577">
        <v>6740.37</v>
      </c>
      <c r="F577" t="s">
        <v>8219</v>
      </c>
      <c r="G577" t="s">
        <v>8224</v>
      </c>
      <c r="H577" t="s">
        <v>8246</v>
      </c>
      <c r="I577">
        <v>1476720840</v>
      </c>
      <c r="J577" s="13">
        <f t="shared" si="33"/>
        <v>42660.676388888889</v>
      </c>
      <c r="K577">
        <v>1474469117</v>
      </c>
      <c r="L577" s="13">
        <f t="shared" si="34"/>
        <v>41803.457326388889</v>
      </c>
      <c r="M577" t="b">
        <v>0</v>
      </c>
      <c r="N577">
        <v>112</v>
      </c>
      <c r="O577" t="b">
        <v>1</v>
      </c>
      <c r="P577" t="s">
        <v>8276</v>
      </c>
      <c r="Q577" s="6">
        <f t="shared" si="32"/>
        <v>1.348074</v>
      </c>
      <c r="R577" s="8">
        <f t="shared" si="35"/>
        <v>60.181874999999998</v>
      </c>
      <c r="S577" t="s">
        <v>8314</v>
      </c>
      <c r="T577" t="s">
        <v>8315</v>
      </c>
    </row>
    <row r="578" spans="1:20" ht="30" x14ac:dyDescent="0.25">
      <c r="A578">
        <v>3439</v>
      </c>
      <c r="B578" s="3" t="s">
        <v>3438</v>
      </c>
      <c r="C578" s="3" t="s">
        <v>7549</v>
      </c>
      <c r="D578">
        <v>1200</v>
      </c>
      <c r="E578">
        <v>1616.14</v>
      </c>
      <c r="F578" t="s">
        <v>8219</v>
      </c>
      <c r="G578" t="s">
        <v>8224</v>
      </c>
      <c r="H578" t="s">
        <v>8246</v>
      </c>
      <c r="I578">
        <v>1453179540</v>
      </c>
      <c r="J578" s="13">
        <f t="shared" si="33"/>
        <v>42388.207638888889</v>
      </c>
      <c r="K578">
        <v>1452030730</v>
      </c>
      <c r="L578" s="13">
        <f t="shared" si="34"/>
        <v>41900.243159722224</v>
      </c>
      <c r="M578" t="b">
        <v>0</v>
      </c>
      <c r="N578">
        <v>18</v>
      </c>
      <c r="O578" t="b">
        <v>1</v>
      </c>
      <c r="P578" t="s">
        <v>8271</v>
      </c>
      <c r="Q578" s="6">
        <f t="shared" ref="Q578:Q641" si="36">E578/D578</f>
        <v>1.3467833333333334</v>
      </c>
      <c r="R578" s="8">
        <f t="shared" si="35"/>
        <v>89.785555555555561</v>
      </c>
      <c r="S578" t="s">
        <v>8317</v>
      </c>
      <c r="T578" t="s">
        <v>8318</v>
      </c>
    </row>
    <row r="579" spans="1:20" ht="30" x14ac:dyDescent="0.25">
      <c r="A579">
        <v>2118</v>
      </c>
      <c r="B579" s="3" t="s">
        <v>2119</v>
      </c>
      <c r="C579" s="3" t="s">
        <v>6228</v>
      </c>
      <c r="D579">
        <v>1000</v>
      </c>
      <c r="E579">
        <v>1346.11</v>
      </c>
      <c r="F579" t="s">
        <v>8219</v>
      </c>
      <c r="G579" t="s">
        <v>8224</v>
      </c>
      <c r="H579" t="s">
        <v>8246</v>
      </c>
      <c r="I579">
        <v>1311538136</v>
      </c>
      <c r="J579" s="13">
        <f t="shared" ref="J579:J642" si="37">(((I579/60)/60)/24)+DATE(1970,1,1)</f>
        <v>40748.839537037034</v>
      </c>
      <c r="K579">
        <v>1308946136</v>
      </c>
      <c r="L579" s="13">
        <f t="shared" ref="L579:L642" si="38">(((K598/60)/60)/24)+DATE(1970,1,1)</f>
        <v>41403.000856481485</v>
      </c>
      <c r="M579" t="b">
        <v>0</v>
      </c>
      <c r="N579">
        <v>17</v>
      </c>
      <c r="O579" t="b">
        <v>1</v>
      </c>
      <c r="P579" t="s">
        <v>8279</v>
      </c>
      <c r="Q579" s="6">
        <f t="shared" si="36"/>
        <v>1.3461099999999999</v>
      </c>
      <c r="R579" s="8">
        <f t="shared" ref="R579:R642" si="39">E579/N579</f>
        <v>79.182941176470578</v>
      </c>
      <c r="S579" t="s">
        <v>8314</v>
      </c>
      <c r="T579" t="s">
        <v>8331</v>
      </c>
    </row>
    <row r="580" spans="1:20" ht="45" x14ac:dyDescent="0.25">
      <c r="A580">
        <v>2251</v>
      </c>
      <c r="B580" s="3" t="s">
        <v>2252</v>
      </c>
      <c r="C580" s="3" t="s">
        <v>6361</v>
      </c>
      <c r="D580">
        <v>8500</v>
      </c>
      <c r="E580">
        <v>11428.19</v>
      </c>
      <c r="F580" t="s">
        <v>8219</v>
      </c>
      <c r="G580" t="s">
        <v>8224</v>
      </c>
      <c r="H580" t="s">
        <v>8246</v>
      </c>
      <c r="I580">
        <v>1408177077</v>
      </c>
      <c r="J580" s="13">
        <f t="shared" si="37"/>
        <v>41867.34579861111</v>
      </c>
      <c r="K580">
        <v>1406362677</v>
      </c>
      <c r="L580" s="13">
        <f t="shared" si="38"/>
        <v>41519.004733796297</v>
      </c>
      <c r="M580" t="b">
        <v>0</v>
      </c>
      <c r="N580">
        <v>480</v>
      </c>
      <c r="O580" t="b">
        <v>1</v>
      </c>
      <c r="P580" t="s">
        <v>8297</v>
      </c>
      <c r="Q580" s="6">
        <f t="shared" si="36"/>
        <v>1.3444929411764706</v>
      </c>
      <c r="R580" s="8">
        <f t="shared" si="39"/>
        <v>23.808729166666669</v>
      </c>
      <c r="S580" t="s">
        <v>8312</v>
      </c>
      <c r="T580" t="s">
        <v>8313</v>
      </c>
    </row>
    <row r="581" spans="1:20" ht="60" x14ac:dyDescent="0.25">
      <c r="A581">
        <v>824</v>
      </c>
      <c r="B581" s="3" t="s">
        <v>825</v>
      </c>
      <c r="C581" s="3" t="s">
        <v>4934</v>
      </c>
      <c r="D581">
        <v>1600</v>
      </c>
      <c r="E581">
        <v>2150.1</v>
      </c>
      <c r="F581" t="s">
        <v>8219</v>
      </c>
      <c r="G581" t="s">
        <v>8224</v>
      </c>
      <c r="H581" t="s">
        <v>8246</v>
      </c>
      <c r="I581">
        <v>1271573940</v>
      </c>
      <c r="J581" s="13">
        <f t="shared" si="37"/>
        <v>40286.290972222225</v>
      </c>
      <c r="K581">
        <v>1268459318</v>
      </c>
      <c r="L581" s="13">
        <f t="shared" si="38"/>
        <v>42758.368078703701</v>
      </c>
      <c r="M581" t="b">
        <v>0</v>
      </c>
      <c r="N581">
        <v>54</v>
      </c>
      <c r="O581" t="b">
        <v>1</v>
      </c>
      <c r="P581" t="s">
        <v>8276</v>
      </c>
      <c r="Q581" s="6">
        <f t="shared" si="36"/>
        <v>1.3438124999999999</v>
      </c>
      <c r="R581" s="8">
        <f t="shared" si="39"/>
        <v>39.816666666666663</v>
      </c>
      <c r="S581" t="s">
        <v>8314</v>
      </c>
      <c r="T581" t="s">
        <v>8315</v>
      </c>
    </row>
    <row r="582" spans="1:20" ht="60" x14ac:dyDescent="0.25">
      <c r="A582">
        <v>247</v>
      </c>
      <c r="B582" s="3" t="s">
        <v>248</v>
      </c>
      <c r="C582" s="3" t="s">
        <v>4357</v>
      </c>
      <c r="D582">
        <v>5000</v>
      </c>
      <c r="E582">
        <v>6705</v>
      </c>
      <c r="F582" t="s">
        <v>8219</v>
      </c>
      <c r="G582" t="s">
        <v>8224</v>
      </c>
      <c r="H582" t="s">
        <v>8246</v>
      </c>
      <c r="I582">
        <v>1287200340</v>
      </c>
      <c r="J582" s="13">
        <f t="shared" si="37"/>
        <v>40467.152083333334</v>
      </c>
      <c r="K582">
        <v>1284042614</v>
      </c>
      <c r="L582" s="13">
        <f t="shared" si="38"/>
        <v>41948.552847222221</v>
      </c>
      <c r="M582" t="b">
        <v>1</v>
      </c>
      <c r="N582">
        <v>62</v>
      </c>
      <c r="O582" t="b">
        <v>1</v>
      </c>
      <c r="P582" t="s">
        <v>8269</v>
      </c>
      <c r="Q582" s="6">
        <f t="shared" si="36"/>
        <v>1.341</v>
      </c>
      <c r="R582" s="8">
        <f t="shared" si="39"/>
        <v>108.14516129032258</v>
      </c>
      <c r="S582" t="s">
        <v>8320</v>
      </c>
      <c r="T582" t="s">
        <v>8332</v>
      </c>
    </row>
    <row r="583" spans="1:20" ht="45" x14ac:dyDescent="0.25">
      <c r="A583">
        <v>820</v>
      </c>
      <c r="B583" s="3" t="s">
        <v>821</v>
      </c>
      <c r="C583" s="3" t="s">
        <v>4930</v>
      </c>
      <c r="D583">
        <v>2000</v>
      </c>
      <c r="E583">
        <v>2681</v>
      </c>
      <c r="F583" t="s">
        <v>8219</v>
      </c>
      <c r="G583" t="s">
        <v>8224</v>
      </c>
      <c r="H583" t="s">
        <v>8246</v>
      </c>
      <c r="I583">
        <v>1402290000</v>
      </c>
      <c r="J583" s="13">
        <f t="shared" si="37"/>
        <v>41799.208333333336</v>
      </c>
      <c r="K583">
        <v>1399666342</v>
      </c>
      <c r="L583" s="13">
        <f t="shared" si="38"/>
        <v>42292.513888888891</v>
      </c>
      <c r="M583" t="b">
        <v>0</v>
      </c>
      <c r="N583">
        <v>38</v>
      </c>
      <c r="O583" t="b">
        <v>1</v>
      </c>
      <c r="P583" t="s">
        <v>8276</v>
      </c>
      <c r="Q583" s="6">
        <f t="shared" si="36"/>
        <v>1.3405</v>
      </c>
      <c r="R583" s="8">
        <f t="shared" si="39"/>
        <v>70.55263157894737</v>
      </c>
      <c r="S583" t="s">
        <v>8314</v>
      </c>
      <c r="T583" t="s">
        <v>8315</v>
      </c>
    </row>
    <row r="584" spans="1:20" ht="60" x14ac:dyDescent="0.25">
      <c r="A584">
        <v>2489</v>
      </c>
      <c r="B584" s="3" t="s">
        <v>2489</v>
      </c>
      <c r="C584" s="3" t="s">
        <v>6599</v>
      </c>
      <c r="D584">
        <v>3500</v>
      </c>
      <c r="E584">
        <v>4678.5</v>
      </c>
      <c r="F584" t="s">
        <v>8219</v>
      </c>
      <c r="G584" t="s">
        <v>8224</v>
      </c>
      <c r="H584" t="s">
        <v>8246</v>
      </c>
      <c r="I584">
        <v>1368117239</v>
      </c>
      <c r="J584" s="13">
        <f t="shared" si="37"/>
        <v>41403.690266203703</v>
      </c>
      <c r="K584">
        <v>1365525239</v>
      </c>
      <c r="L584" s="13">
        <f t="shared" si="38"/>
        <v>41312.311562499999</v>
      </c>
      <c r="M584" t="b">
        <v>0</v>
      </c>
      <c r="N584">
        <v>75</v>
      </c>
      <c r="O584" t="b">
        <v>1</v>
      </c>
      <c r="P584" t="s">
        <v>8279</v>
      </c>
      <c r="Q584" s="6">
        <f t="shared" si="36"/>
        <v>1.3367142857142857</v>
      </c>
      <c r="R584" s="8">
        <f t="shared" si="39"/>
        <v>62.38</v>
      </c>
      <c r="S584" t="s">
        <v>8314</v>
      </c>
      <c r="T584" t="s">
        <v>8331</v>
      </c>
    </row>
    <row r="585" spans="1:20" ht="30" x14ac:dyDescent="0.25">
      <c r="A585">
        <v>2301</v>
      </c>
      <c r="B585" s="3" t="s">
        <v>2302</v>
      </c>
      <c r="C585" s="3" t="s">
        <v>6411</v>
      </c>
      <c r="D585">
        <v>5000</v>
      </c>
      <c r="E585">
        <v>6680.22</v>
      </c>
      <c r="F585" t="s">
        <v>8219</v>
      </c>
      <c r="G585" t="s">
        <v>8224</v>
      </c>
      <c r="H585" t="s">
        <v>8246</v>
      </c>
      <c r="I585">
        <v>1371785496</v>
      </c>
      <c r="J585" s="13">
        <f t="shared" si="37"/>
        <v>41446.146944444445</v>
      </c>
      <c r="K585">
        <v>1369193496</v>
      </c>
      <c r="L585" s="13">
        <f t="shared" si="38"/>
        <v>41843.155729166669</v>
      </c>
      <c r="M585" t="b">
        <v>1</v>
      </c>
      <c r="N585">
        <v>211</v>
      </c>
      <c r="O585" t="b">
        <v>1</v>
      </c>
      <c r="P585" t="s">
        <v>8279</v>
      </c>
      <c r="Q585" s="6">
        <f t="shared" si="36"/>
        <v>1.336044</v>
      </c>
      <c r="R585" s="8">
        <f t="shared" si="39"/>
        <v>31.659810426540286</v>
      </c>
      <c r="S585" t="s">
        <v>8314</v>
      </c>
      <c r="T585" t="s">
        <v>8331</v>
      </c>
    </row>
    <row r="586" spans="1:20" ht="45" x14ac:dyDescent="0.25">
      <c r="A586">
        <v>1353</v>
      </c>
      <c r="B586" s="3" t="s">
        <v>1354</v>
      </c>
      <c r="C586" s="3" t="s">
        <v>5463</v>
      </c>
      <c r="D586">
        <v>1000</v>
      </c>
      <c r="E586">
        <v>1336</v>
      </c>
      <c r="F586" t="s">
        <v>8219</v>
      </c>
      <c r="G586" t="s">
        <v>8224</v>
      </c>
      <c r="H586" t="s">
        <v>8246</v>
      </c>
      <c r="I586">
        <v>1362960000</v>
      </c>
      <c r="J586" s="13">
        <f t="shared" si="37"/>
        <v>41344</v>
      </c>
      <c r="K586">
        <v>1359946188</v>
      </c>
      <c r="L586" s="13">
        <f t="shared" si="38"/>
        <v>42403.035567129627</v>
      </c>
      <c r="M586" t="b">
        <v>0</v>
      </c>
      <c r="N586">
        <v>42</v>
      </c>
      <c r="O586" t="b">
        <v>1</v>
      </c>
      <c r="P586" t="s">
        <v>8274</v>
      </c>
      <c r="Q586" s="6">
        <f t="shared" si="36"/>
        <v>1.3360000000000001</v>
      </c>
      <c r="R586" s="8">
        <f t="shared" si="39"/>
        <v>31.80952380952381</v>
      </c>
      <c r="S586" t="s">
        <v>8323</v>
      </c>
      <c r="T586" t="s">
        <v>8333</v>
      </c>
    </row>
    <row r="587" spans="1:20" ht="60" x14ac:dyDescent="0.25">
      <c r="A587">
        <v>2452</v>
      </c>
      <c r="B587" s="3" t="s">
        <v>2453</v>
      </c>
      <c r="C587" s="3" t="s">
        <v>6562</v>
      </c>
      <c r="D587">
        <v>600</v>
      </c>
      <c r="E587">
        <v>801</v>
      </c>
      <c r="F587" t="s">
        <v>8219</v>
      </c>
      <c r="G587" t="s">
        <v>8224</v>
      </c>
      <c r="H587" t="s">
        <v>8246</v>
      </c>
      <c r="I587">
        <v>1451430000</v>
      </c>
      <c r="J587" s="13">
        <f t="shared" si="37"/>
        <v>42367.958333333328</v>
      </c>
      <c r="K587">
        <v>1448914500</v>
      </c>
      <c r="L587" s="13">
        <f t="shared" si="38"/>
        <v>42484.829062500001</v>
      </c>
      <c r="M587" t="b">
        <v>0</v>
      </c>
      <c r="N587">
        <v>15</v>
      </c>
      <c r="O587" t="b">
        <v>1</v>
      </c>
      <c r="P587" t="s">
        <v>8298</v>
      </c>
      <c r="Q587" s="6">
        <f t="shared" si="36"/>
        <v>1.335</v>
      </c>
      <c r="R587" s="8">
        <f t="shared" si="39"/>
        <v>53.4</v>
      </c>
      <c r="S587" t="s">
        <v>8328</v>
      </c>
      <c r="T587" t="s">
        <v>8329</v>
      </c>
    </row>
    <row r="588" spans="1:20" ht="30" x14ac:dyDescent="0.25">
      <c r="A588">
        <v>2026</v>
      </c>
      <c r="B588" s="3" t="s">
        <v>2027</v>
      </c>
      <c r="C588" s="3" t="s">
        <v>6136</v>
      </c>
      <c r="D588">
        <v>25000</v>
      </c>
      <c r="E588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 s="13">
        <f t="shared" si="37"/>
        <v>41750.165972222225</v>
      </c>
      <c r="K588">
        <v>1394127585</v>
      </c>
      <c r="L588" s="13">
        <f t="shared" si="38"/>
        <v>42173.746342592596</v>
      </c>
      <c r="M588" t="b">
        <v>1</v>
      </c>
      <c r="N588">
        <v>454</v>
      </c>
      <c r="O588" t="b">
        <v>1</v>
      </c>
      <c r="P588" t="s">
        <v>8295</v>
      </c>
      <c r="Q588" s="6">
        <f t="shared" si="36"/>
        <v>1.3348307999999998</v>
      </c>
      <c r="R588" s="8">
        <f t="shared" si="39"/>
        <v>73.503898678414089</v>
      </c>
      <c r="S588" t="s">
        <v>8310</v>
      </c>
      <c r="T588" t="s">
        <v>8311</v>
      </c>
    </row>
    <row r="589" spans="1:20" ht="45" x14ac:dyDescent="0.25">
      <c r="A589">
        <v>3159</v>
      </c>
      <c r="B589" s="3" t="s">
        <v>3159</v>
      </c>
      <c r="C589" s="3" t="s">
        <v>7269</v>
      </c>
      <c r="D589">
        <v>1500</v>
      </c>
      <c r="E589">
        <v>2002.22</v>
      </c>
      <c r="F589" t="s">
        <v>8219</v>
      </c>
      <c r="G589" t="s">
        <v>8224</v>
      </c>
      <c r="H589" t="s">
        <v>8246</v>
      </c>
      <c r="I589">
        <v>1326927600</v>
      </c>
      <c r="J589" s="13">
        <f t="shared" si="37"/>
        <v>40926.958333333336</v>
      </c>
      <c r="K589">
        <v>1323221761</v>
      </c>
      <c r="L589" s="13">
        <f t="shared" si="38"/>
        <v>41223.22184027778</v>
      </c>
      <c r="M589" t="b">
        <v>1</v>
      </c>
      <c r="N589">
        <v>52</v>
      </c>
      <c r="O589" t="b">
        <v>1</v>
      </c>
      <c r="P589" t="s">
        <v>8271</v>
      </c>
      <c r="Q589" s="6">
        <f t="shared" si="36"/>
        <v>1.3348133333333334</v>
      </c>
      <c r="R589" s="8">
        <f t="shared" si="39"/>
        <v>38.504230769230773</v>
      </c>
      <c r="S589" t="s">
        <v>8317</v>
      </c>
      <c r="T589" t="s">
        <v>8318</v>
      </c>
    </row>
    <row r="590" spans="1:20" ht="45" x14ac:dyDescent="0.25">
      <c r="A590">
        <v>1860</v>
      </c>
      <c r="B590" s="3" t="s">
        <v>1861</v>
      </c>
      <c r="C590" s="3" t="s">
        <v>5970</v>
      </c>
      <c r="D590">
        <v>750</v>
      </c>
      <c r="E590">
        <v>1001</v>
      </c>
      <c r="F590" t="s">
        <v>8219</v>
      </c>
      <c r="G590" t="s">
        <v>8224</v>
      </c>
      <c r="H590" t="s">
        <v>8246</v>
      </c>
      <c r="I590">
        <v>1391706084</v>
      </c>
      <c r="J590" s="13">
        <f t="shared" si="37"/>
        <v>41676.709305555552</v>
      </c>
      <c r="K590">
        <v>1389891684</v>
      </c>
      <c r="L590" s="13">
        <f t="shared" si="38"/>
        <v>42111.899537037039</v>
      </c>
      <c r="M590" t="b">
        <v>0</v>
      </c>
      <c r="N590">
        <v>19</v>
      </c>
      <c r="O590" t="b">
        <v>1</v>
      </c>
      <c r="P590" t="s">
        <v>8276</v>
      </c>
      <c r="Q590" s="6">
        <f t="shared" si="36"/>
        <v>1.3346666666666667</v>
      </c>
      <c r="R590" s="8">
        <f t="shared" si="39"/>
        <v>52.684210526315788</v>
      </c>
      <c r="S590" t="s">
        <v>8314</v>
      </c>
      <c r="T590" t="s">
        <v>8315</v>
      </c>
    </row>
    <row r="591" spans="1:20" ht="60" x14ac:dyDescent="0.25">
      <c r="A591">
        <v>3301</v>
      </c>
      <c r="B591" s="3" t="s">
        <v>3301</v>
      </c>
      <c r="C591" s="3" t="s">
        <v>7411</v>
      </c>
      <c r="D591">
        <v>3000</v>
      </c>
      <c r="E591">
        <v>4004</v>
      </c>
      <c r="F591" t="s">
        <v>8219</v>
      </c>
      <c r="G591" t="s">
        <v>8224</v>
      </c>
      <c r="H591" t="s">
        <v>8246</v>
      </c>
      <c r="I591">
        <v>1470034740</v>
      </c>
      <c r="J591" s="13">
        <f t="shared" si="37"/>
        <v>42583.290972222225</v>
      </c>
      <c r="K591">
        <v>1466185176</v>
      </c>
      <c r="L591" s="13">
        <f t="shared" si="38"/>
        <v>40854.745266203703</v>
      </c>
      <c r="M591" t="b">
        <v>0</v>
      </c>
      <c r="N591">
        <v>70</v>
      </c>
      <c r="O591" t="b">
        <v>1</v>
      </c>
      <c r="P591" t="s">
        <v>8271</v>
      </c>
      <c r="Q591" s="6">
        <f t="shared" si="36"/>
        <v>1.3346666666666667</v>
      </c>
      <c r="R591" s="8">
        <f t="shared" si="39"/>
        <v>57.2</v>
      </c>
      <c r="S591" t="s">
        <v>8317</v>
      </c>
      <c r="T591" t="s">
        <v>8318</v>
      </c>
    </row>
    <row r="592" spans="1:20" ht="45" x14ac:dyDescent="0.25">
      <c r="A592">
        <v>2479</v>
      </c>
      <c r="B592" s="3" t="s">
        <v>2479</v>
      </c>
      <c r="C592" s="3" t="s">
        <v>6589</v>
      </c>
      <c r="D592">
        <v>300</v>
      </c>
      <c r="E592">
        <v>400.33</v>
      </c>
      <c r="F592" t="s">
        <v>8219</v>
      </c>
      <c r="G592" t="s">
        <v>8224</v>
      </c>
      <c r="H592" t="s">
        <v>8246</v>
      </c>
      <c r="I592">
        <v>1343440800</v>
      </c>
      <c r="J592" s="13">
        <f t="shared" si="37"/>
        <v>41118.083333333336</v>
      </c>
      <c r="K592">
        <v>1342545994</v>
      </c>
      <c r="L592" s="13">
        <f t="shared" si="38"/>
        <v>40977.805300925924</v>
      </c>
      <c r="M592" t="b">
        <v>0</v>
      </c>
      <c r="N592">
        <v>16</v>
      </c>
      <c r="O592" t="b">
        <v>1</v>
      </c>
      <c r="P592" t="s">
        <v>8279</v>
      </c>
      <c r="Q592" s="6">
        <f t="shared" si="36"/>
        <v>1.3344333333333334</v>
      </c>
      <c r="R592" s="8">
        <f t="shared" si="39"/>
        <v>25.020624999999999</v>
      </c>
      <c r="S592" t="s">
        <v>8314</v>
      </c>
      <c r="T592" t="s">
        <v>8331</v>
      </c>
    </row>
    <row r="593" spans="1:20" ht="60" x14ac:dyDescent="0.25">
      <c r="A593">
        <v>25</v>
      </c>
      <c r="B593" s="3" t="s">
        <v>27</v>
      </c>
      <c r="C593" s="3" t="s">
        <v>4136</v>
      </c>
      <c r="D593">
        <v>600</v>
      </c>
      <c r="E593">
        <v>800</v>
      </c>
      <c r="F593" t="s">
        <v>8219</v>
      </c>
      <c r="G593" t="s">
        <v>8224</v>
      </c>
      <c r="H593" t="s">
        <v>8246</v>
      </c>
      <c r="I593">
        <v>1452299761</v>
      </c>
      <c r="J593" s="13">
        <f t="shared" si="37"/>
        <v>42378.025011574078</v>
      </c>
      <c r="K593">
        <v>1447115761</v>
      </c>
      <c r="L593" s="13">
        <f t="shared" si="38"/>
        <v>42177.761782407411</v>
      </c>
      <c r="M593" t="b">
        <v>0</v>
      </c>
      <c r="N593">
        <v>14</v>
      </c>
      <c r="O593" t="b">
        <v>1</v>
      </c>
      <c r="P593" t="s">
        <v>8265</v>
      </c>
      <c r="Q593" s="6">
        <f t="shared" si="36"/>
        <v>1.3333333333333333</v>
      </c>
      <c r="R593" s="8">
        <f t="shared" si="39"/>
        <v>57.142857142857146</v>
      </c>
      <c r="S593" t="s">
        <v>8320</v>
      </c>
      <c r="T593" t="s">
        <v>8334</v>
      </c>
    </row>
    <row r="594" spans="1:20" ht="60" x14ac:dyDescent="0.25">
      <c r="A594">
        <v>1619</v>
      </c>
      <c r="B594" s="3" t="s">
        <v>1620</v>
      </c>
      <c r="C594" s="3" t="s">
        <v>5729</v>
      </c>
      <c r="D594">
        <v>1500</v>
      </c>
      <c r="E594">
        <v>2000</v>
      </c>
      <c r="F594" t="s">
        <v>8219</v>
      </c>
      <c r="G594" t="s">
        <v>8224</v>
      </c>
      <c r="H594" t="s">
        <v>8246</v>
      </c>
      <c r="I594">
        <v>1410755286</v>
      </c>
      <c r="J594" s="13">
        <f t="shared" si="37"/>
        <v>41897.18618055556</v>
      </c>
      <c r="K594">
        <v>1408940886</v>
      </c>
      <c r="L594" s="13">
        <f t="shared" si="38"/>
        <v>42072.738067129627</v>
      </c>
      <c r="M594" t="b">
        <v>0</v>
      </c>
      <c r="N594">
        <v>23</v>
      </c>
      <c r="O594" t="b">
        <v>1</v>
      </c>
      <c r="P594" t="s">
        <v>8276</v>
      </c>
      <c r="Q594" s="6">
        <f t="shared" si="36"/>
        <v>1.3333333333333333</v>
      </c>
      <c r="R594" s="8">
        <f t="shared" si="39"/>
        <v>86.956521739130437</v>
      </c>
      <c r="S594" t="s">
        <v>8314</v>
      </c>
      <c r="T594" t="s">
        <v>8315</v>
      </c>
    </row>
    <row r="595" spans="1:20" ht="60" x14ac:dyDescent="0.25">
      <c r="A595">
        <v>1899</v>
      </c>
      <c r="B595" s="3" t="s">
        <v>1900</v>
      </c>
      <c r="C595" s="3" t="s">
        <v>6009</v>
      </c>
      <c r="D595">
        <v>900</v>
      </c>
      <c r="E595">
        <v>1200</v>
      </c>
      <c r="F595" t="s">
        <v>8219</v>
      </c>
      <c r="G595" t="s">
        <v>8224</v>
      </c>
      <c r="H595" t="s">
        <v>8246</v>
      </c>
      <c r="I595">
        <v>1427319366</v>
      </c>
      <c r="J595" s="13">
        <f t="shared" si="37"/>
        <v>42088.90006944444</v>
      </c>
      <c r="K595">
        <v>1424730966</v>
      </c>
      <c r="L595" s="13">
        <f t="shared" si="38"/>
        <v>41832.852627314816</v>
      </c>
      <c r="M595" t="b">
        <v>0</v>
      </c>
      <c r="N595">
        <v>42</v>
      </c>
      <c r="O595" t="b">
        <v>1</v>
      </c>
      <c r="P595" t="s">
        <v>8279</v>
      </c>
      <c r="Q595" s="6">
        <f t="shared" si="36"/>
        <v>1.3333333333333333</v>
      </c>
      <c r="R595" s="8">
        <f t="shared" si="39"/>
        <v>28.571428571428573</v>
      </c>
      <c r="S595" t="s">
        <v>8314</v>
      </c>
      <c r="T595" t="s">
        <v>8331</v>
      </c>
    </row>
    <row r="596" spans="1:20" ht="30" x14ac:dyDescent="0.25">
      <c r="A596">
        <v>2937</v>
      </c>
      <c r="B596" s="3" t="s">
        <v>2937</v>
      </c>
      <c r="C596" s="3" t="s">
        <v>7047</v>
      </c>
      <c r="D596">
        <v>1500</v>
      </c>
      <c r="E596">
        <v>2000</v>
      </c>
      <c r="F596" t="s">
        <v>8219</v>
      </c>
      <c r="G596" t="s">
        <v>8225</v>
      </c>
      <c r="H596" t="s">
        <v>8247</v>
      </c>
      <c r="I596">
        <v>1405249113</v>
      </c>
      <c r="J596" s="13">
        <f t="shared" si="37"/>
        <v>41833.457326388889</v>
      </c>
      <c r="K596">
        <v>1402657113</v>
      </c>
      <c r="L596" s="13">
        <f t="shared" si="38"/>
        <v>40778.770011574074</v>
      </c>
      <c r="M596" t="b">
        <v>0</v>
      </c>
      <c r="N596">
        <v>55</v>
      </c>
      <c r="O596" t="b">
        <v>1</v>
      </c>
      <c r="P596" t="s">
        <v>8305</v>
      </c>
      <c r="Q596" s="6">
        <f t="shared" si="36"/>
        <v>1.3333333333333333</v>
      </c>
      <c r="R596" s="8">
        <f t="shared" si="39"/>
        <v>36.363636363636367</v>
      </c>
      <c r="S596" t="s">
        <v>8317</v>
      </c>
      <c r="T596" t="s">
        <v>8338</v>
      </c>
    </row>
    <row r="597" spans="1:20" ht="45" x14ac:dyDescent="0.25">
      <c r="A597">
        <v>2801</v>
      </c>
      <c r="B597" s="3" t="s">
        <v>2801</v>
      </c>
      <c r="C597" s="3" t="s">
        <v>6911</v>
      </c>
      <c r="D597">
        <v>500</v>
      </c>
      <c r="E597">
        <v>666</v>
      </c>
      <c r="F597" t="s">
        <v>8219</v>
      </c>
      <c r="G597" t="s">
        <v>8226</v>
      </c>
      <c r="H597" t="s">
        <v>8248</v>
      </c>
      <c r="I597">
        <v>1412938800</v>
      </c>
      <c r="J597" s="13">
        <f t="shared" si="37"/>
        <v>41922.458333333336</v>
      </c>
      <c r="K597">
        <v>1411019409</v>
      </c>
      <c r="L597" s="13">
        <f t="shared" si="38"/>
        <v>42104.840335648143</v>
      </c>
      <c r="M597" t="b">
        <v>0</v>
      </c>
      <c r="N597">
        <v>13</v>
      </c>
      <c r="O597" t="b">
        <v>1</v>
      </c>
      <c r="P597" t="s">
        <v>8271</v>
      </c>
      <c r="Q597" s="6">
        <f t="shared" si="36"/>
        <v>1.3320000000000001</v>
      </c>
      <c r="R597" s="8">
        <f t="shared" si="39"/>
        <v>51.230769230769234</v>
      </c>
      <c r="S597" t="s">
        <v>8317</v>
      </c>
      <c r="T597" t="s">
        <v>8318</v>
      </c>
    </row>
    <row r="598" spans="1:20" ht="45" x14ac:dyDescent="0.25">
      <c r="A598">
        <v>781</v>
      </c>
      <c r="B598" s="3" t="s">
        <v>782</v>
      </c>
      <c r="C598" s="3" t="s">
        <v>4891</v>
      </c>
      <c r="D598">
        <v>800</v>
      </c>
      <c r="E598">
        <v>1065.23</v>
      </c>
      <c r="F598" t="s">
        <v>8219</v>
      </c>
      <c r="G598" t="s">
        <v>8224</v>
      </c>
      <c r="H598" t="s">
        <v>8246</v>
      </c>
      <c r="I598">
        <v>1370649674</v>
      </c>
      <c r="J598" s="13">
        <f t="shared" si="37"/>
        <v>41433.000856481485</v>
      </c>
      <c r="K598">
        <v>1368057674</v>
      </c>
      <c r="L598" s="13">
        <f t="shared" si="38"/>
        <v>41738.864803240744</v>
      </c>
      <c r="M598" t="b">
        <v>0</v>
      </c>
      <c r="N598">
        <v>25</v>
      </c>
      <c r="O598" t="b">
        <v>1</v>
      </c>
      <c r="P598" t="s">
        <v>8276</v>
      </c>
      <c r="Q598" s="6">
        <f t="shared" si="36"/>
        <v>1.3315375</v>
      </c>
      <c r="R598" s="8">
        <f t="shared" si="39"/>
        <v>42.609200000000001</v>
      </c>
      <c r="S598" t="s">
        <v>8314</v>
      </c>
      <c r="T598" t="s">
        <v>8315</v>
      </c>
    </row>
    <row r="599" spans="1:20" ht="60" x14ac:dyDescent="0.25">
      <c r="A599">
        <v>295</v>
      </c>
      <c r="B599" s="3" t="s">
        <v>296</v>
      </c>
      <c r="C599" s="3" t="s">
        <v>4405</v>
      </c>
      <c r="D599">
        <v>50000</v>
      </c>
      <c r="E599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 s="13">
        <f t="shared" si="37"/>
        <v>41579</v>
      </c>
      <c r="K599">
        <v>1378080409</v>
      </c>
      <c r="L599" s="13">
        <f t="shared" si="38"/>
        <v>41785.452534722222</v>
      </c>
      <c r="M599" t="b">
        <v>1</v>
      </c>
      <c r="N599">
        <v>665</v>
      </c>
      <c r="O599" t="b">
        <v>1</v>
      </c>
      <c r="P599" t="s">
        <v>8269</v>
      </c>
      <c r="Q599" s="6">
        <f t="shared" si="36"/>
        <v>1.3310911999999999</v>
      </c>
      <c r="R599" s="8">
        <f t="shared" si="39"/>
        <v>100.08204511278196</v>
      </c>
      <c r="S599" t="s">
        <v>8320</v>
      </c>
      <c r="T599" t="s">
        <v>8332</v>
      </c>
    </row>
    <row r="600" spans="1:20" ht="60" x14ac:dyDescent="0.25">
      <c r="A600">
        <v>3289</v>
      </c>
      <c r="B600" s="3" t="s">
        <v>3289</v>
      </c>
      <c r="C600" s="3" t="s">
        <v>7399</v>
      </c>
      <c r="D600">
        <v>500</v>
      </c>
      <c r="E600">
        <v>665.21</v>
      </c>
      <c r="F600" t="s">
        <v>8219</v>
      </c>
      <c r="G600" t="s">
        <v>8225</v>
      </c>
      <c r="H600" t="s">
        <v>8247</v>
      </c>
      <c r="I600">
        <v>1487580602</v>
      </c>
      <c r="J600" s="13">
        <f t="shared" si="37"/>
        <v>42786.368078703701</v>
      </c>
      <c r="K600">
        <v>1485161402</v>
      </c>
      <c r="L600" s="13">
        <f t="shared" si="38"/>
        <v>42053.704293981486</v>
      </c>
      <c r="M600" t="b">
        <v>0</v>
      </c>
      <c r="N600">
        <v>25</v>
      </c>
      <c r="O600" t="b">
        <v>1</v>
      </c>
      <c r="P600" t="s">
        <v>8271</v>
      </c>
      <c r="Q600" s="6">
        <f t="shared" si="36"/>
        <v>1.3304200000000002</v>
      </c>
      <c r="R600" s="8">
        <f t="shared" si="39"/>
        <v>26.608400000000003</v>
      </c>
      <c r="S600" t="s">
        <v>8317</v>
      </c>
      <c r="T600" t="s">
        <v>8318</v>
      </c>
    </row>
    <row r="601" spans="1:20" ht="45" x14ac:dyDescent="0.25">
      <c r="A601">
        <v>2800</v>
      </c>
      <c r="B601" s="3" t="s">
        <v>2800</v>
      </c>
      <c r="C601" s="3" t="s">
        <v>6910</v>
      </c>
      <c r="D601">
        <v>1000</v>
      </c>
      <c r="E601">
        <v>1330</v>
      </c>
      <c r="F601" t="s">
        <v>8219</v>
      </c>
      <c r="G601" t="s">
        <v>8225</v>
      </c>
      <c r="H601" t="s">
        <v>8247</v>
      </c>
      <c r="I601">
        <v>1420377366</v>
      </c>
      <c r="J601" s="13">
        <f t="shared" si="37"/>
        <v>42008.552847222221</v>
      </c>
      <c r="K601">
        <v>1415193366</v>
      </c>
      <c r="L601" s="13">
        <f t="shared" si="38"/>
        <v>40935.005104166667</v>
      </c>
      <c r="M601" t="b">
        <v>0</v>
      </c>
      <c r="N601">
        <v>31</v>
      </c>
      <c r="O601" t="b">
        <v>1</v>
      </c>
      <c r="P601" t="s">
        <v>8271</v>
      </c>
      <c r="Q601" s="6">
        <f t="shared" si="36"/>
        <v>1.33</v>
      </c>
      <c r="R601" s="8">
        <f t="shared" si="39"/>
        <v>42.903225806451616</v>
      </c>
      <c r="S601" t="s">
        <v>8317</v>
      </c>
      <c r="T601" t="s">
        <v>8318</v>
      </c>
    </row>
    <row r="602" spans="1:20" ht="60" x14ac:dyDescent="0.25">
      <c r="A602">
        <v>2198</v>
      </c>
      <c r="B602" s="3" t="s">
        <v>2199</v>
      </c>
      <c r="C602" s="3" t="s">
        <v>6308</v>
      </c>
      <c r="D602">
        <v>40000</v>
      </c>
      <c r="E602">
        <v>53157</v>
      </c>
      <c r="F602" t="s">
        <v>8219</v>
      </c>
      <c r="G602" t="s">
        <v>8224</v>
      </c>
      <c r="H602" t="s">
        <v>8246</v>
      </c>
      <c r="I602">
        <v>1447507200</v>
      </c>
      <c r="J602" s="13">
        <f t="shared" si="37"/>
        <v>42322.555555555555</v>
      </c>
      <c r="K602">
        <v>1444911600</v>
      </c>
      <c r="L602" s="13">
        <f t="shared" si="38"/>
        <v>41432.062037037038</v>
      </c>
      <c r="M602" t="b">
        <v>0</v>
      </c>
      <c r="N602">
        <v>651</v>
      </c>
      <c r="O602" t="b">
        <v>1</v>
      </c>
      <c r="P602" t="s">
        <v>8297</v>
      </c>
      <c r="Q602" s="6">
        <f t="shared" si="36"/>
        <v>1.3289249999999999</v>
      </c>
      <c r="R602" s="8">
        <f t="shared" si="39"/>
        <v>81.654377880184327</v>
      </c>
      <c r="S602" t="s">
        <v>8312</v>
      </c>
      <c r="T602" t="s">
        <v>8313</v>
      </c>
    </row>
    <row r="603" spans="1:20" ht="45" x14ac:dyDescent="0.25">
      <c r="A603">
        <v>2204</v>
      </c>
      <c r="B603" s="3" t="s">
        <v>2205</v>
      </c>
      <c r="C603" s="3" t="s">
        <v>6314</v>
      </c>
      <c r="D603">
        <v>1500</v>
      </c>
      <c r="E603">
        <v>1993</v>
      </c>
      <c r="F603" t="s">
        <v>8219</v>
      </c>
      <c r="G603" t="s">
        <v>8224</v>
      </c>
      <c r="H603" t="s">
        <v>8246</v>
      </c>
      <c r="I603">
        <v>1362814119</v>
      </c>
      <c r="J603" s="13">
        <f t="shared" si="37"/>
        <v>41342.311562499999</v>
      </c>
      <c r="K603">
        <v>1360222119</v>
      </c>
      <c r="L603" s="13">
        <f t="shared" si="38"/>
        <v>42136.536134259266</v>
      </c>
      <c r="M603" t="b">
        <v>0</v>
      </c>
      <c r="N603">
        <v>73</v>
      </c>
      <c r="O603" t="b">
        <v>1</v>
      </c>
      <c r="P603" t="s">
        <v>8280</v>
      </c>
      <c r="Q603" s="6">
        <f t="shared" si="36"/>
        <v>1.3286666666666667</v>
      </c>
      <c r="R603" s="8">
        <f t="shared" si="39"/>
        <v>27.301369863013697</v>
      </c>
      <c r="S603" t="s">
        <v>8314</v>
      </c>
      <c r="T603" t="s">
        <v>8327</v>
      </c>
    </row>
    <row r="604" spans="1:20" ht="60" x14ac:dyDescent="0.25">
      <c r="A604">
        <v>3045</v>
      </c>
      <c r="B604" s="3" t="s">
        <v>3045</v>
      </c>
      <c r="C604" s="3" t="s">
        <v>7155</v>
      </c>
      <c r="D604">
        <v>4000</v>
      </c>
      <c r="E604">
        <v>5308.26</v>
      </c>
      <c r="F604" t="s">
        <v>8219</v>
      </c>
      <c r="G604" t="s">
        <v>8224</v>
      </c>
      <c r="H604" t="s">
        <v>8246</v>
      </c>
      <c r="I604">
        <v>1408679055</v>
      </c>
      <c r="J604" s="13">
        <f t="shared" si="37"/>
        <v>41873.155729166669</v>
      </c>
      <c r="K604">
        <v>1406087055</v>
      </c>
      <c r="L604" s="13">
        <f t="shared" si="38"/>
        <v>42692.771493055552</v>
      </c>
      <c r="M604" t="b">
        <v>0</v>
      </c>
      <c r="N604">
        <v>64</v>
      </c>
      <c r="O604" t="b">
        <v>1</v>
      </c>
      <c r="P604" t="s">
        <v>8303</v>
      </c>
      <c r="Q604" s="6">
        <f t="shared" si="36"/>
        <v>1.3270650000000002</v>
      </c>
      <c r="R604" s="8">
        <f t="shared" si="39"/>
        <v>82.941562500000003</v>
      </c>
      <c r="S604" t="s">
        <v>8317</v>
      </c>
      <c r="T604" t="s">
        <v>8330</v>
      </c>
    </row>
    <row r="605" spans="1:20" ht="45" x14ac:dyDescent="0.25">
      <c r="A605">
        <v>3751</v>
      </c>
      <c r="B605" s="3" t="s">
        <v>3748</v>
      </c>
      <c r="C605" s="3" t="s">
        <v>7861</v>
      </c>
      <c r="D605">
        <v>1000</v>
      </c>
      <c r="E605">
        <v>1326</v>
      </c>
      <c r="F605" t="s">
        <v>8219</v>
      </c>
      <c r="G605" t="s">
        <v>8224</v>
      </c>
      <c r="H605" t="s">
        <v>8246</v>
      </c>
      <c r="I605">
        <v>1459641073</v>
      </c>
      <c r="J605" s="13">
        <f t="shared" si="37"/>
        <v>42462.993900462956</v>
      </c>
      <c r="K605">
        <v>1454460673</v>
      </c>
      <c r="L605" s="13">
        <f t="shared" si="38"/>
        <v>42463.81385416667</v>
      </c>
      <c r="M605" t="b">
        <v>0</v>
      </c>
      <c r="N605">
        <v>11</v>
      </c>
      <c r="O605" t="b">
        <v>1</v>
      </c>
      <c r="P605" t="s">
        <v>8305</v>
      </c>
      <c r="Q605" s="6">
        <f t="shared" si="36"/>
        <v>1.3260000000000001</v>
      </c>
      <c r="R605" s="8">
        <f t="shared" si="39"/>
        <v>120.54545454545455</v>
      </c>
      <c r="S605" t="s">
        <v>8317</v>
      </c>
      <c r="T605" t="s">
        <v>8338</v>
      </c>
    </row>
    <row r="606" spans="1:20" ht="60" x14ac:dyDescent="0.25">
      <c r="A606">
        <v>1535</v>
      </c>
      <c r="B606" s="3" t="s">
        <v>1536</v>
      </c>
      <c r="C606" s="3" t="s">
        <v>5645</v>
      </c>
      <c r="D606">
        <v>4000</v>
      </c>
      <c r="E606">
        <v>5297</v>
      </c>
      <c r="F606" t="s">
        <v>8219</v>
      </c>
      <c r="G606" t="s">
        <v>8224</v>
      </c>
      <c r="H606" t="s">
        <v>8246</v>
      </c>
      <c r="I606">
        <v>1464040800</v>
      </c>
      <c r="J606" s="13">
        <f t="shared" si="37"/>
        <v>42513.916666666672</v>
      </c>
      <c r="K606">
        <v>1461527631</v>
      </c>
      <c r="L606" s="13">
        <f t="shared" si="38"/>
        <v>42689.74324074074</v>
      </c>
      <c r="M606" t="b">
        <v>1</v>
      </c>
      <c r="N606">
        <v>110</v>
      </c>
      <c r="O606" t="b">
        <v>1</v>
      </c>
      <c r="P606" t="s">
        <v>8285</v>
      </c>
      <c r="Q606" s="6">
        <f t="shared" si="36"/>
        <v>1.3242499999999999</v>
      </c>
      <c r="R606" s="8">
        <f t="shared" si="39"/>
        <v>48.154545454545456</v>
      </c>
      <c r="S606" t="s">
        <v>8325</v>
      </c>
      <c r="T606" t="s">
        <v>8326</v>
      </c>
    </row>
    <row r="607" spans="1:20" x14ac:dyDescent="0.25">
      <c r="A607">
        <v>2099</v>
      </c>
      <c r="B607" s="3" t="s">
        <v>2100</v>
      </c>
      <c r="C607" s="3" t="s">
        <v>6209</v>
      </c>
      <c r="D607">
        <v>3000</v>
      </c>
      <c r="E607">
        <v>3971</v>
      </c>
      <c r="F607" t="s">
        <v>8219</v>
      </c>
      <c r="G607" t="s">
        <v>8224</v>
      </c>
      <c r="H607" t="s">
        <v>8246</v>
      </c>
      <c r="I607">
        <v>1435808400</v>
      </c>
      <c r="J607" s="13">
        <f t="shared" si="37"/>
        <v>42187.152777777781</v>
      </c>
      <c r="K607">
        <v>1434650084</v>
      </c>
      <c r="L607" s="13">
        <f t="shared" si="38"/>
        <v>41891.665324074071</v>
      </c>
      <c r="M607" t="b">
        <v>0</v>
      </c>
      <c r="N607">
        <v>63</v>
      </c>
      <c r="O607" t="b">
        <v>1</v>
      </c>
      <c r="P607" t="s">
        <v>8279</v>
      </c>
      <c r="Q607" s="6">
        <f t="shared" si="36"/>
        <v>1.3236666666666668</v>
      </c>
      <c r="R607" s="8">
        <f t="shared" si="39"/>
        <v>63.031746031746032</v>
      </c>
      <c r="S607" t="s">
        <v>8314</v>
      </c>
      <c r="T607" t="s">
        <v>8331</v>
      </c>
    </row>
    <row r="608" spans="1:20" ht="60" x14ac:dyDescent="0.25">
      <c r="A608">
        <v>1658</v>
      </c>
      <c r="B608" s="3" t="s">
        <v>1659</v>
      </c>
      <c r="C608" s="3" t="s">
        <v>5768</v>
      </c>
      <c r="D608">
        <v>6000</v>
      </c>
      <c r="E608">
        <v>7934</v>
      </c>
      <c r="F608" t="s">
        <v>8219</v>
      </c>
      <c r="G608" t="s">
        <v>8224</v>
      </c>
      <c r="H608" t="s">
        <v>8246</v>
      </c>
      <c r="I608">
        <v>1355840400</v>
      </c>
      <c r="J608" s="13">
        <f t="shared" si="37"/>
        <v>41261.597222222219</v>
      </c>
      <c r="K608">
        <v>1352524767</v>
      </c>
      <c r="L608" s="13">
        <f t="shared" si="38"/>
        <v>41422.822824074072</v>
      </c>
      <c r="M608" t="b">
        <v>0</v>
      </c>
      <c r="N608">
        <v>107</v>
      </c>
      <c r="O608" t="b">
        <v>1</v>
      </c>
      <c r="P608" t="s">
        <v>8292</v>
      </c>
      <c r="Q608" s="6">
        <f t="shared" si="36"/>
        <v>1.3223333333333334</v>
      </c>
      <c r="R608" s="8">
        <f t="shared" si="39"/>
        <v>74.149532710280369</v>
      </c>
      <c r="S608" t="s">
        <v>8314</v>
      </c>
      <c r="T608" t="s">
        <v>8322</v>
      </c>
    </row>
    <row r="609" spans="1:20" ht="45" x14ac:dyDescent="0.25">
      <c r="A609">
        <v>2163</v>
      </c>
      <c r="B609" s="3" t="s">
        <v>2164</v>
      </c>
      <c r="C609" s="3" t="s">
        <v>6273</v>
      </c>
      <c r="D609">
        <v>2500</v>
      </c>
      <c r="E609">
        <v>3305</v>
      </c>
      <c r="F609" t="s">
        <v>8219</v>
      </c>
      <c r="G609" t="s">
        <v>8224</v>
      </c>
      <c r="H609" t="s">
        <v>8246</v>
      </c>
      <c r="I609">
        <v>1433735400</v>
      </c>
      <c r="J609" s="13">
        <f t="shared" si="37"/>
        <v>42163.159722222219</v>
      </c>
      <c r="K609">
        <v>1429306520</v>
      </c>
      <c r="L609" s="13">
        <f t="shared" si="38"/>
        <v>41754.047083333331</v>
      </c>
      <c r="M609" t="b">
        <v>0</v>
      </c>
      <c r="N609">
        <v>44</v>
      </c>
      <c r="O609" t="b">
        <v>1</v>
      </c>
      <c r="P609" t="s">
        <v>8276</v>
      </c>
      <c r="Q609" s="6">
        <f t="shared" si="36"/>
        <v>1.3220000000000001</v>
      </c>
      <c r="R609" s="8">
        <f t="shared" si="39"/>
        <v>75.11363636363636</v>
      </c>
      <c r="S609" t="s">
        <v>8314</v>
      </c>
      <c r="T609" t="s">
        <v>8315</v>
      </c>
    </row>
    <row r="610" spans="1:20" ht="30" x14ac:dyDescent="0.25">
      <c r="A610">
        <v>730</v>
      </c>
      <c r="B610" s="3" t="s">
        <v>731</v>
      </c>
      <c r="C610" s="3" t="s">
        <v>4840</v>
      </c>
      <c r="D610">
        <v>20000</v>
      </c>
      <c r="E610">
        <v>26438</v>
      </c>
      <c r="F610" t="s">
        <v>8219</v>
      </c>
      <c r="G610" t="s">
        <v>8224</v>
      </c>
      <c r="H610" t="s">
        <v>8246</v>
      </c>
      <c r="I610">
        <v>1323280391</v>
      </c>
      <c r="J610" s="13">
        <f t="shared" si="37"/>
        <v>40884.745266203703</v>
      </c>
      <c r="K610">
        <v>1320688391</v>
      </c>
      <c r="L610" s="13">
        <f t="shared" si="38"/>
        <v>41806.669317129628</v>
      </c>
      <c r="M610" t="b">
        <v>0</v>
      </c>
      <c r="N610">
        <v>265</v>
      </c>
      <c r="O610" t="b">
        <v>1</v>
      </c>
      <c r="P610" t="s">
        <v>8274</v>
      </c>
      <c r="Q610" s="6">
        <f t="shared" si="36"/>
        <v>1.3219000000000001</v>
      </c>
      <c r="R610" s="8">
        <f t="shared" si="39"/>
        <v>99.766037735849054</v>
      </c>
      <c r="S610" t="s">
        <v>8323</v>
      </c>
      <c r="T610" t="s">
        <v>8333</v>
      </c>
    </row>
    <row r="611" spans="1:20" ht="60" x14ac:dyDescent="0.25">
      <c r="A611">
        <v>722</v>
      </c>
      <c r="B611" s="3" t="s">
        <v>723</v>
      </c>
      <c r="C611" s="3" t="s">
        <v>4832</v>
      </c>
      <c r="D611">
        <v>25000</v>
      </c>
      <c r="E611">
        <v>33006</v>
      </c>
      <c r="F611" t="s">
        <v>8219</v>
      </c>
      <c r="G611" t="s">
        <v>8224</v>
      </c>
      <c r="H611" t="s">
        <v>8246</v>
      </c>
      <c r="I611">
        <v>1333909178</v>
      </c>
      <c r="J611" s="13">
        <f t="shared" si="37"/>
        <v>41007.76363425926</v>
      </c>
      <c r="K611">
        <v>1331320778</v>
      </c>
      <c r="L611" s="13">
        <f t="shared" si="38"/>
        <v>41557.949687500004</v>
      </c>
      <c r="M611" t="b">
        <v>0</v>
      </c>
      <c r="N611">
        <v>153</v>
      </c>
      <c r="O611" t="b">
        <v>1</v>
      </c>
      <c r="P611" t="s">
        <v>8274</v>
      </c>
      <c r="Q611" s="6">
        <f t="shared" si="36"/>
        <v>1.3202400000000001</v>
      </c>
      <c r="R611" s="8">
        <f t="shared" si="39"/>
        <v>215.72549019607843</v>
      </c>
      <c r="S611" t="s">
        <v>8323</v>
      </c>
      <c r="T611" t="s">
        <v>8333</v>
      </c>
    </row>
    <row r="612" spans="1:20" ht="60" x14ac:dyDescent="0.25">
      <c r="A612">
        <v>3529</v>
      </c>
      <c r="B612" s="3" t="s">
        <v>3528</v>
      </c>
      <c r="C612" s="3" t="s">
        <v>7639</v>
      </c>
      <c r="D612">
        <v>500</v>
      </c>
      <c r="E612">
        <v>660</v>
      </c>
      <c r="F612" t="s">
        <v>8219</v>
      </c>
      <c r="G612" t="s">
        <v>8224</v>
      </c>
      <c r="H612" t="s">
        <v>8246</v>
      </c>
      <c r="I612">
        <v>1436749200</v>
      </c>
      <c r="J612" s="13">
        <f t="shared" si="37"/>
        <v>42198.041666666672</v>
      </c>
      <c r="K612">
        <v>1434997018</v>
      </c>
      <c r="L612" s="13">
        <f t="shared" si="38"/>
        <v>40757.889247685183</v>
      </c>
      <c r="M612" t="b">
        <v>0</v>
      </c>
      <c r="N612">
        <v>18</v>
      </c>
      <c r="O612" t="b">
        <v>1</v>
      </c>
      <c r="P612" t="s">
        <v>8271</v>
      </c>
      <c r="Q612" s="6">
        <f t="shared" si="36"/>
        <v>1.32</v>
      </c>
      <c r="R612" s="8">
        <f t="shared" si="39"/>
        <v>36.666666666666664</v>
      </c>
      <c r="S612" t="s">
        <v>8317</v>
      </c>
      <c r="T612" t="s">
        <v>8318</v>
      </c>
    </row>
    <row r="613" spans="1:20" ht="60" x14ac:dyDescent="0.25">
      <c r="A613">
        <v>259</v>
      </c>
      <c r="B613" s="3" t="s">
        <v>260</v>
      </c>
      <c r="C613" s="3" t="s">
        <v>4369</v>
      </c>
      <c r="D613">
        <v>75000</v>
      </c>
      <c r="E613">
        <v>98953.42</v>
      </c>
      <c r="F613" t="s">
        <v>8219</v>
      </c>
      <c r="G613" t="s">
        <v>8224</v>
      </c>
      <c r="H613" t="s">
        <v>8246</v>
      </c>
      <c r="I613">
        <v>1428514969</v>
      </c>
      <c r="J613" s="13">
        <f t="shared" si="37"/>
        <v>42102.738067129627</v>
      </c>
      <c r="K613">
        <v>1425922969</v>
      </c>
      <c r="L613" s="13">
        <f t="shared" si="38"/>
        <v>41111.185891203706</v>
      </c>
      <c r="M613" t="b">
        <v>1</v>
      </c>
      <c r="N613">
        <v>942</v>
      </c>
      <c r="O613" t="b">
        <v>1</v>
      </c>
      <c r="P613" t="s">
        <v>8269</v>
      </c>
      <c r="Q613" s="6">
        <f t="shared" si="36"/>
        <v>1.3193789333333332</v>
      </c>
      <c r="R613" s="8">
        <f t="shared" si="39"/>
        <v>105.04609341825902</v>
      </c>
      <c r="S613" t="s">
        <v>8320</v>
      </c>
      <c r="T613" t="s">
        <v>8332</v>
      </c>
    </row>
    <row r="614" spans="1:20" ht="60" x14ac:dyDescent="0.25">
      <c r="A614">
        <v>646</v>
      </c>
      <c r="B614" s="3" t="s">
        <v>647</v>
      </c>
      <c r="C614" s="3" t="s">
        <v>4756</v>
      </c>
      <c r="D614">
        <v>800</v>
      </c>
      <c r="E614">
        <v>1055.01</v>
      </c>
      <c r="F614" t="s">
        <v>8219</v>
      </c>
      <c r="G614" t="s">
        <v>8224</v>
      </c>
      <c r="H614" t="s">
        <v>8246</v>
      </c>
      <c r="I614">
        <v>1407788867</v>
      </c>
      <c r="J614" s="13">
        <f t="shared" si="37"/>
        <v>41862.852627314816</v>
      </c>
      <c r="K614">
        <v>1405196867</v>
      </c>
      <c r="L614" s="13">
        <f t="shared" si="38"/>
        <v>41974.743148148147</v>
      </c>
      <c r="M614" t="b">
        <v>0</v>
      </c>
      <c r="N614">
        <v>27</v>
      </c>
      <c r="O614" t="b">
        <v>1</v>
      </c>
      <c r="P614" t="s">
        <v>8273</v>
      </c>
      <c r="Q614" s="6">
        <f t="shared" si="36"/>
        <v>1.3187625000000001</v>
      </c>
      <c r="R614" s="8">
        <f t="shared" si="39"/>
        <v>39.074444444444445</v>
      </c>
      <c r="S614" t="s">
        <v>8310</v>
      </c>
      <c r="T614" t="s">
        <v>8316</v>
      </c>
    </row>
    <row r="615" spans="1:20" ht="30" x14ac:dyDescent="0.25">
      <c r="A615">
        <v>1859</v>
      </c>
      <c r="B615" s="3" t="s">
        <v>1860</v>
      </c>
      <c r="C615" s="3" t="s">
        <v>5969</v>
      </c>
      <c r="D615">
        <v>3000</v>
      </c>
      <c r="E615">
        <v>3955</v>
      </c>
      <c r="F615" t="s">
        <v>8219</v>
      </c>
      <c r="G615" t="s">
        <v>8224</v>
      </c>
      <c r="H615" t="s">
        <v>8246</v>
      </c>
      <c r="I615">
        <v>1316716129</v>
      </c>
      <c r="J615" s="13">
        <f t="shared" si="37"/>
        <v>40808.770011574074</v>
      </c>
      <c r="K615">
        <v>1314124129</v>
      </c>
      <c r="L615" s="13">
        <f t="shared" si="38"/>
        <v>41841.321770833332</v>
      </c>
      <c r="M615" t="b">
        <v>0</v>
      </c>
      <c r="N615">
        <v>56</v>
      </c>
      <c r="O615" t="b">
        <v>1</v>
      </c>
      <c r="P615" t="s">
        <v>8276</v>
      </c>
      <c r="Q615" s="6">
        <f t="shared" si="36"/>
        <v>1.3183333333333334</v>
      </c>
      <c r="R615" s="8">
        <f t="shared" si="39"/>
        <v>70.625</v>
      </c>
      <c r="S615" t="s">
        <v>8314</v>
      </c>
      <c r="T615" t="s">
        <v>8315</v>
      </c>
    </row>
    <row r="616" spans="1:20" ht="60" x14ac:dyDescent="0.25">
      <c r="A616">
        <v>1214</v>
      </c>
      <c r="B616" s="3" t="s">
        <v>1215</v>
      </c>
      <c r="C616" s="3" t="s">
        <v>5324</v>
      </c>
      <c r="D616">
        <v>2000</v>
      </c>
      <c r="E616">
        <v>2636</v>
      </c>
      <c r="F616" t="s">
        <v>8219</v>
      </c>
      <c r="G616" t="s">
        <v>8224</v>
      </c>
      <c r="H616" t="s">
        <v>8246</v>
      </c>
      <c r="I616">
        <v>1433880605</v>
      </c>
      <c r="J616" s="13">
        <f t="shared" si="37"/>
        <v>42164.840335648143</v>
      </c>
      <c r="K616">
        <v>1428696605</v>
      </c>
      <c r="L616" s="13">
        <f t="shared" si="38"/>
        <v>42522.880243055552</v>
      </c>
      <c r="M616" t="b">
        <v>0</v>
      </c>
      <c r="N616">
        <v>25</v>
      </c>
      <c r="O616" t="b">
        <v>1</v>
      </c>
      <c r="P616" t="s">
        <v>8285</v>
      </c>
      <c r="Q616" s="6">
        <f t="shared" si="36"/>
        <v>1.3180000000000001</v>
      </c>
      <c r="R616" s="8">
        <f t="shared" si="39"/>
        <v>105.44</v>
      </c>
      <c r="S616" t="s">
        <v>8325</v>
      </c>
      <c r="T616" t="s">
        <v>8326</v>
      </c>
    </row>
    <row r="617" spans="1:20" ht="60" x14ac:dyDescent="0.25">
      <c r="A617">
        <v>2036</v>
      </c>
      <c r="B617" s="3" t="s">
        <v>2037</v>
      </c>
      <c r="C617" s="3" t="s">
        <v>6146</v>
      </c>
      <c r="D617">
        <v>30000</v>
      </c>
      <c r="E617">
        <v>39500.5</v>
      </c>
      <c r="F617" t="s">
        <v>8219</v>
      </c>
      <c r="G617" t="s">
        <v>8224</v>
      </c>
      <c r="H617" t="s">
        <v>8246</v>
      </c>
      <c r="I617">
        <v>1399668319</v>
      </c>
      <c r="J617" s="13">
        <f t="shared" si="37"/>
        <v>41768.864803240744</v>
      </c>
      <c r="K617">
        <v>1397076319</v>
      </c>
      <c r="L617" s="13">
        <f t="shared" si="38"/>
        <v>42725.031180555554</v>
      </c>
      <c r="M617" t="b">
        <v>1</v>
      </c>
      <c r="N617">
        <v>848</v>
      </c>
      <c r="O617" t="b">
        <v>1</v>
      </c>
      <c r="P617" t="s">
        <v>8295</v>
      </c>
      <c r="Q617" s="6">
        <f t="shared" si="36"/>
        <v>1.3166833333333334</v>
      </c>
      <c r="R617" s="8">
        <f t="shared" si="39"/>
        <v>46.580778301886795</v>
      </c>
      <c r="S617" t="s">
        <v>8310</v>
      </c>
      <c r="T617" t="s">
        <v>8311</v>
      </c>
    </row>
    <row r="618" spans="1:20" ht="45" x14ac:dyDescent="0.25">
      <c r="A618">
        <v>267</v>
      </c>
      <c r="B618" s="3" t="s">
        <v>268</v>
      </c>
      <c r="C618" s="3" t="s">
        <v>4377</v>
      </c>
      <c r="D618">
        <v>9850</v>
      </c>
      <c r="E618">
        <v>12965.44</v>
      </c>
      <c r="F618" t="s">
        <v>8219</v>
      </c>
      <c r="G618" t="s">
        <v>8225</v>
      </c>
      <c r="H618" t="s">
        <v>8247</v>
      </c>
      <c r="I618">
        <v>1403693499</v>
      </c>
      <c r="J618" s="13">
        <f t="shared" si="37"/>
        <v>41815.452534722222</v>
      </c>
      <c r="K618">
        <v>1401101499</v>
      </c>
      <c r="L618" s="13">
        <f t="shared" si="38"/>
        <v>41604.022418981483</v>
      </c>
      <c r="M618" t="b">
        <v>1</v>
      </c>
      <c r="N618">
        <v>165</v>
      </c>
      <c r="O618" t="b">
        <v>1</v>
      </c>
      <c r="P618" t="s">
        <v>8269</v>
      </c>
      <c r="Q618" s="6">
        <f t="shared" si="36"/>
        <v>1.3162883248730965</v>
      </c>
      <c r="R618" s="8">
        <f t="shared" si="39"/>
        <v>78.578424242424248</v>
      </c>
      <c r="S618" t="s">
        <v>8320</v>
      </c>
      <c r="T618" t="s">
        <v>8332</v>
      </c>
    </row>
    <row r="619" spans="1:20" ht="45" x14ac:dyDescent="0.25">
      <c r="A619">
        <v>3027</v>
      </c>
      <c r="B619" s="3" t="s">
        <v>3027</v>
      </c>
      <c r="C619" s="3" t="s">
        <v>7137</v>
      </c>
      <c r="D619">
        <v>40000</v>
      </c>
      <c r="E619">
        <v>52576</v>
      </c>
      <c r="F619" t="s">
        <v>8219</v>
      </c>
      <c r="G619" t="s">
        <v>8224</v>
      </c>
      <c r="H619" t="s">
        <v>8246</v>
      </c>
      <c r="I619">
        <v>1426866851</v>
      </c>
      <c r="J619" s="13">
        <f t="shared" si="37"/>
        <v>42083.662627314814</v>
      </c>
      <c r="K619">
        <v>1424278451</v>
      </c>
      <c r="L619" s="13">
        <f t="shared" si="38"/>
        <v>40948.630196759259</v>
      </c>
      <c r="M619" t="b">
        <v>0</v>
      </c>
      <c r="N619">
        <v>320</v>
      </c>
      <c r="O619" t="b">
        <v>1</v>
      </c>
      <c r="P619" t="s">
        <v>8303</v>
      </c>
      <c r="Q619" s="6">
        <f t="shared" si="36"/>
        <v>1.3144</v>
      </c>
      <c r="R619" s="8">
        <f t="shared" si="39"/>
        <v>164.3</v>
      </c>
      <c r="S619" t="s">
        <v>8317</v>
      </c>
      <c r="T619" t="s">
        <v>8330</v>
      </c>
    </row>
    <row r="620" spans="1:20" ht="60" x14ac:dyDescent="0.25">
      <c r="A620">
        <v>95</v>
      </c>
      <c r="B620" s="3" t="s">
        <v>97</v>
      </c>
      <c r="C620" s="3" t="s">
        <v>4206</v>
      </c>
      <c r="D620">
        <v>350</v>
      </c>
      <c r="E620">
        <v>460</v>
      </c>
      <c r="F620" t="s">
        <v>8219</v>
      </c>
      <c r="G620" t="s">
        <v>8224</v>
      </c>
      <c r="H620" t="s">
        <v>8246</v>
      </c>
      <c r="I620">
        <v>1330214841</v>
      </c>
      <c r="J620" s="13">
        <f t="shared" si="37"/>
        <v>40965.005104166667</v>
      </c>
      <c r="K620">
        <v>1327622841</v>
      </c>
      <c r="L620" s="13">
        <f t="shared" si="38"/>
        <v>42566.604826388888</v>
      </c>
      <c r="M620" t="b">
        <v>0</v>
      </c>
      <c r="N620">
        <v>21</v>
      </c>
      <c r="O620" t="b">
        <v>1</v>
      </c>
      <c r="P620" t="s">
        <v>8266</v>
      </c>
      <c r="Q620" s="6">
        <f t="shared" si="36"/>
        <v>1.3142857142857143</v>
      </c>
      <c r="R620" s="8">
        <f t="shared" si="39"/>
        <v>21.904761904761905</v>
      </c>
      <c r="S620" t="s">
        <v>8320</v>
      </c>
      <c r="T620" t="s">
        <v>8321</v>
      </c>
    </row>
    <row r="621" spans="1:20" ht="60" x14ac:dyDescent="0.25">
      <c r="A621">
        <v>2712</v>
      </c>
      <c r="B621" s="3" t="s">
        <v>2712</v>
      </c>
      <c r="C621" s="3" t="s">
        <v>6822</v>
      </c>
      <c r="D621">
        <v>5500</v>
      </c>
      <c r="E621">
        <v>7226</v>
      </c>
      <c r="F621" t="s">
        <v>8219</v>
      </c>
      <c r="G621" t="s">
        <v>8224</v>
      </c>
      <c r="H621" t="s">
        <v>8246</v>
      </c>
      <c r="I621">
        <v>1373738400</v>
      </c>
      <c r="J621" s="13">
        <f t="shared" si="37"/>
        <v>41468.75</v>
      </c>
      <c r="K621">
        <v>1370568560</v>
      </c>
      <c r="L621" s="13">
        <f t="shared" si="38"/>
        <v>42566.441203703704</v>
      </c>
      <c r="M621" t="b">
        <v>1</v>
      </c>
      <c r="N621">
        <v>143</v>
      </c>
      <c r="O621" t="b">
        <v>1</v>
      </c>
      <c r="P621" t="s">
        <v>8303</v>
      </c>
      <c r="Q621" s="6">
        <f t="shared" si="36"/>
        <v>1.3138181818181818</v>
      </c>
      <c r="R621" s="8">
        <f t="shared" si="39"/>
        <v>50.531468531468533</v>
      </c>
      <c r="S621" t="s">
        <v>8317</v>
      </c>
      <c r="T621" t="s">
        <v>8330</v>
      </c>
    </row>
    <row r="622" spans="1:20" ht="45" x14ac:dyDescent="0.25">
      <c r="A622">
        <v>3266</v>
      </c>
      <c r="B622" s="3" t="s">
        <v>3266</v>
      </c>
      <c r="C622" s="3" t="s">
        <v>7376</v>
      </c>
      <c r="D622">
        <v>6000</v>
      </c>
      <c r="E622">
        <v>7877</v>
      </c>
      <c r="F622" t="s">
        <v>8219</v>
      </c>
      <c r="G622" t="s">
        <v>8224</v>
      </c>
      <c r="H622" t="s">
        <v>8246</v>
      </c>
      <c r="I622">
        <v>1434142800</v>
      </c>
      <c r="J622" s="13">
        <f t="shared" si="37"/>
        <v>42167.875</v>
      </c>
      <c r="K622">
        <v>1431435122</v>
      </c>
      <c r="L622" s="13">
        <f t="shared" si="38"/>
        <v>42502.807627314818</v>
      </c>
      <c r="M622" t="b">
        <v>1</v>
      </c>
      <c r="N622">
        <v>163</v>
      </c>
      <c r="O622" t="b">
        <v>1</v>
      </c>
      <c r="P622" t="s">
        <v>8271</v>
      </c>
      <c r="Q622" s="6">
        <f t="shared" si="36"/>
        <v>1.3128333333333333</v>
      </c>
      <c r="R622" s="8">
        <f t="shared" si="39"/>
        <v>48.325153374233132</v>
      </c>
      <c r="S622" t="s">
        <v>8317</v>
      </c>
      <c r="T622" t="s">
        <v>8318</v>
      </c>
    </row>
    <row r="623" spans="1:20" ht="45" x14ac:dyDescent="0.25">
      <c r="A623">
        <v>2078</v>
      </c>
      <c r="B623" s="3" t="s">
        <v>2079</v>
      </c>
      <c r="C623" s="3" t="s">
        <v>6188</v>
      </c>
      <c r="D623">
        <v>20000</v>
      </c>
      <c r="E623">
        <v>26241</v>
      </c>
      <c r="F623" t="s">
        <v>8219</v>
      </c>
      <c r="G623" t="s">
        <v>8227</v>
      </c>
      <c r="H623" t="s">
        <v>8249</v>
      </c>
      <c r="I623">
        <v>1482085857</v>
      </c>
      <c r="J623" s="13">
        <f t="shared" si="37"/>
        <v>42722.771493055552</v>
      </c>
      <c r="K623">
        <v>1479493857</v>
      </c>
      <c r="L623" s="13">
        <f t="shared" si="38"/>
        <v>42555.166712962964</v>
      </c>
      <c r="M623" t="b">
        <v>0</v>
      </c>
      <c r="N623">
        <v>48</v>
      </c>
      <c r="O623" t="b">
        <v>1</v>
      </c>
      <c r="P623" t="s">
        <v>8295</v>
      </c>
      <c r="Q623" s="6">
        <f t="shared" si="36"/>
        <v>1.3120499999999999</v>
      </c>
      <c r="R623" s="8">
        <f t="shared" si="39"/>
        <v>546.6875</v>
      </c>
      <c r="S623" t="s">
        <v>8310</v>
      </c>
      <c r="T623" t="s">
        <v>8311</v>
      </c>
    </row>
    <row r="624" spans="1:20" ht="45" x14ac:dyDescent="0.25">
      <c r="A624">
        <v>3232</v>
      </c>
      <c r="B624" s="3" t="s">
        <v>3232</v>
      </c>
      <c r="C624" s="3" t="s">
        <v>7342</v>
      </c>
      <c r="D624">
        <v>1000</v>
      </c>
      <c r="E624">
        <v>1312</v>
      </c>
      <c r="F624" t="s">
        <v>8219</v>
      </c>
      <c r="G624" t="s">
        <v>8224</v>
      </c>
      <c r="H624" t="s">
        <v>8246</v>
      </c>
      <c r="I624">
        <v>1462334340</v>
      </c>
      <c r="J624" s="13">
        <f t="shared" si="37"/>
        <v>42494.165972222225</v>
      </c>
      <c r="K624">
        <v>1459711917</v>
      </c>
      <c r="L624" s="13">
        <f t="shared" si="38"/>
        <v>42023.634976851856</v>
      </c>
      <c r="M624" t="b">
        <v>1</v>
      </c>
      <c r="N624">
        <v>26</v>
      </c>
      <c r="O624" t="b">
        <v>1</v>
      </c>
      <c r="P624" t="s">
        <v>8271</v>
      </c>
      <c r="Q624" s="6">
        <f t="shared" si="36"/>
        <v>1.3120000000000001</v>
      </c>
      <c r="R624" s="8">
        <f t="shared" si="39"/>
        <v>50.46153846153846</v>
      </c>
      <c r="S624" t="s">
        <v>8317</v>
      </c>
      <c r="T624" t="s">
        <v>8318</v>
      </c>
    </row>
    <row r="625" spans="1:20" ht="60" x14ac:dyDescent="0.25">
      <c r="A625">
        <v>2622</v>
      </c>
      <c r="B625" s="3" t="s">
        <v>2622</v>
      </c>
      <c r="C625" s="3" t="s">
        <v>6732</v>
      </c>
      <c r="D625">
        <v>1500</v>
      </c>
      <c r="E625">
        <v>1967.76</v>
      </c>
      <c r="F625" t="s">
        <v>8219</v>
      </c>
      <c r="G625" t="s">
        <v>8237</v>
      </c>
      <c r="H625" t="s">
        <v>8249</v>
      </c>
      <c r="I625">
        <v>1483120216</v>
      </c>
      <c r="J625" s="13">
        <f t="shared" si="37"/>
        <v>42734.74324074074</v>
      </c>
      <c r="K625">
        <v>1479232216</v>
      </c>
      <c r="L625" s="13">
        <f t="shared" si="38"/>
        <v>41915.437210648146</v>
      </c>
      <c r="M625" t="b">
        <v>0</v>
      </c>
      <c r="N625">
        <v>74</v>
      </c>
      <c r="O625" t="b">
        <v>1</v>
      </c>
      <c r="P625" t="s">
        <v>8301</v>
      </c>
      <c r="Q625" s="6">
        <f t="shared" si="36"/>
        <v>1.3118399999999999</v>
      </c>
      <c r="R625" s="8">
        <f t="shared" si="39"/>
        <v>26.591351351351353</v>
      </c>
      <c r="S625" t="s">
        <v>8310</v>
      </c>
      <c r="T625" t="s">
        <v>8319</v>
      </c>
    </row>
    <row r="626" spans="1:20" ht="30" x14ac:dyDescent="0.25">
      <c r="A626">
        <v>3148</v>
      </c>
      <c r="B626" s="3" t="s">
        <v>3148</v>
      </c>
      <c r="C626" s="3" t="s">
        <v>7258</v>
      </c>
      <c r="D626">
        <v>1800</v>
      </c>
      <c r="E626">
        <v>2361</v>
      </c>
      <c r="F626" t="s">
        <v>8219</v>
      </c>
      <c r="G626" t="s">
        <v>8224</v>
      </c>
      <c r="H626" t="s">
        <v>8246</v>
      </c>
      <c r="I626">
        <v>1412136000</v>
      </c>
      <c r="J626" s="13">
        <f t="shared" si="37"/>
        <v>41913.166666666664</v>
      </c>
      <c r="K626">
        <v>1410278284</v>
      </c>
      <c r="L626" s="13">
        <f t="shared" si="38"/>
        <v>42053.106111111112</v>
      </c>
      <c r="M626" t="b">
        <v>1</v>
      </c>
      <c r="N626">
        <v>57</v>
      </c>
      <c r="O626" t="b">
        <v>1</v>
      </c>
      <c r="P626" t="s">
        <v>8271</v>
      </c>
      <c r="Q626" s="6">
        <f t="shared" si="36"/>
        <v>1.3116666666666668</v>
      </c>
      <c r="R626" s="8">
        <f t="shared" si="39"/>
        <v>41.421052631578945</v>
      </c>
      <c r="S626" t="s">
        <v>8317</v>
      </c>
      <c r="T626" t="s">
        <v>8318</v>
      </c>
    </row>
    <row r="627" spans="1:20" ht="60" x14ac:dyDescent="0.25">
      <c r="A627">
        <v>834</v>
      </c>
      <c r="B627" s="3" t="s">
        <v>835</v>
      </c>
      <c r="C627" s="3" t="s">
        <v>4944</v>
      </c>
      <c r="D627">
        <v>5500</v>
      </c>
      <c r="E627">
        <v>7206</v>
      </c>
      <c r="F627" t="s">
        <v>8219</v>
      </c>
      <c r="G627" t="s">
        <v>8224</v>
      </c>
      <c r="H627" t="s">
        <v>8246</v>
      </c>
      <c r="I627">
        <v>1372651140</v>
      </c>
      <c r="J627" s="13">
        <f t="shared" si="37"/>
        <v>41456.165972222225</v>
      </c>
      <c r="K627">
        <v>1369770292</v>
      </c>
      <c r="L627" s="13">
        <f t="shared" si="38"/>
        <v>42053.733078703706</v>
      </c>
      <c r="M627" t="b">
        <v>0</v>
      </c>
      <c r="N627">
        <v>75</v>
      </c>
      <c r="O627" t="b">
        <v>1</v>
      </c>
      <c r="P627" t="s">
        <v>8276</v>
      </c>
      <c r="Q627" s="6">
        <f t="shared" si="36"/>
        <v>1.3101818181818181</v>
      </c>
      <c r="R627" s="8">
        <f t="shared" si="39"/>
        <v>96.08</v>
      </c>
      <c r="S627" t="s">
        <v>8314</v>
      </c>
      <c r="T627" t="s">
        <v>8315</v>
      </c>
    </row>
    <row r="628" spans="1:20" ht="60" x14ac:dyDescent="0.25">
      <c r="A628">
        <v>39</v>
      </c>
      <c r="B628" s="3" t="s">
        <v>41</v>
      </c>
      <c r="C628" s="3" t="s">
        <v>4150</v>
      </c>
      <c r="D628">
        <v>25000</v>
      </c>
      <c r="E628">
        <v>32745</v>
      </c>
      <c r="F628" t="s">
        <v>8219</v>
      </c>
      <c r="G628" t="s">
        <v>8225</v>
      </c>
      <c r="H628" t="s">
        <v>8247</v>
      </c>
      <c r="I628">
        <v>1401058740</v>
      </c>
      <c r="J628" s="13">
        <f t="shared" si="37"/>
        <v>41784.957638888889</v>
      </c>
      <c r="K628">
        <v>1398388068</v>
      </c>
      <c r="L628" s="13">
        <f t="shared" si="38"/>
        <v>42662.021539351852</v>
      </c>
      <c r="M628" t="b">
        <v>0</v>
      </c>
      <c r="N628">
        <v>217</v>
      </c>
      <c r="O628" t="b">
        <v>1</v>
      </c>
      <c r="P628" t="s">
        <v>8265</v>
      </c>
      <c r="Q628" s="6">
        <f t="shared" si="36"/>
        <v>1.3098000000000001</v>
      </c>
      <c r="R628" s="8">
        <f t="shared" si="39"/>
        <v>150.89861751152074</v>
      </c>
      <c r="S628" t="s">
        <v>8320</v>
      </c>
      <c r="T628" t="s">
        <v>8334</v>
      </c>
    </row>
    <row r="629" spans="1:20" ht="60" x14ac:dyDescent="0.25">
      <c r="A629">
        <v>2927</v>
      </c>
      <c r="B629" s="3" t="s">
        <v>2927</v>
      </c>
      <c r="C629" s="3" t="s">
        <v>7037</v>
      </c>
      <c r="D629">
        <v>1800</v>
      </c>
      <c r="E629">
        <v>2355</v>
      </c>
      <c r="F629" t="s">
        <v>8219</v>
      </c>
      <c r="G629" t="s">
        <v>8224</v>
      </c>
      <c r="H629" t="s">
        <v>8246</v>
      </c>
      <c r="I629">
        <v>1405400400</v>
      </c>
      <c r="J629" s="13">
        <f t="shared" si="37"/>
        <v>41835.208333333336</v>
      </c>
      <c r="K629">
        <v>1402934629</v>
      </c>
      <c r="L629" s="13">
        <f t="shared" si="38"/>
        <v>42093.786840277782</v>
      </c>
      <c r="M629" t="b">
        <v>0</v>
      </c>
      <c r="N629">
        <v>21</v>
      </c>
      <c r="O629" t="b">
        <v>1</v>
      </c>
      <c r="P629" t="s">
        <v>8305</v>
      </c>
      <c r="Q629" s="6">
        <f t="shared" si="36"/>
        <v>1.3083333333333333</v>
      </c>
      <c r="R629" s="8">
        <f t="shared" si="39"/>
        <v>112.14285714285714</v>
      </c>
      <c r="S629" t="s">
        <v>8317</v>
      </c>
      <c r="T629" t="s">
        <v>8338</v>
      </c>
    </row>
    <row r="630" spans="1:20" ht="45" x14ac:dyDescent="0.25">
      <c r="A630">
        <v>110</v>
      </c>
      <c r="B630" s="3" t="s">
        <v>112</v>
      </c>
      <c r="C630" s="3" t="s">
        <v>4221</v>
      </c>
      <c r="D630">
        <v>1300</v>
      </c>
      <c r="E630">
        <v>1700</v>
      </c>
      <c r="F630" t="s">
        <v>8219</v>
      </c>
      <c r="G630" t="s">
        <v>8224</v>
      </c>
      <c r="H630" t="s">
        <v>8246</v>
      </c>
      <c r="I630">
        <v>1384408740</v>
      </c>
      <c r="J630" s="13">
        <f t="shared" si="37"/>
        <v>41592.249305555553</v>
      </c>
      <c r="K630">
        <v>1381445253</v>
      </c>
      <c r="L630" s="13">
        <f t="shared" si="38"/>
        <v>42628.849120370374</v>
      </c>
      <c r="M630" t="b">
        <v>0</v>
      </c>
      <c r="N630">
        <v>26</v>
      </c>
      <c r="O630" t="b">
        <v>1</v>
      </c>
      <c r="P630" t="s">
        <v>8266</v>
      </c>
      <c r="Q630" s="6">
        <f t="shared" si="36"/>
        <v>1.3076923076923077</v>
      </c>
      <c r="R630" s="8">
        <f t="shared" si="39"/>
        <v>65.384615384615387</v>
      </c>
      <c r="S630" t="s">
        <v>8320</v>
      </c>
      <c r="T630" t="s">
        <v>8321</v>
      </c>
    </row>
    <row r="631" spans="1:20" ht="60" x14ac:dyDescent="0.25">
      <c r="A631">
        <v>374</v>
      </c>
      <c r="B631" s="3" t="s">
        <v>375</v>
      </c>
      <c r="C631" s="3" t="s">
        <v>4484</v>
      </c>
      <c r="D631">
        <v>6000</v>
      </c>
      <c r="E631">
        <v>7839</v>
      </c>
      <c r="F631" t="s">
        <v>8219</v>
      </c>
      <c r="G631" t="s">
        <v>8224</v>
      </c>
      <c r="H631" t="s">
        <v>8246</v>
      </c>
      <c r="I631">
        <v>1316208031</v>
      </c>
      <c r="J631" s="13">
        <f t="shared" si="37"/>
        <v>40802.889247685183</v>
      </c>
      <c r="K631">
        <v>1312320031</v>
      </c>
      <c r="L631" s="13">
        <f t="shared" si="38"/>
        <v>42219.950729166667</v>
      </c>
      <c r="M631" t="b">
        <v>0</v>
      </c>
      <c r="N631">
        <v>174</v>
      </c>
      <c r="O631" t="b">
        <v>1</v>
      </c>
      <c r="P631" t="s">
        <v>8269</v>
      </c>
      <c r="Q631" s="6">
        <f t="shared" si="36"/>
        <v>1.3065</v>
      </c>
      <c r="R631" s="8">
        <f t="shared" si="39"/>
        <v>45.051724137931032</v>
      </c>
      <c r="S631" t="s">
        <v>8320</v>
      </c>
      <c r="T631" t="s">
        <v>8332</v>
      </c>
    </row>
    <row r="632" spans="1:20" ht="60" x14ac:dyDescent="0.25">
      <c r="A632">
        <v>729</v>
      </c>
      <c r="B632" s="3" t="s">
        <v>730</v>
      </c>
      <c r="C632" s="3" t="s">
        <v>4839</v>
      </c>
      <c r="D632">
        <v>4000</v>
      </c>
      <c r="E632">
        <v>5226</v>
      </c>
      <c r="F632" t="s">
        <v>8219</v>
      </c>
      <c r="G632" t="s">
        <v>8224</v>
      </c>
      <c r="H632" t="s">
        <v>8246</v>
      </c>
      <c r="I632">
        <v>1348028861</v>
      </c>
      <c r="J632" s="13">
        <f t="shared" si="37"/>
        <v>41171.185891203706</v>
      </c>
      <c r="K632">
        <v>1342844861</v>
      </c>
      <c r="L632" s="13">
        <f t="shared" si="38"/>
        <v>42445.866979166662</v>
      </c>
      <c r="M632" t="b">
        <v>0</v>
      </c>
      <c r="N632">
        <v>120</v>
      </c>
      <c r="O632" t="b">
        <v>1</v>
      </c>
      <c r="P632" t="s">
        <v>8274</v>
      </c>
      <c r="Q632" s="6">
        <f t="shared" si="36"/>
        <v>1.3065</v>
      </c>
      <c r="R632" s="8">
        <f t="shared" si="39"/>
        <v>43.55</v>
      </c>
      <c r="S632" t="s">
        <v>8323</v>
      </c>
      <c r="T632" t="s">
        <v>8333</v>
      </c>
    </row>
    <row r="633" spans="1:20" ht="60" x14ac:dyDescent="0.25">
      <c r="A633">
        <v>3565</v>
      </c>
      <c r="B633" s="3" t="s">
        <v>3564</v>
      </c>
      <c r="C633" s="3" t="s">
        <v>7675</v>
      </c>
      <c r="D633">
        <v>900</v>
      </c>
      <c r="E633">
        <v>1175</v>
      </c>
      <c r="F633" t="s">
        <v>8219</v>
      </c>
      <c r="G633" t="s">
        <v>8224</v>
      </c>
      <c r="H633" t="s">
        <v>8246</v>
      </c>
      <c r="I633">
        <v>1420048208</v>
      </c>
      <c r="J633" s="13">
        <f t="shared" si="37"/>
        <v>42004.743148148147</v>
      </c>
      <c r="K633">
        <v>1417456208</v>
      </c>
      <c r="L633" s="13">
        <f t="shared" si="38"/>
        <v>41394.074467592596</v>
      </c>
      <c r="M633" t="b">
        <v>0</v>
      </c>
      <c r="N633">
        <v>12</v>
      </c>
      <c r="O633" t="b">
        <v>1</v>
      </c>
      <c r="P633" t="s">
        <v>8271</v>
      </c>
      <c r="Q633" s="6">
        <f t="shared" si="36"/>
        <v>1.3055555555555556</v>
      </c>
      <c r="R633" s="8">
        <f t="shared" si="39"/>
        <v>97.916666666666671</v>
      </c>
      <c r="S633" t="s">
        <v>8317</v>
      </c>
      <c r="T633" t="s">
        <v>8318</v>
      </c>
    </row>
    <row r="634" spans="1:20" ht="60" x14ac:dyDescent="0.25">
      <c r="A634">
        <v>34</v>
      </c>
      <c r="B634" s="3" t="s">
        <v>36</v>
      </c>
      <c r="C634" s="3" t="s">
        <v>4145</v>
      </c>
      <c r="D634">
        <v>2600</v>
      </c>
      <c r="E634">
        <v>3392</v>
      </c>
      <c r="F634" t="s">
        <v>8219</v>
      </c>
      <c r="G634" t="s">
        <v>8224</v>
      </c>
      <c r="H634" t="s">
        <v>8246</v>
      </c>
      <c r="I634">
        <v>1407224601</v>
      </c>
      <c r="J634" s="13">
        <f t="shared" si="37"/>
        <v>41856.321770833332</v>
      </c>
      <c r="K634">
        <v>1405928601</v>
      </c>
      <c r="L634" s="13">
        <f t="shared" si="38"/>
        <v>41922.640590277777</v>
      </c>
      <c r="M634" t="b">
        <v>0</v>
      </c>
      <c r="N634">
        <v>68</v>
      </c>
      <c r="O634" t="b">
        <v>1</v>
      </c>
      <c r="P634" t="s">
        <v>8265</v>
      </c>
      <c r="Q634" s="6">
        <f t="shared" si="36"/>
        <v>1.3046153846153845</v>
      </c>
      <c r="R634" s="8">
        <f t="shared" si="39"/>
        <v>49.882352941176471</v>
      </c>
      <c r="S634" t="s">
        <v>8320</v>
      </c>
      <c r="T634" t="s">
        <v>8334</v>
      </c>
    </row>
    <row r="635" spans="1:20" ht="45" x14ac:dyDescent="0.25">
      <c r="A635">
        <v>851</v>
      </c>
      <c r="B635" s="3" t="s">
        <v>852</v>
      </c>
      <c r="C635" s="3" t="s">
        <v>4961</v>
      </c>
      <c r="D635">
        <v>2000</v>
      </c>
      <c r="E635">
        <v>2609</v>
      </c>
      <c r="F635" t="s">
        <v>8219</v>
      </c>
      <c r="G635" t="s">
        <v>8230</v>
      </c>
      <c r="H635" t="s">
        <v>8249</v>
      </c>
      <c r="I635">
        <v>1469994300</v>
      </c>
      <c r="J635" s="13">
        <f t="shared" si="37"/>
        <v>42582.822916666672</v>
      </c>
      <c r="K635">
        <v>1464815253</v>
      </c>
      <c r="L635" s="13">
        <f t="shared" si="38"/>
        <v>42309.191307870366</v>
      </c>
      <c r="M635" t="b">
        <v>0</v>
      </c>
      <c r="N635">
        <v>70</v>
      </c>
      <c r="O635" t="b">
        <v>1</v>
      </c>
      <c r="P635" t="s">
        <v>8277</v>
      </c>
      <c r="Q635" s="6">
        <f t="shared" si="36"/>
        <v>1.3045</v>
      </c>
      <c r="R635" s="8">
        <f t="shared" si="39"/>
        <v>37.271428571428572</v>
      </c>
      <c r="S635" t="s">
        <v>8314</v>
      </c>
      <c r="T635" t="s">
        <v>8335</v>
      </c>
    </row>
    <row r="636" spans="1:20" ht="60" x14ac:dyDescent="0.25">
      <c r="A636">
        <v>529</v>
      </c>
      <c r="B636" s="3" t="s">
        <v>530</v>
      </c>
      <c r="C636" s="3" t="s">
        <v>4639</v>
      </c>
      <c r="D636">
        <v>1200</v>
      </c>
      <c r="E636">
        <v>1565</v>
      </c>
      <c r="F636" t="s">
        <v>8219</v>
      </c>
      <c r="G636" t="s">
        <v>8229</v>
      </c>
      <c r="H636" t="s">
        <v>8251</v>
      </c>
      <c r="I636">
        <v>1484110800</v>
      </c>
      <c r="J636" s="13">
        <f t="shared" si="37"/>
        <v>42746.208333333328</v>
      </c>
      <c r="K636">
        <v>1482281094</v>
      </c>
      <c r="L636" s="13">
        <f t="shared" si="38"/>
        <v>42318.950173611112</v>
      </c>
      <c r="M636" t="b">
        <v>0</v>
      </c>
      <c r="N636">
        <v>18</v>
      </c>
      <c r="O636" t="b">
        <v>1</v>
      </c>
      <c r="P636" t="s">
        <v>8271</v>
      </c>
      <c r="Q636" s="6">
        <f t="shared" si="36"/>
        <v>1.3041666666666667</v>
      </c>
      <c r="R636" s="8">
        <f t="shared" si="39"/>
        <v>86.944444444444443</v>
      </c>
      <c r="S636" t="s">
        <v>8317</v>
      </c>
      <c r="T636" t="s">
        <v>8318</v>
      </c>
    </row>
    <row r="637" spans="1:20" ht="60" x14ac:dyDescent="0.25">
      <c r="A637">
        <v>2051</v>
      </c>
      <c r="B637" s="3" t="s">
        <v>2052</v>
      </c>
      <c r="C637" s="3" t="s">
        <v>6161</v>
      </c>
      <c r="D637">
        <v>8000</v>
      </c>
      <c r="E637">
        <v>10429</v>
      </c>
      <c r="F637" t="s">
        <v>8219</v>
      </c>
      <c r="G637" t="s">
        <v>8224</v>
      </c>
      <c r="H637" t="s">
        <v>8246</v>
      </c>
      <c r="I637">
        <v>1388017937</v>
      </c>
      <c r="J637" s="13">
        <f t="shared" si="37"/>
        <v>41634.022418981483</v>
      </c>
      <c r="K637">
        <v>1385425937</v>
      </c>
      <c r="L637" s="13">
        <f t="shared" si="38"/>
        <v>41877.886620370373</v>
      </c>
      <c r="M637" t="b">
        <v>0</v>
      </c>
      <c r="N637">
        <v>242</v>
      </c>
      <c r="O637" t="b">
        <v>1</v>
      </c>
      <c r="P637" t="s">
        <v>8295</v>
      </c>
      <c r="Q637" s="6">
        <f t="shared" si="36"/>
        <v>1.303625</v>
      </c>
      <c r="R637" s="8">
        <f t="shared" si="39"/>
        <v>43.095041322314053</v>
      </c>
      <c r="S637" t="s">
        <v>8310</v>
      </c>
      <c r="T637" t="s">
        <v>8311</v>
      </c>
    </row>
    <row r="638" spans="1:20" ht="45" x14ac:dyDescent="0.25">
      <c r="A638">
        <v>305</v>
      </c>
      <c r="B638" s="3" t="s">
        <v>306</v>
      </c>
      <c r="C638" s="3" t="s">
        <v>4415</v>
      </c>
      <c r="D638">
        <v>7500</v>
      </c>
      <c r="E638">
        <v>9775</v>
      </c>
      <c r="F638" t="s">
        <v>8219</v>
      </c>
      <c r="G638" t="s">
        <v>8224</v>
      </c>
      <c r="H638" t="s">
        <v>8246</v>
      </c>
      <c r="I638">
        <v>1331392049</v>
      </c>
      <c r="J638" s="13">
        <f t="shared" si="37"/>
        <v>40978.630196759259</v>
      </c>
      <c r="K638">
        <v>1328800049</v>
      </c>
      <c r="L638" s="13">
        <f t="shared" si="38"/>
        <v>42496.968935185185</v>
      </c>
      <c r="M638" t="b">
        <v>1</v>
      </c>
      <c r="N638">
        <v>189</v>
      </c>
      <c r="O638" t="b">
        <v>1</v>
      </c>
      <c r="P638" t="s">
        <v>8269</v>
      </c>
      <c r="Q638" s="6">
        <f t="shared" si="36"/>
        <v>1.3033333333333332</v>
      </c>
      <c r="R638" s="8">
        <f t="shared" si="39"/>
        <v>51.719576719576722</v>
      </c>
      <c r="S638" t="s">
        <v>8320</v>
      </c>
      <c r="T638" t="s">
        <v>8332</v>
      </c>
    </row>
    <row r="639" spans="1:20" ht="60" x14ac:dyDescent="0.25">
      <c r="A639">
        <v>3606</v>
      </c>
      <c r="B639" s="3" t="s">
        <v>3605</v>
      </c>
      <c r="C639" s="3" t="s">
        <v>7716</v>
      </c>
      <c r="D639">
        <v>3000</v>
      </c>
      <c r="E639">
        <v>3908</v>
      </c>
      <c r="F639" t="s">
        <v>8219</v>
      </c>
      <c r="G639" t="s">
        <v>8225</v>
      </c>
      <c r="H639" t="s">
        <v>8247</v>
      </c>
      <c r="I639">
        <v>1471185057</v>
      </c>
      <c r="J639" s="13">
        <f t="shared" si="37"/>
        <v>42596.604826388888</v>
      </c>
      <c r="K639">
        <v>1468593057</v>
      </c>
      <c r="L639" s="13">
        <f t="shared" si="38"/>
        <v>42225.559675925921</v>
      </c>
      <c r="M639" t="b">
        <v>0</v>
      </c>
      <c r="N639">
        <v>64</v>
      </c>
      <c r="O639" t="b">
        <v>1</v>
      </c>
      <c r="P639" t="s">
        <v>8271</v>
      </c>
      <c r="Q639" s="6">
        <f t="shared" si="36"/>
        <v>1.3026666666666666</v>
      </c>
      <c r="R639" s="8">
        <f t="shared" si="39"/>
        <v>61.0625</v>
      </c>
      <c r="S639" t="s">
        <v>8317</v>
      </c>
      <c r="T639" t="s">
        <v>8318</v>
      </c>
    </row>
    <row r="640" spans="1:20" ht="30" x14ac:dyDescent="0.25">
      <c r="A640">
        <v>1303</v>
      </c>
      <c r="B640" s="3" t="s">
        <v>1304</v>
      </c>
      <c r="C640" s="3" t="s">
        <v>5413</v>
      </c>
      <c r="D640">
        <v>3500</v>
      </c>
      <c r="E640">
        <v>4559.13</v>
      </c>
      <c r="F640" t="s">
        <v>8219</v>
      </c>
      <c r="G640" t="s">
        <v>8225</v>
      </c>
      <c r="H640" t="s">
        <v>8247</v>
      </c>
      <c r="I640">
        <v>1469962800</v>
      </c>
      <c r="J640" s="13">
        <f t="shared" si="37"/>
        <v>42582.458333333328</v>
      </c>
      <c r="K640">
        <v>1468578920</v>
      </c>
      <c r="L640" s="13">
        <f t="shared" si="38"/>
        <v>42420.140277777777</v>
      </c>
      <c r="M640" t="b">
        <v>0</v>
      </c>
      <c r="N640">
        <v>108</v>
      </c>
      <c r="O640" t="b">
        <v>1</v>
      </c>
      <c r="P640" t="s">
        <v>8271</v>
      </c>
      <c r="Q640" s="6">
        <f t="shared" si="36"/>
        <v>1.3026085714285716</v>
      </c>
      <c r="R640" s="8">
        <f t="shared" si="39"/>
        <v>42.214166666666671</v>
      </c>
      <c r="S640" t="s">
        <v>8317</v>
      </c>
      <c r="T640" t="s">
        <v>8318</v>
      </c>
    </row>
    <row r="641" spans="1:20" ht="60" x14ac:dyDescent="0.25">
      <c r="A641">
        <v>1354</v>
      </c>
      <c r="B641" s="3" t="s">
        <v>1355</v>
      </c>
      <c r="C641" s="3" t="s">
        <v>5464</v>
      </c>
      <c r="D641">
        <v>1200</v>
      </c>
      <c r="E641">
        <v>1563</v>
      </c>
      <c r="F641" t="s">
        <v>8219</v>
      </c>
      <c r="G641" t="s">
        <v>8225</v>
      </c>
      <c r="H641" t="s">
        <v>8247</v>
      </c>
      <c r="I641">
        <v>1465672979</v>
      </c>
      <c r="J641" s="13">
        <f t="shared" si="37"/>
        <v>42532.807627314818</v>
      </c>
      <c r="K641">
        <v>1463080979</v>
      </c>
      <c r="L641" s="13">
        <f t="shared" si="38"/>
        <v>41876.815787037034</v>
      </c>
      <c r="M641" t="b">
        <v>0</v>
      </c>
      <c r="N641">
        <v>64</v>
      </c>
      <c r="O641" t="b">
        <v>1</v>
      </c>
      <c r="P641" t="s">
        <v>8274</v>
      </c>
      <c r="Q641" s="6">
        <f t="shared" si="36"/>
        <v>1.3025</v>
      </c>
      <c r="R641" s="8">
        <f t="shared" si="39"/>
        <v>24.421875</v>
      </c>
      <c r="S641" t="s">
        <v>8323</v>
      </c>
      <c r="T641" t="s">
        <v>8333</v>
      </c>
    </row>
    <row r="642" spans="1:20" ht="45" x14ac:dyDescent="0.25">
      <c r="A642">
        <v>1034</v>
      </c>
      <c r="B642" s="3" t="s">
        <v>1035</v>
      </c>
      <c r="C642" s="3" t="s">
        <v>5144</v>
      </c>
      <c r="D642">
        <v>5000</v>
      </c>
      <c r="E642">
        <v>6500.09</v>
      </c>
      <c r="F642" t="s">
        <v>8219</v>
      </c>
      <c r="G642" t="s">
        <v>8224</v>
      </c>
      <c r="H642" t="s">
        <v>8246</v>
      </c>
      <c r="I642">
        <v>1470369540</v>
      </c>
      <c r="J642" s="13">
        <f t="shared" si="37"/>
        <v>42587.165972222225</v>
      </c>
      <c r="K642">
        <v>1467604804</v>
      </c>
      <c r="L642" s="13">
        <f t="shared" si="38"/>
        <v>41348.168287037035</v>
      </c>
      <c r="M642" t="b">
        <v>0</v>
      </c>
      <c r="N642">
        <v>166</v>
      </c>
      <c r="O642" t="b">
        <v>1</v>
      </c>
      <c r="P642" t="s">
        <v>8280</v>
      </c>
      <c r="Q642" s="6">
        <f t="shared" ref="Q642:Q705" si="40">E642/D642</f>
        <v>1.3000180000000001</v>
      </c>
      <c r="R642" s="8">
        <f t="shared" si="39"/>
        <v>39.157168674698795</v>
      </c>
      <c r="S642" t="s">
        <v>8314</v>
      </c>
      <c r="T642" t="s">
        <v>8327</v>
      </c>
    </row>
    <row r="643" spans="1:20" ht="60" x14ac:dyDescent="0.25">
      <c r="A643">
        <v>2817</v>
      </c>
      <c r="B643" s="3" t="s">
        <v>2817</v>
      </c>
      <c r="C643" s="3" t="s">
        <v>6927</v>
      </c>
      <c r="D643">
        <v>600</v>
      </c>
      <c r="E643">
        <v>780</v>
      </c>
      <c r="F643" t="s">
        <v>8219</v>
      </c>
      <c r="G643" t="s">
        <v>8225</v>
      </c>
      <c r="H643" t="s">
        <v>8247</v>
      </c>
      <c r="I643">
        <v>1425136462</v>
      </c>
      <c r="J643" s="13">
        <f t="shared" ref="J643:J706" si="41">(((I643/60)/60)/24)+DATE(1970,1,1)</f>
        <v>42063.634976851856</v>
      </c>
      <c r="K643">
        <v>1421680462</v>
      </c>
      <c r="L643" s="13">
        <f t="shared" ref="L643:L706" si="42">(((K662/60)/60)/24)+DATE(1970,1,1)</f>
        <v>42571.420601851853</v>
      </c>
      <c r="M643" t="b">
        <v>0</v>
      </c>
      <c r="N643">
        <v>33</v>
      </c>
      <c r="O643" t="b">
        <v>1</v>
      </c>
      <c r="P643" t="s">
        <v>8271</v>
      </c>
      <c r="Q643" s="6">
        <f t="shared" si="40"/>
        <v>1.3</v>
      </c>
      <c r="R643" s="8">
        <f t="shared" ref="R643:R706" si="43">E643/N643</f>
        <v>23.636363636363637</v>
      </c>
      <c r="S643" t="s">
        <v>8317</v>
      </c>
      <c r="T643" t="s">
        <v>8318</v>
      </c>
    </row>
    <row r="644" spans="1:20" ht="30" x14ac:dyDescent="0.25">
      <c r="A644">
        <v>3271</v>
      </c>
      <c r="B644" s="3" t="s">
        <v>3271</v>
      </c>
      <c r="C644" s="3" t="s">
        <v>7381</v>
      </c>
      <c r="D644">
        <v>1500</v>
      </c>
      <c r="E644">
        <v>1950</v>
      </c>
      <c r="F644" t="s">
        <v>8219</v>
      </c>
      <c r="G644" t="s">
        <v>8225</v>
      </c>
      <c r="H644" t="s">
        <v>8247</v>
      </c>
      <c r="I644">
        <v>1414927775</v>
      </c>
      <c r="J644" s="13">
        <f t="shared" si="41"/>
        <v>41945.478877314818</v>
      </c>
      <c r="K644">
        <v>1412332175</v>
      </c>
      <c r="L644" s="13">
        <f t="shared" si="42"/>
        <v>42340.972118055557</v>
      </c>
      <c r="M644" t="b">
        <v>1</v>
      </c>
      <c r="N644">
        <v>51</v>
      </c>
      <c r="O644" t="b">
        <v>1</v>
      </c>
      <c r="P644" t="s">
        <v>8271</v>
      </c>
      <c r="Q644" s="6">
        <f t="shared" si="40"/>
        <v>1.3</v>
      </c>
      <c r="R644" s="8">
        <f t="shared" si="43"/>
        <v>38.235294117647058</v>
      </c>
      <c r="S644" t="s">
        <v>8317</v>
      </c>
      <c r="T644" t="s">
        <v>8318</v>
      </c>
    </row>
    <row r="645" spans="1:20" ht="60" x14ac:dyDescent="0.25">
      <c r="A645">
        <v>3345</v>
      </c>
      <c r="B645" s="3" t="s">
        <v>3345</v>
      </c>
      <c r="C645" s="3" t="s">
        <v>7455</v>
      </c>
      <c r="D645">
        <v>500</v>
      </c>
      <c r="E645">
        <v>650</v>
      </c>
      <c r="F645" t="s">
        <v>8219</v>
      </c>
      <c r="G645" t="s">
        <v>8224</v>
      </c>
      <c r="H645" t="s">
        <v>8246</v>
      </c>
      <c r="I645">
        <v>1429317420</v>
      </c>
      <c r="J645" s="13">
        <f t="shared" si="41"/>
        <v>42112.025694444441</v>
      </c>
      <c r="K645">
        <v>1424226768</v>
      </c>
      <c r="L645" s="13">
        <f t="shared" si="42"/>
        <v>42535.97865740741</v>
      </c>
      <c r="M645" t="b">
        <v>0</v>
      </c>
      <c r="N645">
        <v>13</v>
      </c>
      <c r="O645" t="b">
        <v>1</v>
      </c>
      <c r="P645" t="s">
        <v>8271</v>
      </c>
      <c r="Q645" s="6">
        <f t="shared" si="40"/>
        <v>1.3</v>
      </c>
      <c r="R645" s="8">
        <f t="shared" si="43"/>
        <v>50</v>
      </c>
      <c r="S645" t="s">
        <v>8317</v>
      </c>
      <c r="T645" t="s">
        <v>8318</v>
      </c>
    </row>
    <row r="646" spans="1:20" ht="60" x14ac:dyDescent="0.25">
      <c r="A646">
        <v>3413</v>
      </c>
      <c r="B646" s="3" t="s">
        <v>3412</v>
      </c>
      <c r="C646" s="3" t="s">
        <v>7523</v>
      </c>
      <c r="D646">
        <v>500</v>
      </c>
      <c r="E646">
        <v>650</v>
      </c>
      <c r="F646" t="s">
        <v>8219</v>
      </c>
      <c r="G646" t="s">
        <v>8224</v>
      </c>
      <c r="H646" t="s">
        <v>8246</v>
      </c>
      <c r="I646">
        <v>1425099540</v>
      </c>
      <c r="J646" s="13">
        <f t="shared" si="41"/>
        <v>42063.207638888889</v>
      </c>
      <c r="K646">
        <v>1424280938</v>
      </c>
      <c r="L646" s="13">
        <f t="shared" si="42"/>
        <v>42113.981446759266</v>
      </c>
      <c r="M646" t="b">
        <v>0</v>
      </c>
      <c r="N646">
        <v>14</v>
      </c>
      <c r="O646" t="b">
        <v>1</v>
      </c>
      <c r="P646" t="s">
        <v>8271</v>
      </c>
      <c r="Q646" s="6">
        <f t="shared" si="40"/>
        <v>1.3</v>
      </c>
      <c r="R646" s="8">
        <f t="shared" si="43"/>
        <v>46.428571428571431</v>
      </c>
      <c r="S646" t="s">
        <v>8317</v>
      </c>
      <c r="T646" t="s">
        <v>8318</v>
      </c>
    </row>
    <row r="647" spans="1:20" ht="60" x14ac:dyDescent="0.25">
      <c r="A647">
        <v>3429</v>
      </c>
      <c r="B647" s="3" t="s">
        <v>3428</v>
      </c>
      <c r="C647" s="3" t="s">
        <v>7539</v>
      </c>
      <c r="D647">
        <v>150</v>
      </c>
      <c r="E647">
        <v>195</v>
      </c>
      <c r="F647" t="s">
        <v>8219</v>
      </c>
      <c r="G647" t="s">
        <v>8225</v>
      </c>
      <c r="H647" t="s">
        <v>8247</v>
      </c>
      <c r="I647">
        <v>1478046661</v>
      </c>
      <c r="J647" s="13">
        <f t="shared" si="41"/>
        <v>42676.021539351852</v>
      </c>
      <c r="K647">
        <v>1476837061</v>
      </c>
      <c r="L647" s="13">
        <f t="shared" si="42"/>
        <v>42692.109328703707</v>
      </c>
      <c r="M647" t="b">
        <v>0</v>
      </c>
      <c r="N647">
        <v>12</v>
      </c>
      <c r="O647" t="b">
        <v>1</v>
      </c>
      <c r="P647" t="s">
        <v>8271</v>
      </c>
      <c r="Q647" s="6">
        <f t="shared" si="40"/>
        <v>1.3</v>
      </c>
      <c r="R647" s="8">
        <f t="shared" si="43"/>
        <v>16.25</v>
      </c>
      <c r="S647" t="s">
        <v>8317</v>
      </c>
      <c r="T647" t="s">
        <v>8318</v>
      </c>
    </row>
    <row r="648" spans="1:20" ht="45" x14ac:dyDescent="0.25">
      <c r="A648">
        <v>3577</v>
      </c>
      <c r="B648" s="3" t="s">
        <v>3576</v>
      </c>
      <c r="C648" s="3" t="s">
        <v>7687</v>
      </c>
      <c r="D648">
        <v>600</v>
      </c>
      <c r="E648">
        <v>780</v>
      </c>
      <c r="F648" t="s">
        <v>8219</v>
      </c>
      <c r="G648" t="s">
        <v>8224</v>
      </c>
      <c r="H648" t="s">
        <v>8246</v>
      </c>
      <c r="I648">
        <v>1430029680</v>
      </c>
      <c r="J648" s="13">
        <f t="shared" si="41"/>
        <v>42120.26944444445</v>
      </c>
      <c r="K648">
        <v>1427741583</v>
      </c>
      <c r="L648" s="13">
        <f t="shared" si="42"/>
        <v>42039.878379629634</v>
      </c>
      <c r="M648" t="b">
        <v>0</v>
      </c>
      <c r="N648">
        <v>27</v>
      </c>
      <c r="O648" t="b">
        <v>1</v>
      </c>
      <c r="P648" t="s">
        <v>8271</v>
      </c>
      <c r="Q648" s="6">
        <f t="shared" si="40"/>
        <v>1.3</v>
      </c>
      <c r="R648" s="8">
        <f t="shared" si="43"/>
        <v>28.888888888888889</v>
      </c>
      <c r="S648" t="s">
        <v>8317</v>
      </c>
      <c r="T648" t="s">
        <v>8318</v>
      </c>
    </row>
    <row r="649" spans="1:20" ht="30" x14ac:dyDescent="0.25">
      <c r="A649">
        <v>3600</v>
      </c>
      <c r="B649" s="3" t="s">
        <v>3599</v>
      </c>
      <c r="C649" s="3" t="s">
        <v>7710</v>
      </c>
      <c r="D649">
        <v>10</v>
      </c>
      <c r="E649">
        <v>13</v>
      </c>
      <c r="F649" t="s">
        <v>8219</v>
      </c>
      <c r="G649" t="s">
        <v>8224</v>
      </c>
      <c r="H649" t="s">
        <v>8246</v>
      </c>
      <c r="I649">
        <v>1476390164</v>
      </c>
      <c r="J649" s="13">
        <f t="shared" si="41"/>
        <v>42656.849120370374</v>
      </c>
      <c r="K649">
        <v>1473970964</v>
      </c>
      <c r="L649" s="13">
        <f t="shared" si="42"/>
        <v>42144.573807870373</v>
      </c>
      <c r="M649" t="b">
        <v>0</v>
      </c>
      <c r="N649">
        <v>4</v>
      </c>
      <c r="O649" t="b">
        <v>1</v>
      </c>
      <c r="P649" t="s">
        <v>8271</v>
      </c>
      <c r="Q649" s="6">
        <f t="shared" si="40"/>
        <v>1.3</v>
      </c>
      <c r="R649" s="8">
        <f t="shared" si="43"/>
        <v>3.25</v>
      </c>
      <c r="S649" t="s">
        <v>8317</v>
      </c>
      <c r="T649" t="s">
        <v>8318</v>
      </c>
    </row>
    <row r="650" spans="1:20" ht="45" x14ac:dyDescent="0.25">
      <c r="A650">
        <v>1748</v>
      </c>
      <c r="B650" s="3" t="s">
        <v>1749</v>
      </c>
      <c r="C650" s="3" t="s">
        <v>5858</v>
      </c>
      <c r="D650">
        <v>50000</v>
      </c>
      <c r="E650">
        <v>64974</v>
      </c>
      <c r="F650" t="s">
        <v>8219</v>
      </c>
      <c r="G650" t="s">
        <v>8229</v>
      </c>
      <c r="H650" t="s">
        <v>8251</v>
      </c>
      <c r="I650">
        <v>1441234143</v>
      </c>
      <c r="J650" s="13">
        <f t="shared" si="41"/>
        <v>42249.950729166667</v>
      </c>
      <c r="K650">
        <v>1438642143</v>
      </c>
      <c r="L650" s="13">
        <f t="shared" si="42"/>
        <v>41572.958495370374</v>
      </c>
      <c r="M650" t="b">
        <v>0</v>
      </c>
      <c r="N650">
        <v>181</v>
      </c>
      <c r="O650" t="b">
        <v>1</v>
      </c>
      <c r="P650" t="s">
        <v>8285</v>
      </c>
      <c r="Q650" s="6">
        <f t="shared" si="40"/>
        <v>1.29948</v>
      </c>
      <c r="R650" s="8">
        <f t="shared" si="43"/>
        <v>358.97237569060775</v>
      </c>
      <c r="S650" t="s">
        <v>8325</v>
      </c>
      <c r="T650" t="s">
        <v>8326</v>
      </c>
    </row>
    <row r="651" spans="1:20" ht="60" x14ac:dyDescent="0.25">
      <c r="A651">
        <v>3755</v>
      </c>
      <c r="B651" s="3" t="s">
        <v>3752</v>
      </c>
      <c r="C651" s="3" t="s">
        <v>7865</v>
      </c>
      <c r="D651">
        <v>550</v>
      </c>
      <c r="E651">
        <v>713</v>
      </c>
      <c r="F651" t="s">
        <v>8219</v>
      </c>
      <c r="G651" t="s">
        <v>8225</v>
      </c>
      <c r="H651" t="s">
        <v>8247</v>
      </c>
      <c r="I651">
        <v>1460753307</v>
      </c>
      <c r="J651" s="13">
        <f t="shared" si="41"/>
        <v>42475.866979166662</v>
      </c>
      <c r="K651">
        <v>1458161307</v>
      </c>
      <c r="L651" s="13">
        <f t="shared" si="42"/>
        <v>42196.928668981483</v>
      </c>
      <c r="M651" t="b">
        <v>0</v>
      </c>
      <c r="N651">
        <v>28</v>
      </c>
      <c r="O651" t="b">
        <v>1</v>
      </c>
      <c r="P651" t="s">
        <v>8305</v>
      </c>
      <c r="Q651" s="6">
        <f t="shared" si="40"/>
        <v>1.2963636363636364</v>
      </c>
      <c r="R651" s="8">
        <f t="shared" si="43"/>
        <v>25.464285714285715</v>
      </c>
      <c r="S651" t="s">
        <v>8317</v>
      </c>
      <c r="T651" t="s">
        <v>8338</v>
      </c>
    </row>
    <row r="652" spans="1:20" ht="45" x14ac:dyDescent="0.25">
      <c r="A652">
        <v>2104</v>
      </c>
      <c r="B652" s="3" t="s">
        <v>2105</v>
      </c>
      <c r="C652" s="3" t="s">
        <v>6214</v>
      </c>
      <c r="D652">
        <v>800</v>
      </c>
      <c r="E652">
        <v>1036</v>
      </c>
      <c r="F652" t="s">
        <v>8219</v>
      </c>
      <c r="G652" t="s">
        <v>8224</v>
      </c>
      <c r="H652" t="s">
        <v>8246</v>
      </c>
      <c r="I652">
        <v>1369958400</v>
      </c>
      <c r="J652" s="13">
        <f t="shared" si="41"/>
        <v>41425</v>
      </c>
      <c r="K652">
        <v>1367286434</v>
      </c>
      <c r="L652" s="13">
        <f t="shared" si="42"/>
        <v>42019.590173611112</v>
      </c>
      <c r="M652" t="b">
        <v>0</v>
      </c>
      <c r="N652">
        <v>37</v>
      </c>
      <c r="O652" t="b">
        <v>1</v>
      </c>
      <c r="P652" t="s">
        <v>8279</v>
      </c>
      <c r="Q652" s="6">
        <f t="shared" si="40"/>
        <v>1.2949999999999999</v>
      </c>
      <c r="R652" s="8">
        <f t="shared" si="43"/>
        <v>28</v>
      </c>
      <c r="S652" t="s">
        <v>8314</v>
      </c>
      <c r="T652" t="s">
        <v>8331</v>
      </c>
    </row>
    <row r="653" spans="1:20" ht="60" x14ac:dyDescent="0.25">
      <c r="A653">
        <v>2978</v>
      </c>
      <c r="B653" s="3" t="s">
        <v>2978</v>
      </c>
      <c r="C653" s="3" t="s">
        <v>7088</v>
      </c>
      <c r="D653">
        <v>750</v>
      </c>
      <c r="E653">
        <v>971</v>
      </c>
      <c r="F653" t="s">
        <v>8219</v>
      </c>
      <c r="G653" t="s">
        <v>8224</v>
      </c>
      <c r="H653" t="s">
        <v>8246</v>
      </c>
      <c r="I653">
        <v>1413784740</v>
      </c>
      <c r="J653" s="13">
        <f t="shared" si="41"/>
        <v>41932.249305555553</v>
      </c>
      <c r="K653">
        <v>1412954547</v>
      </c>
      <c r="L653" s="13">
        <f t="shared" si="42"/>
        <v>40893.992962962962</v>
      </c>
      <c r="M653" t="b">
        <v>0</v>
      </c>
      <c r="N653">
        <v>16</v>
      </c>
      <c r="O653" t="b">
        <v>1</v>
      </c>
      <c r="P653" t="s">
        <v>8271</v>
      </c>
      <c r="Q653" s="6">
        <f t="shared" si="40"/>
        <v>1.2946666666666666</v>
      </c>
      <c r="R653" s="8">
        <f t="shared" si="43"/>
        <v>60.6875</v>
      </c>
      <c r="S653" t="s">
        <v>8317</v>
      </c>
      <c r="T653" t="s">
        <v>8318</v>
      </c>
    </row>
    <row r="654" spans="1:20" ht="60" x14ac:dyDescent="0.25">
      <c r="A654">
        <v>3693</v>
      </c>
      <c r="B654" s="3" t="s">
        <v>3690</v>
      </c>
      <c r="C654" s="3" t="s">
        <v>7803</v>
      </c>
      <c r="D654">
        <v>333</v>
      </c>
      <c r="E654">
        <v>430</v>
      </c>
      <c r="F654" t="s">
        <v>8219</v>
      </c>
      <c r="G654" t="s">
        <v>8225</v>
      </c>
      <c r="H654" t="s">
        <v>8247</v>
      </c>
      <c r="I654">
        <v>1448922600</v>
      </c>
      <c r="J654" s="13">
        <f t="shared" si="41"/>
        <v>42338.9375</v>
      </c>
      <c r="K654">
        <v>1446352529</v>
      </c>
      <c r="L654" s="13">
        <f t="shared" si="42"/>
        <v>41912.650729166664</v>
      </c>
      <c r="M654" t="b">
        <v>0</v>
      </c>
      <c r="N654">
        <v>14</v>
      </c>
      <c r="O654" t="b">
        <v>1</v>
      </c>
      <c r="P654" t="s">
        <v>8271</v>
      </c>
      <c r="Q654" s="6">
        <f t="shared" si="40"/>
        <v>1.2912912912912913</v>
      </c>
      <c r="R654" s="8">
        <f t="shared" si="43"/>
        <v>30.714285714285715</v>
      </c>
      <c r="S654" t="s">
        <v>8317</v>
      </c>
      <c r="T654" t="s">
        <v>8318</v>
      </c>
    </row>
    <row r="655" spans="1:20" ht="60" x14ac:dyDescent="0.25">
      <c r="A655">
        <v>1212</v>
      </c>
      <c r="B655" s="3" t="s">
        <v>1213</v>
      </c>
      <c r="C655" s="3" t="s">
        <v>5322</v>
      </c>
      <c r="D655">
        <v>2500</v>
      </c>
      <c r="E655">
        <v>3226</v>
      </c>
      <c r="F655" t="s">
        <v>8219</v>
      </c>
      <c r="G655" t="s">
        <v>8224</v>
      </c>
      <c r="H655" t="s">
        <v>8246</v>
      </c>
      <c r="I655">
        <v>1448586000</v>
      </c>
      <c r="J655" s="13">
        <f t="shared" si="41"/>
        <v>42335.041666666672</v>
      </c>
      <c r="K655">
        <v>1447195695</v>
      </c>
      <c r="L655" s="13">
        <f t="shared" si="42"/>
        <v>42253.688043981485</v>
      </c>
      <c r="M655" t="b">
        <v>0</v>
      </c>
      <c r="N655">
        <v>83</v>
      </c>
      <c r="O655" t="b">
        <v>1</v>
      </c>
      <c r="P655" t="s">
        <v>8285</v>
      </c>
      <c r="Q655" s="6">
        <f t="shared" si="40"/>
        <v>1.2904</v>
      </c>
      <c r="R655" s="8">
        <f t="shared" si="43"/>
        <v>38.867469879518069</v>
      </c>
      <c r="S655" t="s">
        <v>8325</v>
      </c>
      <c r="T655" t="s">
        <v>8326</v>
      </c>
    </row>
    <row r="656" spans="1:20" ht="45" x14ac:dyDescent="0.25">
      <c r="A656">
        <v>2921</v>
      </c>
      <c r="B656" s="3" t="s">
        <v>2921</v>
      </c>
      <c r="C656" s="3" t="s">
        <v>7031</v>
      </c>
      <c r="D656">
        <v>100</v>
      </c>
      <c r="E656">
        <v>129</v>
      </c>
      <c r="F656" t="s">
        <v>8219</v>
      </c>
      <c r="G656" t="s">
        <v>8224</v>
      </c>
      <c r="H656" t="s">
        <v>8246</v>
      </c>
      <c r="I656">
        <v>1411679804</v>
      </c>
      <c r="J656" s="13">
        <f t="shared" si="41"/>
        <v>41907.886620370373</v>
      </c>
      <c r="K656">
        <v>1409087804</v>
      </c>
      <c r="L656" s="13">
        <f t="shared" si="42"/>
        <v>42590.90425925926</v>
      </c>
      <c r="M656" t="b">
        <v>0</v>
      </c>
      <c r="N656">
        <v>3</v>
      </c>
      <c r="O656" t="b">
        <v>1</v>
      </c>
      <c r="P656" t="s">
        <v>8305</v>
      </c>
      <c r="Q656" s="6">
        <f t="shared" si="40"/>
        <v>1.29</v>
      </c>
      <c r="R656" s="8">
        <f t="shared" si="43"/>
        <v>43</v>
      </c>
      <c r="S656" t="s">
        <v>8317</v>
      </c>
      <c r="T656" t="s">
        <v>8338</v>
      </c>
    </row>
    <row r="657" spans="1:20" ht="45" x14ac:dyDescent="0.25">
      <c r="A657">
        <v>55</v>
      </c>
      <c r="B657" s="3" t="s">
        <v>57</v>
      </c>
      <c r="C657" s="3" t="s">
        <v>4166</v>
      </c>
      <c r="D657">
        <v>8600</v>
      </c>
      <c r="E657">
        <v>11090</v>
      </c>
      <c r="F657" t="s">
        <v>8219</v>
      </c>
      <c r="G657" t="s">
        <v>8224</v>
      </c>
      <c r="H657" t="s">
        <v>8246</v>
      </c>
      <c r="I657">
        <v>1464390916</v>
      </c>
      <c r="J657" s="13">
        <f t="shared" si="41"/>
        <v>42517.968935185185</v>
      </c>
      <c r="K657">
        <v>1462576516</v>
      </c>
      <c r="L657" s="13">
        <f t="shared" si="42"/>
        <v>42521.654328703706</v>
      </c>
      <c r="M657" t="b">
        <v>0</v>
      </c>
      <c r="N657">
        <v>86</v>
      </c>
      <c r="O657" t="b">
        <v>1</v>
      </c>
      <c r="P657" t="s">
        <v>8265</v>
      </c>
      <c r="Q657" s="6">
        <f t="shared" si="40"/>
        <v>1.2895348837209302</v>
      </c>
      <c r="R657" s="8">
        <f t="shared" si="43"/>
        <v>128.95348837209303</v>
      </c>
      <c r="S657" t="s">
        <v>8320</v>
      </c>
      <c r="T657" t="s">
        <v>8334</v>
      </c>
    </row>
    <row r="658" spans="1:20" ht="60" x14ac:dyDescent="0.25">
      <c r="A658">
        <v>2981</v>
      </c>
      <c r="B658" s="3" t="s">
        <v>2981</v>
      </c>
      <c r="C658" s="3" t="s">
        <v>7091</v>
      </c>
      <c r="D658">
        <v>4000</v>
      </c>
      <c r="E658">
        <v>5157</v>
      </c>
      <c r="F658" t="s">
        <v>8219</v>
      </c>
      <c r="G658" t="s">
        <v>8241</v>
      </c>
      <c r="H658" t="s">
        <v>8249</v>
      </c>
      <c r="I658">
        <v>1443014756</v>
      </c>
      <c r="J658" s="13">
        <f t="shared" si="41"/>
        <v>42270.559675925921</v>
      </c>
      <c r="K658">
        <v>1439126756</v>
      </c>
      <c r="L658" s="13">
        <f t="shared" si="42"/>
        <v>42020.700567129628</v>
      </c>
      <c r="M658" t="b">
        <v>1</v>
      </c>
      <c r="N658">
        <v>97</v>
      </c>
      <c r="O658" t="b">
        <v>1</v>
      </c>
      <c r="P658" t="s">
        <v>8303</v>
      </c>
      <c r="Q658" s="6">
        <f t="shared" si="40"/>
        <v>1.28925</v>
      </c>
      <c r="R658" s="8">
        <f t="shared" si="43"/>
        <v>53.164948453608247</v>
      </c>
      <c r="S658" t="s">
        <v>8317</v>
      </c>
      <c r="T658" t="s">
        <v>8330</v>
      </c>
    </row>
    <row r="659" spans="1:20" ht="45" x14ac:dyDescent="0.25">
      <c r="A659">
        <v>3783</v>
      </c>
      <c r="B659" s="3" t="s">
        <v>3780</v>
      </c>
      <c r="C659" s="3" t="s">
        <v>7893</v>
      </c>
      <c r="D659">
        <v>1200</v>
      </c>
      <c r="E659">
        <v>1547</v>
      </c>
      <c r="F659" t="s">
        <v>8219</v>
      </c>
      <c r="G659" t="s">
        <v>8224</v>
      </c>
      <c r="H659" t="s">
        <v>8246</v>
      </c>
      <c r="I659">
        <v>1458057600</v>
      </c>
      <c r="J659" s="13">
        <f t="shared" si="41"/>
        <v>42444.666666666672</v>
      </c>
      <c r="K659">
        <v>1455938520</v>
      </c>
      <c r="L659" s="13">
        <f t="shared" si="42"/>
        <v>42158.065694444449</v>
      </c>
      <c r="M659" t="b">
        <v>0</v>
      </c>
      <c r="N659">
        <v>24</v>
      </c>
      <c r="O659" t="b">
        <v>1</v>
      </c>
      <c r="P659" t="s">
        <v>8305</v>
      </c>
      <c r="Q659" s="6">
        <f t="shared" si="40"/>
        <v>1.2891666666666666</v>
      </c>
      <c r="R659" s="8">
        <f t="shared" si="43"/>
        <v>64.458333333333329</v>
      </c>
      <c r="S659" t="s">
        <v>8317</v>
      </c>
      <c r="T659" t="s">
        <v>8338</v>
      </c>
    </row>
    <row r="660" spans="1:20" ht="60" x14ac:dyDescent="0.25">
      <c r="A660">
        <v>3676</v>
      </c>
      <c r="B660" s="3" t="s">
        <v>3673</v>
      </c>
      <c r="C660" s="3" t="s">
        <v>7786</v>
      </c>
      <c r="D660">
        <v>800</v>
      </c>
      <c r="E660">
        <v>1030</v>
      </c>
      <c r="F660" t="s">
        <v>8219</v>
      </c>
      <c r="G660" t="s">
        <v>8224</v>
      </c>
      <c r="H660" t="s">
        <v>8246</v>
      </c>
      <c r="I660">
        <v>1410550484</v>
      </c>
      <c r="J660" s="13">
        <f t="shared" si="41"/>
        <v>41894.815787037034</v>
      </c>
      <c r="K660">
        <v>1408995284</v>
      </c>
      <c r="L660" s="13">
        <f t="shared" si="42"/>
        <v>41781.855092592588</v>
      </c>
      <c r="M660" t="b">
        <v>0</v>
      </c>
      <c r="N660">
        <v>16</v>
      </c>
      <c r="O660" t="b">
        <v>1</v>
      </c>
      <c r="P660" t="s">
        <v>8271</v>
      </c>
      <c r="Q660" s="6">
        <f t="shared" si="40"/>
        <v>1.2875000000000001</v>
      </c>
      <c r="R660" s="8">
        <f t="shared" si="43"/>
        <v>64.375</v>
      </c>
      <c r="S660" t="s">
        <v>8317</v>
      </c>
      <c r="T660" t="s">
        <v>8318</v>
      </c>
    </row>
    <row r="661" spans="1:20" ht="60" x14ac:dyDescent="0.25">
      <c r="A661">
        <v>2493</v>
      </c>
      <c r="B661" s="3" t="s">
        <v>2493</v>
      </c>
      <c r="C661" s="3" t="s">
        <v>6603</v>
      </c>
      <c r="D661">
        <v>20000</v>
      </c>
      <c r="E661">
        <v>25740</v>
      </c>
      <c r="F661" t="s">
        <v>8219</v>
      </c>
      <c r="G661" t="s">
        <v>8224</v>
      </c>
      <c r="H661" t="s">
        <v>8246</v>
      </c>
      <c r="I661">
        <v>1367208140</v>
      </c>
      <c r="J661" s="13">
        <f t="shared" si="41"/>
        <v>41393.168287037035</v>
      </c>
      <c r="K661">
        <v>1363320140</v>
      </c>
      <c r="L661" s="13">
        <f t="shared" si="42"/>
        <v>42590.472685185188</v>
      </c>
      <c r="M661" t="b">
        <v>0</v>
      </c>
      <c r="N661">
        <v>259</v>
      </c>
      <c r="O661" t="b">
        <v>1</v>
      </c>
      <c r="P661" t="s">
        <v>8279</v>
      </c>
      <c r="Q661" s="6">
        <f t="shared" si="40"/>
        <v>1.2869999999999999</v>
      </c>
      <c r="R661" s="8">
        <f t="shared" si="43"/>
        <v>99.382239382239376</v>
      </c>
      <c r="S661" t="s">
        <v>8314</v>
      </c>
      <c r="T661" t="s">
        <v>8331</v>
      </c>
    </row>
    <row r="662" spans="1:20" ht="60" x14ac:dyDescent="0.25">
      <c r="A662">
        <v>3538</v>
      </c>
      <c r="B662" s="3" t="s">
        <v>3537</v>
      </c>
      <c r="C662" s="3" t="s">
        <v>7648</v>
      </c>
      <c r="D662">
        <v>2000</v>
      </c>
      <c r="E662">
        <v>2569</v>
      </c>
      <c r="F662" t="s">
        <v>8219</v>
      </c>
      <c r="G662" t="s">
        <v>8225</v>
      </c>
      <c r="H662" t="s">
        <v>8247</v>
      </c>
      <c r="I662">
        <v>1471428340</v>
      </c>
      <c r="J662" s="13">
        <f t="shared" si="41"/>
        <v>42599.420601851853</v>
      </c>
      <c r="K662">
        <v>1469009140</v>
      </c>
      <c r="L662" s="13">
        <f t="shared" si="42"/>
        <v>42789.462430555555</v>
      </c>
      <c r="M662" t="b">
        <v>0</v>
      </c>
      <c r="N662">
        <v>83</v>
      </c>
      <c r="O662" t="b">
        <v>1</v>
      </c>
      <c r="P662" t="s">
        <v>8271</v>
      </c>
      <c r="Q662" s="6">
        <f t="shared" si="40"/>
        <v>1.2845</v>
      </c>
      <c r="R662" s="8">
        <f t="shared" si="43"/>
        <v>30.951807228915662</v>
      </c>
      <c r="S662" t="s">
        <v>8317</v>
      </c>
      <c r="T662" t="s">
        <v>8318</v>
      </c>
    </row>
    <row r="663" spans="1:20" ht="60" x14ac:dyDescent="0.25">
      <c r="A663">
        <v>2069</v>
      </c>
      <c r="B663" s="3" t="s">
        <v>2070</v>
      </c>
      <c r="C663" s="3" t="s">
        <v>6179</v>
      </c>
      <c r="D663">
        <v>50000</v>
      </c>
      <c r="E663">
        <v>64203.33</v>
      </c>
      <c r="F663" t="s">
        <v>8219</v>
      </c>
      <c r="G663" t="s">
        <v>8224</v>
      </c>
      <c r="H663" t="s">
        <v>8246</v>
      </c>
      <c r="I663">
        <v>1451776791</v>
      </c>
      <c r="J663" s="13">
        <f t="shared" si="41"/>
        <v>42371.972118055557</v>
      </c>
      <c r="K663">
        <v>1449098391</v>
      </c>
      <c r="L663" s="13">
        <f t="shared" si="42"/>
        <v>40505.131168981483</v>
      </c>
      <c r="M663" t="b">
        <v>0</v>
      </c>
      <c r="N663">
        <v>263</v>
      </c>
      <c r="O663" t="b">
        <v>1</v>
      </c>
      <c r="P663" t="s">
        <v>8295</v>
      </c>
      <c r="Q663" s="6">
        <f t="shared" si="40"/>
        <v>1.2840666000000001</v>
      </c>
      <c r="R663" s="8">
        <f t="shared" si="43"/>
        <v>244.11912547528519</v>
      </c>
      <c r="S663" t="s">
        <v>8310</v>
      </c>
      <c r="T663" t="s">
        <v>8311</v>
      </c>
    </row>
    <row r="664" spans="1:20" ht="45" x14ac:dyDescent="0.25">
      <c r="A664">
        <v>3453</v>
      </c>
      <c r="B664" s="3" t="s">
        <v>3452</v>
      </c>
      <c r="C664" s="3" t="s">
        <v>7563</v>
      </c>
      <c r="D664">
        <v>300</v>
      </c>
      <c r="E664">
        <v>385</v>
      </c>
      <c r="F664" t="s">
        <v>8219</v>
      </c>
      <c r="G664" t="s">
        <v>8225</v>
      </c>
      <c r="H664" t="s">
        <v>8247</v>
      </c>
      <c r="I664">
        <v>1471130956</v>
      </c>
      <c r="J664" s="13">
        <f t="shared" si="41"/>
        <v>42595.97865740741</v>
      </c>
      <c r="K664">
        <v>1465946956</v>
      </c>
      <c r="L664" s="13">
        <f t="shared" si="42"/>
        <v>42149.940416666665</v>
      </c>
      <c r="M664" t="b">
        <v>0</v>
      </c>
      <c r="N664">
        <v>14</v>
      </c>
      <c r="O664" t="b">
        <v>1</v>
      </c>
      <c r="P664" t="s">
        <v>8271</v>
      </c>
      <c r="Q664" s="6">
        <f t="shared" si="40"/>
        <v>1.2833333333333334</v>
      </c>
      <c r="R664" s="8">
        <f t="shared" si="43"/>
        <v>27.5</v>
      </c>
      <c r="S664" t="s">
        <v>8317</v>
      </c>
      <c r="T664" t="s">
        <v>8318</v>
      </c>
    </row>
    <row r="665" spans="1:20" ht="45" x14ac:dyDescent="0.25">
      <c r="A665">
        <v>410</v>
      </c>
      <c r="B665" s="3" t="s">
        <v>411</v>
      </c>
      <c r="C665" s="3" t="s">
        <v>4520</v>
      </c>
      <c r="D665">
        <v>1000</v>
      </c>
      <c r="E665">
        <v>1283</v>
      </c>
      <c r="F665" t="s">
        <v>8219</v>
      </c>
      <c r="G665" t="s">
        <v>8229</v>
      </c>
      <c r="H665" t="s">
        <v>8251</v>
      </c>
      <c r="I665">
        <v>1434670397</v>
      </c>
      <c r="J665" s="13">
        <f t="shared" si="41"/>
        <v>42173.981446759266</v>
      </c>
      <c r="K665">
        <v>1429486397</v>
      </c>
      <c r="L665" s="13">
        <f t="shared" si="42"/>
        <v>42108.538449074069</v>
      </c>
      <c r="M665" t="b">
        <v>0</v>
      </c>
      <c r="N665">
        <v>7</v>
      </c>
      <c r="O665" t="b">
        <v>1</v>
      </c>
      <c r="P665" t="s">
        <v>8269</v>
      </c>
      <c r="Q665" s="6">
        <f t="shared" si="40"/>
        <v>1.2829999999999999</v>
      </c>
      <c r="R665" s="8">
        <f t="shared" si="43"/>
        <v>183.28571428571428</v>
      </c>
      <c r="S665" t="s">
        <v>8320</v>
      </c>
      <c r="T665" t="s">
        <v>8332</v>
      </c>
    </row>
    <row r="666" spans="1:20" ht="60" x14ac:dyDescent="0.25">
      <c r="A666">
        <v>1039</v>
      </c>
      <c r="B666" s="3" t="s">
        <v>1040</v>
      </c>
      <c r="C666" s="3" t="s">
        <v>5149</v>
      </c>
      <c r="D666">
        <v>500</v>
      </c>
      <c r="E666">
        <v>641</v>
      </c>
      <c r="F666" t="s">
        <v>8219</v>
      </c>
      <c r="G666" t="s">
        <v>8224</v>
      </c>
      <c r="H666" t="s">
        <v>8246</v>
      </c>
      <c r="I666">
        <v>1481615940</v>
      </c>
      <c r="J666" s="13">
        <f t="shared" si="41"/>
        <v>42717.332638888889</v>
      </c>
      <c r="K666">
        <v>1479436646</v>
      </c>
      <c r="L666" s="13">
        <f t="shared" si="42"/>
        <v>42693.742604166662</v>
      </c>
      <c r="M666" t="b">
        <v>0</v>
      </c>
      <c r="N666">
        <v>30</v>
      </c>
      <c r="O666" t="b">
        <v>1</v>
      </c>
      <c r="P666" t="s">
        <v>8280</v>
      </c>
      <c r="Q666" s="6">
        <f t="shared" si="40"/>
        <v>1.282</v>
      </c>
      <c r="R666" s="8">
        <f t="shared" si="43"/>
        <v>21.366666666666667</v>
      </c>
      <c r="S666" t="s">
        <v>8314</v>
      </c>
      <c r="T666" t="s">
        <v>8327</v>
      </c>
    </row>
    <row r="667" spans="1:20" ht="45" x14ac:dyDescent="0.25">
      <c r="A667">
        <v>1673</v>
      </c>
      <c r="B667" s="3" t="s">
        <v>1674</v>
      </c>
      <c r="C667" s="3" t="s">
        <v>5783</v>
      </c>
      <c r="D667">
        <v>2100</v>
      </c>
      <c r="E667">
        <v>2690</v>
      </c>
      <c r="F667" t="s">
        <v>8219</v>
      </c>
      <c r="G667" t="s">
        <v>8224</v>
      </c>
      <c r="H667" t="s">
        <v>8246</v>
      </c>
      <c r="I667">
        <v>1425675892</v>
      </c>
      <c r="J667" s="13">
        <f t="shared" si="41"/>
        <v>42069.878379629634</v>
      </c>
      <c r="K667">
        <v>1423083892</v>
      </c>
      <c r="L667" s="13">
        <f t="shared" si="42"/>
        <v>41036.946469907409</v>
      </c>
      <c r="M667" t="b">
        <v>0</v>
      </c>
      <c r="N667">
        <v>59</v>
      </c>
      <c r="O667" t="b">
        <v>1</v>
      </c>
      <c r="P667" t="s">
        <v>8292</v>
      </c>
      <c r="Q667" s="6">
        <f t="shared" si="40"/>
        <v>1.2809523809523808</v>
      </c>
      <c r="R667" s="8">
        <f t="shared" si="43"/>
        <v>45.593220338983052</v>
      </c>
      <c r="S667" t="s">
        <v>8314</v>
      </c>
      <c r="T667" t="s">
        <v>8322</v>
      </c>
    </row>
    <row r="668" spans="1:20" ht="45" x14ac:dyDescent="0.25">
      <c r="A668">
        <v>3256</v>
      </c>
      <c r="B668" s="3" t="s">
        <v>3256</v>
      </c>
      <c r="C668" s="3" t="s">
        <v>7366</v>
      </c>
      <c r="D668">
        <v>10000</v>
      </c>
      <c r="E668">
        <v>12806</v>
      </c>
      <c r="F668" t="s">
        <v>8219</v>
      </c>
      <c r="G668" t="s">
        <v>8224</v>
      </c>
      <c r="H668" t="s">
        <v>8246</v>
      </c>
      <c r="I668">
        <v>1433995140</v>
      </c>
      <c r="J668" s="13">
        <f t="shared" si="41"/>
        <v>42166.165972222225</v>
      </c>
      <c r="K668">
        <v>1432129577</v>
      </c>
      <c r="L668" s="13">
        <f t="shared" si="42"/>
        <v>41257.950381944444</v>
      </c>
      <c r="M668" t="b">
        <v>1</v>
      </c>
      <c r="N668">
        <v>176</v>
      </c>
      <c r="O668" t="b">
        <v>1</v>
      </c>
      <c r="P668" t="s">
        <v>8271</v>
      </c>
      <c r="Q668" s="6">
        <f t="shared" si="40"/>
        <v>1.2806</v>
      </c>
      <c r="R668" s="8">
        <f t="shared" si="43"/>
        <v>72.76136363636364</v>
      </c>
      <c r="S668" t="s">
        <v>8317</v>
      </c>
      <c r="T668" t="s">
        <v>8318</v>
      </c>
    </row>
    <row r="669" spans="1:20" ht="30" x14ac:dyDescent="0.25">
      <c r="A669">
        <v>2239</v>
      </c>
      <c r="B669" s="3" t="s">
        <v>2240</v>
      </c>
      <c r="C669" s="3" t="s">
        <v>6349</v>
      </c>
      <c r="D669">
        <v>25000</v>
      </c>
      <c r="E669">
        <v>32006.67</v>
      </c>
      <c r="F669" t="s">
        <v>8219</v>
      </c>
      <c r="G669" t="s">
        <v>8224</v>
      </c>
      <c r="H669" t="s">
        <v>8246</v>
      </c>
      <c r="I669">
        <v>1385870520</v>
      </c>
      <c r="J669" s="13">
        <f t="shared" si="41"/>
        <v>41609.168055555558</v>
      </c>
      <c r="K669">
        <v>1382742014</v>
      </c>
      <c r="L669" s="13">
        <f t="shared" si="42"/>
        <v>42443.802361111113</v>
      </c>
      <c r="M669" t="b">
        <v>0</v>
      </c>
      <c r="N669">
        <v>426</v>
      </c>
      <c r="O669" t="b">
        <v>1</v>
      </c>
      <c r="P669" t="s">
        <v>8297</v>
      </c>
      <c r="Q669" s="6">
        <f t="shared" si="40"/>
        <v>1.2802667999999999</v>
      </c>
      <c r="R669" s="8">
        <f t="shared" si="43"/>
        <v>75.133028169014082</v>
      </c>
      <c r="S669" t="s">
        <v>8312</v>
      </c>
      <c r="T669" t="s">
        <v>8313</v>
      </c>
    </row>
    <row r="670" spans="1:20" ht="60" x14ac:dyDescent="0.25">
      <c r="A670">
        <v>51</v>
      </c>
      <c r="B670" s="3" t="s">
        <v>53</v>
      </c>
      <c r="C670" s="3" t="s">
        <v>4162</v>
      </c>
      <c r="D670">
        <v>11000</v>
      </c>
      <c r="E670">
        <v>14082</v>
      </c>
      <c r="F670" t="s">
        <v>8219</v>
      </c>
      <c r="G670" t="s">
        <v>8224</v>
      </c>
      <c r="H670" t="s">
        <v>8246</v>
      </c>
      <c r="I670">
        <v>1439245037</v>
      </c>
      <c r="J670" s="13">
        <f t="shared" si="41"/>
        <v>42226.928668981483</v>
      </c>
      <c r="K670">
        <v>1436653037</v>
      </c>
      <c r="L670" s="13">
        <f t="shared" si="42"/>
        <v>42125.647534722222</v>
      </c>
      <c r="M670" t="b">
        <v>0</v>
      </c>
      <c r="N670">
        <v>119</v>
      </c>
      <c r="O670" t="b">
        <v>1</v>
      </c>
      <c r="P670" t="s">
        <v>8265</v>
      </c>
      <c r="Q670" s="6">
        <f t="shared" si="40"/>
        <v>1.2801818181818181</v>
      </c>
      <c r="R670" s="8">
        <f t="shared" si="43"/>
        <v>118.33613445378151</v>
      </c>
      <c r="S670" t="s">
        <v>8320</v>
      </c>
      <c r="T670" t="s">
        <v>8334</v>
      </c>
    </row>
    <row r="671" spans="1:20" ht="60" x14ac:dyDescent="0.25">
      <c r="A671">
        <v>753</v>
      </c>
      <c r="B671" s="3" t="s">
        <v>754</v>
      </c>
      <c r="C671" s="3" t="s">
        <v>4863</v>
      </c>
      <c r="D671">
        <v>10000</v>
      </c>
      <c r="E671">
        <v>12800</v>
      </c>
      <c r="F671" t="s">
        <v>8219</v>
      </c>
      <c r="G671" t="s">
        <v>8224</v>
      </c>
      <c r="H671" t="s">
        <v>8246</v>
      </c>
      <c r="I671">
        <v>1423922991</v>
      </c>
      <c r="J671" s="13">
        <f t="shared" si="41"/>
        <v>42049.590173611112</v>
      </c>
      <c r="K671">
        <v>1421330991</v>
      </c>
      <c r="L671" s="13">
        <f t="shared" si="42"/>
        <v>42427.964745370366</v>
      </c>
      <c r="M671" t="b">
        <v>0</v>
      </c>
      <c r="N671">
        <v>26</v>
      </c>
      <c r="O671" t="b">
        <v>1</v>
      </c>
      <c r="P671" t="s">
        <v>8274</v>
      </c>
      <c r="Q671" s="6">
        <f t="shared" si="40"/>
        <v>1.28</v>
      </c>
      <c r="R671" s="8">
        <f t="shared" si="43"/>
        <v>492.30769230769232</v>
      </c>
      <c r="S671" t="s">
        <v>8323</v>
      </c>
      <c r="T671" t="s">
        <v>8333</v>
      </c>
    </row>
    <row r="672" spans="1:20" ht="60" x14ac:dyDescent="0.25">
      <c r="A672">
        <v>2471</v>
      </c>
      <c r="B672" s="3" t="s">
        <v>2472</v>
      </c>
      <c r="C672" s="3" t="s">
        <v>6581</v>
      </c>
      <c r="D672">
        <v>500</v>
      </c>
      <c r="E672">
        <v>640</v>
      </c>
      <c r="F672" t="s">
        <v>8219</v>
      </c>
      <c r="G672" t="s">
        <v>8224</v>
      </c>
      <c r="H672" t="s">
        <v>8246</v>
      </c>
      <c r="I672">
        <v>1327535392</v>
      </c>
      <c r="J672" s="13">
        <f t="shared" si="41"/>
        <v>40933.992962962962</v>
      </c>
      <c r="K672">
        <v>1324079392</v>
      </c>
      <c r="L672" s="13">
        <f t="shared" si="42"/>
        <v>41871.755694444444</v>
      </c>
      <c r="M672" t="b">
        <v>0</v>
      </c>
      <c r="N672">
        <v>17</v>
      </c>
      <c r="O672" t="b">
        <v>1</v>
      </c>
      <c r="P672" t="s">
        <v>8279</v>
      </c>
      <c r="Q672" s="6">
        <f t="shared" si="40"/>
        <v>1.28</v>
      </c>
      <c r="R672" s="8">
        <f t="shared" si="43"/>
        <v>37.647058823529413</v>
      </c>
      <c r="S672" t="s">
        <v>8314</v>
      </c>
      <c r="T672" t="s">
        <v>8331</v>
      </c>
    </row>
    <row r="673" spans="1:20" ht="60" x14ac:dyDescent="0.25">
      <c r="A673">
        <v>2936</v>
      </c>
      <c r="B673" s="3" t="s">
        <v>2936</v>
      </c>
      <c r="C673" s="3" t="s">
        <v>7046</v>
      </c>
      <c r="D673">
        <v>1000</v>
      </c>
      <c r="E673">
        <v>1280</v>
      </c>
      <c r="F673" t="s">
        <v>8219</v>
      </c>
      <c r="G673" t="s">
        <v>8224</v>
      </c>
      <c r="H673" t="s">
        <v>8246</v>
      </c>
      <c r="I673">
        <v>1413176340</v>
      </c>
      <c r="J673" s="13">
        <f t="shared" si="41"/>
        <v>41925.207638888889</v>
      </c>
      <c r="K673">
        <v>1412091423</v>
      </c>
      <c r="L673" s="13">
        <f t="shared" si="42"/>
        <v>40679.743067129632</v>
      </c>
      <c r="M673" t="b">
        <v>0</v>
      </c>
      <c r="N673">
        <v>34</v>
      </c>
      <c r="O673" t="b">
        <v>1</v>
      </c>
      <c r="P673" t="s">
        <v>8305</v>
      </c>
      <c r="Q673" s="6">
        <f t="shared" si="40"/>
        <v>1.28</v>
      </c>
      <c r="R673" s="8">
        <f t="shared" si="43"/>
        <v>37.647058823529413</v>
      </c>
      <c r="S673" t="s">
        <v>8317</v>
      </c>
      <c r="T673" t="s">
        <v>8338</v>
      </c>
    </row>
    <row r="674" spans="1:20" ht="60" x14ac:dyDescent="0.25">
      <c r="A674">
        <v>3042</v>
      </c>
      <c r="B674" s="3" t="s">
        <v>3042</v>
      </c>
      <c r="C674" s="3" t="s">
        <v>7152</v>
      </c>
      <c r="D674">
        <v>1500</v>
      </c>
      <c r="E674">
        <v>1920</v>
      </c>
      <c r="F674" t="s">
        <v>8219</v>
      </c>
      <c r="G674" t="s">
        <v>8225</v>
      </c>
      <c r="H674" t="s">
        <v>8247</v>
      </c>
      <c r="I674">
        <v>1444149047</v>
      </c>
      <c r="J674" s="13">
        <f t="shared" si="41"/>
        <v>42283.688043981485</v>
      </c>
      <c r="K674">
        <v>1441557047</v>
      </c>
      <c r="L674" s="13">
        <f t="shared" si="42"/>
        <v>41988.829942129625</v>
      </c>
      <c r="M674" t="b">
        <v>0</v>
      </c>
      <c r="N674">
        <v>37</v>
      </c>
      <c r="O674" t="b">
        <v>1</v>
      </c>
      <c r="P674" t="s">
        <v>8303</v>
      </c>
      <c r="Q674" s="6">
        <f t="shared" si="40"/>
        <v>1.28</v>
      </c>
      <c r="R674" s="8">
        <f t="shared" si="43"/>
        <v>51.891891891891895</v>
      </c>
      <c r="S674" t="s">
        <v>8317</v>
      </c>
      <c r="T674" t="s">
        <v>8330</v>
      </c>
    </row>
    <row r="675" spans="1:20" ht="45" x14ac:dyDescent="0.25">
      <c r="A675">
        <v>3268</v>
      </c>
      <c r="B675" s="3" t="s">
        <v>3268</v>
      </c>
      <c r="C675" s="3" t="s">
        <v>7378</v>
      </c>
      <c r="D675">
        <v>2000</v>
      </c>
      <c r="E675">
        <v>2560</v>
      </c>
      <c r="F675" t="s">
        <v>8219</v>
      </c>
      <c r="G675" t="s">
        <v>8224</v>
      </c>
      <c r="H675" t="s">
        <v>8246</v>
      </c>
      <c r="I675">
        <v>1472074928</v>
      </c>
      <c r="J675" s="13">
        <f t="shared" si="41"/>
        <v>42606.90425925926</v>
      </c>
      <c r="K675">
        <v>1470692528</v>
      </c>
      <c r="L675" s="13">
        <f t="shared" si="42"/>
        <v>40730.896354166667</v>
      </c>
      <c r="M675" t="b">
        <v>1</v>
      </c>
      <c r="N675">
        <v>42</v>
      </c>
      <c r="O675" t="b">
        <v>1</v>
      </c>
      <c r="P675" t="s">
        <v>8271</v>
      </c>
      <c r="Q675" s="6">
        <f t="shared" si="40"/>
        <v>1.28</v>
      </c>
      <c r="R675" s="8">
        <f t="shared" si="43"/>
        <v>60.952380952380949</v>
      </c>
      <c r="S675" t="s">
        <v>8317</v>
      </c>
      <c r="T675" t="s">
        <v>8318</v>
      </c>
    </row>
    <row r="676" spans="1:20" x14ac:dyDescent="0.25">
      <c r="A676">
        <v>3531</v>
      </c>
      <c r="B676" s="3" t="s">
        <v>3530</v>
      </c>
      <c r="C676" s="3" t="s">
        <v>7641</v>
      </c>
      <c r="D676">
        <v>1000</v>
      </c>
      <c r="E676">
        <v>1280</v>
      </c>
      <c r="F676" t="s">
        <v>8219</v>
      </c>
      <c r="G676" t="s">
        <v>8224</v>
      </c>
      <c r="H676" t="s">
        <v>8246</v>
      </c>
      <c r="I676">
        <v>1467301334</v>
      </c>
      <c r="J676" s="13">
        <f t="shared" si="41"/>
        <v>42551.654328703706</v>
      </c>
      <c r="K676">
        <v>1464709334</v>
      </c>
      <c r="L676" s="13">
        <f t="shared" si="42"/>
        <v>42228.044664351852</v>
      </c>
      <c r="M676" t="b">
        <v>0</v>
      </c>
      <c r="N676">
        <v>26</v>
      </c>
      <c r="O676" t="b">
        <v>1</v>
      </c>
      <c r="P676" t="s">
        <v>8271</v>
      </c>
      <c r="Q676" s="6">
        <f t="shared" si="40"/>
        <v>1.28</v>
      </c>
      <c r="R676" s="8">
        <f t="shared" si="43"/>
        <v>49.230769230769234</v>
      </c>
      <c r="S676" t="s">
        <v>8317</v>
      </c>
      <c r="T676" t="s">
        <v>8318</v>
      </c>
    </row>
    <row r="677" spans="1:20" ht="30" x14ac:dyDescent="0.25">
      <c r="A677">
        <v>3691</v>
      </c>
      <c r="B677" s="3" t="s">
        <v>3688</v>
      </c>
      <c r="C677" s="3" t="s">
        <v>7801</v>
      </c>
      <c r="D677">
        <v>40000</v>
      </c>
      <c r="E677">
        <v>51184</v>
      </c>
      <c r="F677" t="s">
        <v>8219</v>
      </c>
      <c r="G677" t="s">
        <v>8224</v>
      </c>
      <c r="H677" t="s">
        <v>8246</v>
      </c>
      <c r="I677">
        <v>1425272340</v>
      </c>
      <c r="J677" s="13">
        <f t="shared" si="41"/>
        <v>42065.207638888889</v>
      </c>
      <c r="K677">
        <v>1421426929</v>
      </c>
      <c r="L677" s="13">
        <f t="shared" si="42"/>
        <v>41663.569340277776</v>
      </c>
      <c r="M677" t="b">
        <v>0</v>
      </c>
      <c r="N677">
        <v>274</v>
      </c>
      <c r="O677" t="b">
        <v>1</v>
      </c>
      <c r="P677" t="s">
        <v>8271</v>
      </c>
      <c r="Q677" s="6">
        <f t="shared" si="40"/>
        <v>1.2796000000000001</v>
      </c>
      <c r="R677" s="8">
        <f t="shared" si="43"/>
        <v>186.80291970802921</v>
      </c>
      <c r="S677" t="s">
        <v>8317</v>
      </c>
      <c r="T677" t="s">
        <v>8318</v>
      </c>
    </row>
    <row r="678" spans="1:20" ht="60" x14ac:dyDescent="0.25">
      <c r="A678">
        <v>2803</v>
      </c>
      <c r="B678" s="3" t="s">
        <v>2803</v>
      </c>
      <c r="C678" s="3" t="s">
        <v>6913</v>
      </c>
      <c r="D678">
        <v>10000</v>
      </c>
      <c r="E678">
        <v>12795</v>
      </c>
      <c r="F678" t="s">
        <v>8219</v>
      </c>
      <c r="G678" t="s">
        <v>8224</v>
      </c>
      <c r="H678" t="s">
        <v>8246</v>
      </c>
      <c r="I678">
        <v>1437004800</v>
      </c>
      <c r="J678" s="13">
        <f t="shared" si="41"/>
        <v>42201</v>
      </c>
      <c r="K678">
        <v>1433295276</v>
      </c>
      <c r="L678" s="13">
        <f t="shared" si="42"/>
        <v>41799.685902777775</v>
      </c>
      <c r="M678" t="b">
        <v>0</v>
      </c>
      <c r="N678">
        <v>141</v>
      </c>
      <c r="O678" t="b">
        <v>1</v>
      </c>
      <c r="P678" t="s">
        <v>8271</v>
      </c>
      <c r="Q678" s="6">
        <f t="shared" si="40"/>
        <v>1.2795000000000001</v>
      </c>
      <c r="R678" s="8">
        <f t="shared" si="43"/>
        <v>90.744680851063833</v>
      </c>
      <c r="S678" t="s">
        <v>8317</v>
      </c>
      <c r="T678" t="s">
        <v>8318</v>
      </c>
    </row>
    <row r="679" spans="1:20" ht="45" x14ac:dyDescent="0.25">
      <c r="A679">
        <v>3479</v>
      </c>
      <c r="B679" s="3" t="s">
        <v>3478</v>
      </c>
      <c r="C679" s="3" t="s">
        <v>7589</v>
      </c>
      <c r="D679">
        <v>1500</v>
      </c>
      <c r="E679">
        <v>1918</v>
      </c>
      <c r="F679" t="s">
        <v>8219</v>
      </c>
      <c r="G679" t="s">
        <v>8225</v>
      </c>
      <c r="H679" t="s">
        <v>8247</v>
      </c>
      <c r="I679">
        <v>1403382680</v>
      </c>
      <c r="J679" s="13">
        <f t="shared" si="41"/>
        <v>41811.855092592588</v>
      </c>
      <c r="K679">
        <v>1400790680</v>
      </c>
      <c r="L679" s="13">
        <f t="shared" si="42"/>
        <v>42420.019097222219</v>
      </c>
      <c r="M679" t="b">
        <v>0</v>
      </c>
      <c r="N679">
        <v>56</v>
      </c>
      <c r="O679" t="b">
        <v>1</v>
      </c>
      <c r="P679" t="s">
        <v>8271</v>
      </c>
      <c r="Q679" s="6">
        <f t="shared" si="40"/>
        <v>1.2786666666666666</v>
      </c>
      <c r="R679" s="8">
        <f t="shared" si="43"/>
        <v>34.25</v>
      </c>
      <c r="S679" t="s">
        <v>8317</v>
      </c>
      <c r="T679" t="s">
        <v>8318</v>
      </c>
    </row>
    <row r="680" spans="1:20" ht="45" x14ac:dyDescent="0.25">
      <c r="A680">
        <v>3252</v>
      </c>
      <c r="B680" s="3" t="s">
        <v>3252</v>
      </c>
      <c r="C680" s="3" t="s">
        <v>7362</v>
      </c>
      <c r="D680">
        <v>2250</v>
      </c>
      <c r="E680">
        <v>2876</v>
      </c>
      <c r="F680" t="s">
        <v>8219</v>
      </c>
      <c r="G680" t="s">
        <v>8225</v>
      </c>
      <c r="H680" t="s">
        <v>8247</v>
      </c>
      <c r="I680">
        <v>1473247240</v>
      </c>
      <c r="J680" s="13">
        <f t="shared" si="41"/>
        <v>42620.472685185188</v>
      </c>
      <c r="K680">
        <v>1470655240</v>
      </c>
      <c r="L680" s="13">
        <f t="shared" si="42"/>
        <v>41724.776539351849</v>
      </c>
      <c r="M680" t="b">
        <v>1</v>
      </c>
      <c r="N680">
        <v>50</v>
      </c>
      <c r="O680" t="b">
        <v>1</v>
      </c>
      <c r="P680" t="s">
        <v>8271</v>
      </c>
      <c r="Q680" s="6">
        <f t="shared" si="40"/>
        <v>1.2782222222222221</v>
      </c>
      <c r="R680" s="8">
        <f t="shared" si="43"/>
        <v>57.52</v>
      </c>
      <c r="S680" t="s">
        <v>8317</v>
      </c>
      <c r="T680" t="s">
        <v>8318</v>
      </c>
    </row>
    <row r="681" spans="1:20" ht="60" x14ac:dyDescent="0.25">
      <c r="A681">
        <v>3136</v>
      </c>
      <c r="B681" s="3" t="s">
        <v>3136</v>
      </c>
      <c r="C681" s="3" t="s">
        <v>7246</v>
      </c>
      <c r="D681">
        <v>500</v>
      </c>
      <c r="E681">
        <v>639</v>
      </c>
      <c r="F681" t="s">
        <v>8222</v>
      </c>
      <c r="G681" t="s">
        <v>8225</v>
      </c>
      <c r="H681" t="s">
        <v>8247</v>
      </c>
      <c r="I681">
        <v>1491001140</v>
      </c>
      <c r="J681" s="13">
        <f t="shared" si="41"/>
        <v>42825.957638888889</v>
      </c>
      <c r="K681">
        <v>1487847954</v>
      </c>
      <c r="L681" s="13">
        <f t="shared" si="42"/>
        <v>41402.558819444443</v>
      </c>
      <c r="M681" t="b">
        <v>0</v>
      </c>
      <c r="N681">
        <v>22</v>
      </c>
      <c r="O681" t="b">
        <v>0</v>
      </c>
      <c r="P681" t="s">
        <v>8271</v>
      </c>
      <c r="Q681" s="6">
        <f t="shared" si="40"/>
        <v>1.278</v>
      </c>
      <c r="R681" s="8">
        <f t="shared" si="43"/>
        <v>29.045454545454547</v>
      </c>
      <c r="S681" t="s">
        <v>8317</v>
      </c>
      <c r="T681" t="s">
        <v>8318</v>
      </c>
    </row>
    <row r="682" spans="1:20" ht="60" x14ac:dyDescent="0.25">
      <c r="A682">
        <v>102</v>
      </c>
      <c r="B682" s="3" t="s">
        <v>104</v>
      </c>
      <c r="C682" s="3" t="s">
        <v>4213</v>
      </c>
      <c r="D682">
        <v>6000</v>
      </c>
      <c r="E682">
        <v>7665</v>
      </c>
      <c r="F682" t="s">
        <v>8219</v>
      </c>
      <c r="G682" t="s">
        <v>8224</v>
      </c>
      <c r="H682" t="s">
        <v>8246</v>
      </c>
      <c r="I682">
        <v>1293073733</v>
      </c>
      <c r="J682" s="13">
        <f t="shared" si="41"/>
        <v>40535.131168981483</v>
      </c>
      <c r="K682">
        <v>1290481733</v>
      </c>
      <c r="L682" s="13">
        <f t="shared" si="42"/>
        <v>42401.945219907408</v>
      </c>
      <c r="M682" t="b">
        <v>0</v>
      </c>
      <c r="N682">
        <v>65</v>
      </c>
      <c r="O682" t="b">
        <v>1</v>
      </c>
      <c r="P682" t="s">
        <v>8266</v>
      </c>
      <c r="Q682" s="6">
        <f t="shared" si="40"/>
        <v>1.2775000000000001</v>
      </c>
      <c r="R682" s="8">
        <f t="shared" si="43"/>
        <v>117.92307692307692</v>
      </c>
      <c r="S682" t="s">
        <v>8320</v>
      </c>
      <c r="T682" t="s">
        <v>8321</v>
      </c>
    </row>
    <row r="683" spans="1:20" ht="60" x14ac:dyDescent="0.25">
      <c r="A683">
        <v>3487</v>
      </c>
      <c r="B683" s="3" t="s">
        <v>3486</v>
      </c>
      <c r="C683" s="3" t="s">
        <v>7597</v>
      </c>
      <c r="D683">
        <v>2000</v>
      </c>
      <c r="E683">
        <v>2555</v>
      </c>
      <c r="F683" t="s">
        <v>8219</v>
      </c>
      <c r="G683" t="s">
        <v>8225</v>
      </c>
      <c r="H683" t="s">
        <v>8247</v>
      </c>
      <c r="I683">
        <v>1435185252</v>
      </c>
      <c r="J683" s="13">
        <f t="shared" si="41"/>
        <v>42179.940416666665</v>
      </c>
      <c r="K683">
        <v>1432593252</v>
      </c>
      <c r="L683" s="13">
        <f t="shared" si="42"/>
        <v>41495.692627314813</v>
      </c>
      <c r="M683" t="b">
        <v>0</v>
      </c>
      <c r="N683">
        <v>66</v>
      </c>
      <c r="O683" t="b">
        <v>1</v>
      </c>
      <c r="P683" t="s">
        <v>8271</v>
      </c>
      <c r="Q683" s="6">
        <f t="shared" si="40"/>
        <v>1.2775000000000001</v>
      </c>
      <c r="R683" s="8">
        <f t="shared" si="43"/>
        <v>38.712121212121211</v>
      </c>
      <c r="S683" t="s">
        <v>8317</v>
      </c>
      <c r="T683" t="s">
        <v>8318</v>
      </c>
    </row>
    <row r="684" spans="1:20" ht="45" x14ac:dyDescent="0.25">
      <c r="A684">
        <v>2629</v>
      </c>
      <c r="B684" s="3" t="s">
        <v>2629</v>
      </c>
      <c r="C684" s="3" t="s">
        <v>6739</v>
      </c>
      <c r="D684">
        <v>5000</v>
      </c>
      <c r="E684">
        <v>6387</v>
      </c>
      <c r="F684" t="s">
        <v>8219</v>
      </c>
      <c r="G684" t="s">
        <v>8225</v>
      </c>
      <c r="H684" t="s">
        <v>8247</v>
      </c>
      <c r="I684">
        <v>1431608122</v>
      </c>
      <c r="J684" s="13">
        <f t="shared" si="41"/>
        <v>42138.538449074069</v>
      </c>
      <c r="K684">
        <v>1429016122</v>
      </c>
      <c r="L684" s="13">
        <f t="shared" si="42"/>
        <v>41863.429791666669</v>
      </c>
      <c r="M684" t="b">
        <v>0</v>
      </c>
      <c r="N684">
        <v>100</v>
      </c>
      <c r="O684" t="b">
        <v>1</v>
      </c>
      <c r="P684" t="s">
        <v>8301</v>
      </c>
      <c r="Q684" s="6">
        <f t="shared" si="40"/>
        <v>1.2774000000000001</v>
      </c>
      <c r="R684" s="8">
        <f t="shared" si="43"/>
        <v>63.87</v>
      </c>
      <c r="S684" t="s">
        <v>8310</v>
      </c>
      <c r="T684" t="s">
        <v>8319</v>
      </c>
    </row>
    <row r="685" spans="1:20" ht="45" x14ac:dyDescent="0.25">
      <c r="A685">
        <v>2813</v>
      </c>
      <c r="B685" s="3" t="s">
        <v>2813</v>
      </c>
      <c r="C685" s="3" t="s">
        <v>6923</v>
      </c>
      <c r="D685">
        <v>2800</v>
      </c>
      <c r="E685">
        <v>3572.12</v>
      </c>
      <c r="F685" t="s">
        <v>8219</v>
      </c>
      <c r="G685" t="s">
        <v>8224</v>
      </c>
      <c r="H685" t="s">
        <v>8246</v>
      </c>
      <c r="I685">
        <v>1481737761</v>
      </c>
      <c r="J685" s="13">
        <f t="shared" si="41"/>
        <v>42718.742604166662</v>
      </c>
      <c r="K685">
        <v>1479577761</v>
      </c>
      <c r="L685" s="13">
        <f t="shared" si="42"/>
        <v>42115.853888888887</v>
      </c>
      <c r="M685" t="b">
        <v>0</v>
      </c>
      <c r="N685">
        <v>96</v>
      </c>
      <c r="O685" t="b">
        <v>1</v>
      </c>
      <c r="P685" t="s">
        <v>8271</v>
      </c>
      <c r="Q685" s="6">
        <f t="shared" si="40"/>
        <v>1.2757571428571428</v>
      </c>
      <c r="R685" s="8">
        <f t="shared" si="43"/>
        <v>37.209583333333335</v>
      </c>
      <c r="S685" t="s">
        <v>8317</v>
      </c>
      <c r="T685" t="s">
        <v>8318</v>
      </c>
    </row>
    <row r="686" spans="1:20" ht="45" x14ac:dyDescent="0.25">
      <c r="A686">
        <v>2495</v>
      </c>
      <c r="B686" s="3" t="s">
        <v>2495</v>
      </c>
      <c r="C686" s="3" t="s">
        <v>6605</v>
      </c>
      <c r="D686">
        <v>1500</v>
      </c>
      <c r="E686">
        <v>1913.05</v>
      </c>
      <c r="F686" t="s">
        <v>8219</v>
      </c>
      <c r="G686" t="s">
        <v>8224</v>
      </c>
      <c r="H686" t="s">
        <v>8246</v>
      </c>
      <c r="I686">
        <v>1339022575</v>
      </c>
      <c r="J686" s="13">
        <f t="shared" si="41"/>
        <v>41066.946469907409</v>
      </c>
      <c r="K686">
        <v>1336430575</v>
      </c>
      <c r="L686" s="13">
        <f t="shared" si="42"/>
        <v>41682.0705787037</v>
      </c>
      <c r="M686" t="b">
        <v>0</v>
      </c>
      <c r="N686">
        <v>42</v>
      </c>
      <c r="O686" t="b">
        <v>1</v>
      </c>
      <c r="P686" t="s">
        <v>8279</v>
      </c>
      <c r="Q686" s="6">
        <f t="shared" si="40"/>
        <v>1.2753666666666665</v>
      </c>
      <c r="R686" s="8">
        <f t="shared" si="43"/>
        <v>45.548809523809524</v>
      </c>
      <c r="S686" t="s">
        <v>8314</v>
      </c>
      <c r="T686" t="s">
        <v>8331</v>
      </c>
    </row>
    <row r="687" spans="1:20" ht="60" x14ac:dyDescent="0.25">
      <c r="A687">
        <v>2478</v>
      </c>
      <c r="B687" s="3" t="s">
        <v>2478</v>
      </c>
      <c r="C687" s="3" t="s">
        <v>6588</v>
      </c>
      <c r="D687">
        <v>8000</v>
      </c>
      <c r="E687">
        <v>10200</v>
      </c>
      <c r="F687" t="s">
        <v>8219</v>
      </c>
      <c r="G687" t="s">
        <v>8224</v>
      </c>
      <c r="H687" t="s">
        <v>8246</v>
      </c>
      <c r="I687">
        <v>1358117313</v>
      </c>
      <c r="J687" s="13">
        <f t="shared" si="41"/>
        <v>41287.950381944444</v>
      </c>
      <c r="K687">
        <v>1355525313</v>
      </c>
      <c r="L687" s="13">
        <f t="shared" si="42"/>
        <v>41099.742800925924</v>
      </c>
      <c r="M687" t="b">
        <v>0</v>
      </c>
      <c r="N687">
        <v>79</v>
      </c>
      <c r="O687" t="b">
        <v>1</v>
      </c>
      <c r="P687" t="s">
        <v>8279</v>
      </c>
      <c r="Q687" s="6">
        <f t="shared" si="40"/>
        <v>1.2749999999999999</v>
      </c>
      <c r="R687" s="8">
        <f t="shared" si="43"/>
        <v>129.1139240506329</v>
      </c>
      <c r="S687" t="s">
        <v>8314</v>
      </c>
      <c r="T687" t="s">
        <v>8331</v>
      </c>
    </row>
    <row r="688" spans="1:20" ht="60" x14ac:dyDescent="0.25">
      <c r="A688">
        <v>3490</v>
      </c>
      <c r="B688" s="3" t="s">
        <v>3489</v>
      </c>
      <c r="C688" s="3" t="s">
        <v>7600</v>
      </c>
      <c r="D688">
        <v>1000</v>
      </c>
      <c r="E688">
        <v>1275</v>
      </c>
      <c r="F688" t="s">
        <v>8219</v>
      </c>
      <c r="G688" t="s">
        <v>8224</v>
      </c>
      <c r="H688" t="s">
        <v>8246</v>
      </c>
      <c r="I688">
        <v>1460574924</v>
      </c>
      <c r="J688" s="13">
        <f t="shared" si="41"/>
        <v>42473.802361111113</v>
      </c>
      <c r="K688">
        <v>1457982924</v>
      </c>
      <c r="L688" s="13">
        <f t="shared" si="42"/>
        <v>41891.693379629629</v>
      </c>
      <c r="M688" t="b">
        <v>0</v>
      </c>
      <c r="N688">
        <v>27</v>
      </c>
      <c r="O688" t="b">
        <v>1</v>
      </c>
      <c r="P688" t="s">
        <v>8271</v>
      </c>
      <c r="Q688" s="6">
        <f t="shared" si="40"/>
        <v>1.2749999999999999</v>
      </c>
      <c r="R688" s="8">
        <f t="shared" si="43"/>
        <v>47.222222222222221</v>
      </c>
      <c r="S688" t="s">
        <v>8317</v>
      </c>
      <c r="T688" t="s">
        <v>8318</v>
      </c>
    </row>
    <row r="689" spans="1:20" ht="45" x14ac:dyDescent="0.25">
      <c r="A689">
        <v>3589</v>
      </c>
      <c r="B689" s="3" t="s">
        <v>3588</v>
      </c>
      <c r="C689" s="3" t="s">
        <v>7699</v>
      </c>
      <c r="D689">
        <v>4000</v>
      </c>
      <c r="E689">
        <v>5100</v>
      </c>
      <c r="F689" t="s">
        <v>8219</v>
      </c>
      <c r="G689" t="s">
        <v>8224</v>
      </c>
      <c r="H689" t="s">
        <v>8246</v>
      </c>
      <c r="I689">
        <v>1432654347</v>
      </c>
      <c r="J689" s="13">
        <f t="shared" si="41"/>
        <v>42150.647534722222</v>
      </c>
      <c r="K689">
        <v>1430494347</v>
      </c>
      <c r="L689" s="13">
        <f t="shared" si="42"/>
        <v>41466.785231481481</v>
      </c>
      <c r="M689" t="b">
        <v>0</v>
      </c>
      <c r="N689">
        <v>62</v>
      </c>
      <c r="O689" t="b">
        <v>1</v>
      </c>
      <c r="P689" t="s">
        <v>8271</v>
      </c>
      <c r="Q689" s="6">
        <f t="shared" si="40"/>
        <v>1.2749999999999999</v>
      </c>
      <c r="R689" s="8">
        <f t="shared" si="43"/>
        <v>82.258064516129039</v>
      </c>
      <c r="S689" t="s">
        <v>8317</v>
      </c>
      <c r="T689" t="s">
        <v>8318</v>
      </c>
    </row>
    <row r="690" spans="1:20" ht="60" x14ac:dyDescent="0.25">
      <c r="A690">
        <v>351</v>
      </c>
      <c r="B690" s="3" t="s">
        <v>352</v>
      </c>
      <c r="C690" s="3" t="s">
        <v>4461</v>
      </c>
      <c r="D690">
        <v>34000</v>
      </c>
      <c r="E690">
        <v>43296</v>
      </c>
      <c r="F690" t="s">
        <v>8219</v>
      </c>
      <c r="G690" t="s">
        <v>8227</v>
      </c>
      <c r="H690" t="s">
        <v>8249</v>
      </c>
      <c r="I690">
        <v>1460066954</v>
      </c>
      <c r="J690" s="13">
        <f t="shared" si="41"/>
        <v>42467.923078703709</v>
      </c>
      <c r="K690">
        <v>1456614554</v>
      </c>
      <c r="L690" s="13">
        <f t="shared" si="42"/>
        <v>42503.539976851855</v>
      </c>
      <c r="M690" t="b">
        <v>1</v>
      </c>
      <c r="N690">
        <v>964</v>
      </c>
      <c r="O690" t="b">
        <v>1</v>
      </c>
      <c r="P690" t="s">
        <v>8269</v>
      </c>
      <c r="Q690" s="6">
        <f t="shared" si="40"/>
        <v>1.2734117647058822</v>
      </c>
      <c r="R690" s="8">
        <f t="shared" si="43"/>
        <v>44.912863070539416</v>
      </c>
      <c r="S690" t="s">
        <v>8320</v>
      </c>
      <c r="T690" t="s">
        <v>8332</v>
      </c>
    </row>
    <row r="691" spans="1:20" ht="45" x14ac:dyDescent="0.25">
      <c r="A691">
        <v>3242</v>
      </c>
      <c r="B691" s="3" t="s">
        <v>3242</v>
      </c>
      <c r="C691" s="3" t="s">
        <v>7352</v>
      </c>
      <c r="D691">
        <v>10000</v>
      </c>
      <c r="E691">
        <v>12730.42</v>
      </c>
      <c r="F691" t="s">
        <v>8219</v>
      </c>
      <c r="G691" t="s">
        <v>8224</v>
      </c>
      <c r="H691" t="s">
        <v>8246</v>
      </c>
      <c r="I691">
        <v>1411150092</v>
      </c>
      <c r="J691" s="13">
        <f t="shared" si="41"/>
        <v>41901.755694444444</v>
      </c>
      <c r="K691">
        <v>1408558092</v>
      </c>
      <c r="L691" s="13">
        <f t="shared" si="42"/>
        <v>41924.996099537035</v>
      </c>
      <c r="M691" t="b">
        <v>1</v>
      </c>
      <c r="N691">
        <v>183</v>
      </c>
      <c r="O691" t="b">
        <v>1</v>
      </c>
      <c r="P691" t="s">
        <v>8271</v>
      </c>
      <c r="Q691" s="6">
        <f t="shared" si="40"/>
        <v>1.273042</v>
      </c>
      <c r="R691" s="8">
        <f t="shared" si="43"/>
        <v>69.56513661202186</v>
      </c>
      <c r="S691" t="s">
        <v>8317</v>
      </c>
      <c r="T691" t="s">
        <v>8318</v>
      </c>
    </row>
    <row r="692" spans="1:20" ht="60" x14ac:dyDescent="0.25">
      <c r="A692">
        <v>814</v>
      </c>
      <c r="B692" s="3" t="s">
        <v>815</v>
      </c>
      <c r="C692" s="3" t="s">
        <v>4924</v>
      </c>
      <c r="D692">
        <v>1000</v>
      </c>
      <c r="E692">
        <v>1273</v>
      </c>
      <c r="F692" t="s">
        <v>8219</v>
      </c>
      <c r="G692" t="s">
        <v>8224</v>
      </c>
      <c r="H692" t="s">
        <v>8246</v>
      </c>
      <c r="I692">
        <v>1306865040</v>
      </c>
      <c r="J692" s="13">
        <f t="shared" si="41"/>
        <v>40694.75277777778</v>
      </c>
      <c r="K692">
        <v>1305568201</v>
      </c>
      <c r="L692" s="13">
        <f t="shared" si="42"/>
        <v>42489.619525462964</v>
      </c>
      <c r="M692" t="b">
        <v>0</v>
      </c>
      <c r="N692">
        <v>28</v>
      </c>
      <c r="O692" t="b">
        <v>1</v>
      </c>
      <c r="P692" t="s">
        <v>8276</v>
      </c>
      <c r="Q692" s="6">
        <f t="shared" si="40"/>
        <v>1.2729999999999999</v>
      </c>
      <c r="R692" s="8">
        <f t="shared" si="43"/>
        <v>45.464285714285715</v>
      </c>
      <c r="S692" t="s">
        <v>8314</v>
      </c>
      <c r="T692" t="s">
        <v>8315</v>
      </c>
    </row>
    <row r="693" spans="1:20" ht="45" x14ac:dyDescent="0.25">
      <c r="A693">
        <v>3592</v>
      </c>
      <c r="B693" s="3" t="s">
        <v>3591</v>
      </c>
      <c r="C693" s="3" t="s">
        <v>7702</v>
      </c>
      <c r="D693">
        <v>2000</v>
      </c>
      <c r="E693">
        <v>2545</v>
      </c>
      <c r="F693" t="s">
        <v>8219</v>
      </c>
      <c r="G693" t="s">
        <v>8224</v>
      </c>
      <c r="H693" t="s">
        <v>8246</v>
      </c>
      <c r="I693">
        <v>1423630740</v>
      </c>
      <c r="J693" s="13">
        <f t="shared" si="41"/>
        <v>42046.207638888889</v>
      </c>
      <c r="K693">
        <v>1418673307</v>
      </c>
      <c r="L693" s="13">
        <f t="shared" si="42"/>
        <v>41829.795729166668</v>
      </c>
      <c r="M693" t="b">
        <v>0</v>
      </c>
      <c r="N693">
        <v>35</v>
      </c>
      <c r="O693" t="b">
        <v>1</v>
      </c>
      <c r="P693" t="s">
        <v>8271</v>
      </c>
      <c r="Q693" s="6">
        <f t="shared" si="40"/>
        <v>1.2725</v>
      </c>
      <c r="R693" s="8">
        <f t="shared" si="43"/>
        <v>72.714285714285708</v>
      </c>
      <c r="S693" t="s">
        <v>8317</v>
      </c>
      <c r="T693" t="s">
        <v>8318</v>
      </c>
    </row>
    <row r="694" spans="1:20" ht="60" x14ac:dyDescent="0.25">
      <c r="A694">
        <v>70</v>
      </c>
      <c r="B694" s="3" t="s">
        <v>72</v>
      </c>
      <c r="C694" s="3" t="s">
        <v>4181</v>
      </c>
      <c r="D694">
        <v>500</v>
      </c>
      <c r="E694">
        <v>636</v>
      </c>
      <c r="F694" t="s">
        <v>8219</v>
      </c>
      <c r="G694" t="s">
        <v>8224</v>
      </c>
      <c r="H694" t="s">
        <v>8246</v>
      </c>
      <c r="I694">
        <v>1315171845</v>
      </c>
      <c r="J694" s="13">
        <f t="shared" si="41"/>
        <v>40790.896354166667</v>
      </c>
      <c r="K694">
        <v>1309987845</v>
      </c>
      <c r="L694" s="13">
        <f t="shared" si="42"/>
        <v>42480.479861111111</v>
      </c>
      <c r="M694" t="b">
        <v>0</v>
      </c>
      <c r="N694">
        <v>17</v>
      </c>
      <c r="O694" t="b">
        <v>1</v>
      </c>
      <c r="P694" t="s">
        <v>8266</v>
      </c>
      <c r="Q694" s="6">
        <f t="shared" si="40"/>
        <v>1.272</v>
      </c>
      <c r="R694" s="8">
        <f t="shared" si="43"/>
        <v>37.411764705882355</v>
      </c>
      <c r="S694" t="s">
        <v>8320</v>
      </c>
      <c r="T694" t="s">
        <v>8321</v>
      </c>
    </row>
    <row r="695" spans="1:20" ht="60" x14ac:dyDescent="0.25">
      <c r="A695">
        <v>3032</v>
      </c>
      <c r="B695" s="3" t="s">
        <v>3032</v>
      </c>
      <c r="C695" s="3" t="s">
        <v>7142</v>
      </c>
      <c r="D695">
        <v>1000</v>
      </c>
      <c r="E695">
        <v>1272</v>
      </c>
      <c r="F695" t="s">
        <v>8219</v>
      </c>
      <c r="G695" t="s">
        <v>8224</v>
      </c>
      <c r="H695" t="s">
        <v>8246</v>
      </c>
      <c r="I695">
        <v>1441933459</v>
      </c>
      <c r="J695" s="13">
        <f t="shared" si="41"/>
        <v>42258.044664351852</v>
      </c>
      <c r="K695">
        <v>1439341459</v>
      </c>
      <c r="L695" s="13">
        <f t="shared" si="42"/>
        <v>42289.761192129634</v>
      </c>
      <c r="M695" t="b">
        <v>0</v>
      </c>
      <c r="N695">
        <v>25</v>
      </c>
      <c r="O695" t="b">
        <v>1</v>
      </c>
      <c r="P695" t="s">
        <v>8303</v>
      </c>
      <c r="Q695" s="6">
        <f t="shared" si="40"/>
        <v>1.272</v>
      </c>
      <c r="R695" s="8">
        <f t="shared" si="43"/>
        <v>50.88</v>
      </c>
      <c r="S695" t="s">
        <v>8317</v>
      </c>
      <c r="T695" t="s">
        <v>8330</v>
      </c>
    </row>
    <row r="696" spans="1:20" ht="60" x14ac:dyDescent="0.25">
      <c r="A696">
        <v>68</v>
      </c>
      <c r="B696" s="3" t="s">
        <v>70</v>
      </c>
      <c r="C696" s="3" t="s">
        <v>4179</v>
      </c>
      <c r="D696">
        <v>600</v>
      </c>
      <c r="E696">
        <v>763</v>
      </c>
      <c r="F696" t="s">
        <v>8219</v>
      </c>
      <c r="G696" t="s">
        <v>8225</v>
      </c>
      <c r="H696" t="s">
        <v>8247</v>
      </c>
      <c r="I696">
        <v>1393162791</v>
      </c>
      <c r="J696" s="13">
        <f t="shared" si="41"/>
        <v>41693.569340277776</v>
      </c>
      <c r="K696">
        <v>1390570791</v>
      </c>
      <c r="L696" s="13">
        <f t="shared" si="42"/>
        <v>40215.919050925928</v>
      </c>
      <c r="M696" t="b">
        <v>0</v>
      </c>
      <c r="N696">
        <v>36</v>
      </c>
      <c r="O696" t="b">
        <v>1</v>
      </c>
      <c r="P696" t="s">
        <v>8266</v>
      </c>
      <c r="Q696" s="6">
        <f t="shared" si="40"/>
        <v>1.2716666666666667</v>
      </c>
      <c r="R696" s="8">
        <f t="shared" si="43"/>
        <v>21.194444444444443</v>
      </c>
      <c r="S696" t="s">
        <v>8320</v>
      </c>
      <c r="T696" t="s">
        <v>8321</v>
      </c>
    </row>
    <row r="697" spans="1:20" ht="60" x14ac:dyDescent="0.25">
      <c r="A697">
        <v>3162</v>
      </c>
      <c r="B697" s="3" t="s">
        <v>3162</v>
      </c>
      <c r="C697" s="3" t="s">
        <v>7272</v>
      </c>
      <c r="D697">
        <v>4000</v>
      </c>
      <c r="E697">
        <v>5086</v>
      </c>
      <c r="F697" t="s">
        <v>8219</v>
      </c>
      <c r="G697" t="s">
        <v>8224</v>
      </c>
      <c r="H697" t="s">
        <v>8246</v>
      </c>
      <c r="I697">
        <v>1404698400</v>
      </c>
      <c r="J697" s="13">
        <f t="shared" si="41"/>
        <v>41827.083333333336</v>
      </c>
      <c r="K697">
        <v>1402331262</v>
      </c>
      <c r="L697" s="13">
        <f t="shared" si="42"/>
        <v>42549.076157407413</v>
      </c>
      <c r="M697" t="b">
        <v>1</v>
      </c>
      <c r="N697">
        <v>63</v>
      </c>
      <c r="O697" t="b">
        <v>1</v>
      </c>
      <c r="P697" t="s">
        <v>8271</v>
      </c>
      <c r="Q697" s="6">
        <f t="shared" si="40"/>
        <v>1.2715000000000001</v>
      </c>
      <c r="R697" s="8">
        <f t="shared" si="43"/>
        <v>80.730158730158735</v>
      </c>
      <c r="S697" t="s">
        <v>8317</v>
      </c>
      <c r="T697" t="s">
        <v>8318</v>
      </c>
    </row>
    <row r="698" spans="1:20" ht="45" x14ac:dyDescent="0.25">
      <c r="A698">
        <v>3466</v>
      </c>
      <c r="B698" s="3" t="s">
        <v>3465</v>
      </c>
      <c r="C698" s="3" t="s">
        <v>7576</v>
      </c>
      <c r="D698">
        <v>3500</v>
      </c>
      <c r="E698">
        <v>4450</v>
      </c>
      <c r="F698" t="s">
        <v>8219</v>
      </c>
      <c r="G698" t="s">
        <v>8224</v>
      </c>
      <c r="H698" t="s">
        <v>8246</v>
      </c>
      <c r="I698">
        <v>1461108450</v>
      </c>
      <c r="J698" s="13">
        <f t="shared" si="41"/>
        <v>42479.977430555555</v>
      </c>
      <c r="K698">
        <v>1455928050</v>
      </c>
      <c r="L698" s="13">
        <f t="shared" si="42"/>
        <v>41889.004317129627</v>
      </c>
      <c r="M698" t="b">
        <v>0</v>
      </c>
      <c r="N698">
        <v>61</v>
      </c>
      <c r="O698" t="b">
        <v>1</v>
      </c>
      <c r="P698" t="s">
        <v>8271</v>
      </c>
      <c r="Q698" s="6">
        <f t="shared" si="40"/>
        <v>1.2714285714285714</v>
      </c>
      <c r="R698" s="8">
        <f t="shared" si="43"/>
        <v>72.950819672131146</v>
      </c>
      <c r="S698" t="s">
        <v>8317</v>
      </c>
      <c r="T698" t="s">
        <v>8318</v>
      </c>
    </row>
    <row r="699" spans="1:20" ht="45" x14ac:dyDescent="0.25">
      <c r="A699">
        <v>79</v>
      </c>
      <c r="B699" s="3" t="s">
        <v>81</v>
      </c>
      <c r="C699" s="3" t="s">
        <v>4190</v>
      </c>
      <c r="D699">
        <v>1300</v>
      </c>
      <c r="E699">
        <v>1651</v>
      </c>
      <c r="F699" t="s">
        <v>8219</v>
      </c>
      <c r="G699" t="s">
        <v>8225</v>
      </c>
      <c r="H699" t="s">
        <v>8247</v>
      </c>
      <c r="I699">
        <v>1398451093</v>
      </c>
      <c r="J699" s="13">
        <f t="shared" si="41"/>
        <v>41754.776539351849</v>
      </c>
      <c r="K699">
        <v>1395859093</v>
      </c>
      <c r="L699" s="13">
        <f t="shared" si="42"/>
        <v>41107.849143518521</v>
      </c>
      <c r="M699" t="b">
        <v>0</v>
      </c>
      <c r="N699">
        <v>41</v>
      </c>
      <c r="O699" t="b">
        <v>1</v>
      </c>
      <c r="P699" t="s">
        <v>8266</v>
      </c>
      <c r="Q699" s="6">
        <f t="shared" si="40"/>
        <v>1.27</v>
      </c>
      <c r="R699" s="8">
        <f t="shared" si="43"/>
        <v>40.268292682926827</v>
      </c>
      <c r="S699" t="s">
        <v>8320</v>
      </c>
      <c r="T699" t="s">
        <v>8321</v>
      </c>
    </row>
    <row r="700" spans="1:20" ht="30" x14ac:dyDescent="0.25">
      <c r="A700">
        <v>1930</v>
      </c>
      <c r="B700" s="3" t="s">
        <v>1931</v>
      </c>
      <c r="C700" s="3" t="s">
        <v>6040</v>
      </c>
      <c r="D700">
        <v>1000</v>
      </c>
      <c r="E700">
        <v>1270</v>
      </c>
      <c r="F700" t="s">
        <v>8219</v>
      </c>
      <c r="G700" t="s">
        <v>8224</v>
      </c>
      <c r="H700" t="s">
        <v>8246</v>
      </c>
      <c r="I700">
        <v>1373203482</v>
      </c>
      <c r="J700" s="13">
        <f t="shared" si="41"/>
        <v>41462.558819444443</v>
      </c>
      <c r="K700">
        <v>1368019482</v>
      </c>
      <c r="L700" s="13">
        <f t="shared" si="42"/>
        <v>41744.290868055556</v>
      </c>
      <c r="M700" t="b">
        <v>0</v>
      </c>
      <c r="N700">
        <v>26</v>
      </c>
      <c r="O700" t="b">
        <v>1</v>
      </c>
      <c r="P700" t="s">
        <v>8279</v>
      </c>
      <c r="Q700" s="6">
        <f t="shared" si="40"/>
        <v>1.27</v>
      </c>
      <c r="R700" s="8">
        <f t="shared" si="43"/>
        <v>48.846153846153847</v>
      </c>
      <c r="S700" t="s">
        <v>8314</v>
      </c>
      <c r="T700" t="s">
        <v>8331</v>
      </c>
    </row>
    <row r="701" spans="1:20" ht="60" x14ac:dyDescent="0.25">
      <c r="A701">
        <v>3725</v>
      </c>
      <c r="B701" s="3" t="s">
        <v>3722</v>
      </c>
      <c r="C701" s="3" t="s">
        <v>7835</v>
      </c>
      <c r="D701">
        <v>300</v>
      </c>
      <c r="E701">
        <v>381</v>
      </c>
      <c r="F701" t="s">
        <v>8219</v>
      </c>
      <c r="G701" t="s">
        <v>8225</v>
      </c>
      <c r="H701" t="s">
        <v>8247</v>
      </c>
      <c r="I701">
        <v>1455831000</v>
      </c>
      <c r="J701" s="13">
        <f t="shared" si="41"/>
        <v>42418.895833333328</v>
      </c>
      <c r="K701">
        <v>1454366467</v>
      </c>
      <c r="L701" s="13">
        <f t="shared" si="42"/>
        <v>42096.633206018523</v>
      </c>
      <c r="M701" t="b">
        <v>0</v>
      </c>
      <c r="N701">
        <v>15</v>
      </c>
      <c r="O701" t="b">
        <v>1</v>
      </c>
      <c r="P701" t="s">
        <v>8271</v>
      </c>
      <c r="Q701" s="6">
        <f t="shared" si="40"/>
        <v>1.27</v>
      </c>
      <c r="R701" s="8">
        <f t="shared" si="43"/>
        <v>25.4</v>
      </c>
      <c r="S701" t="s">
        <v>8317</v>
      </c>
      <c r="T701" t="s">
        <v>8318</v>
      </c>
    </row>
    <row r="702" spans="1:20" ht="60" x14ac:dyDescent="0.25">
      <c r="A702">
        <v>2173</v>
      </c>
      <c r="B702" s="3" t="s">
        <v>2174</v>
      </c>
      <c r="C702" s="3" t="s">
        <v>6283</v>
      </c>
      <c r="D702">
        <v>4200</v>
      </c>
      <c r="E702">
        <v>5331</v>
      </c>
      <c r="F702" t="s">
        <v>8219</v>
      </c>
      <c r="G702" t="s">
        <v>8224</v>
      </c>
      <c r="H702" t="s">
        <v>8246</v>
      </c>
      <c r="I702">
        <v>1378785540</v>
      </c>
      <c r="J702" s="13">
        <f t="shared" si="41"/>
        <v>41527.165972222225</v>
      </c>
      <c r="K702">
        <v>1376066243</v>
      </c>
      <c r="L702" s="13">
        <f t="shared" si="42"/>
        <v>40879.795682870368</v>
      </c>
      <c r="M702" t="b">
        <v>0</v>
      </c>
      <c r="N702">
        <v>90</v>
      </c>
      <c r="O702" t="b">
        <v>1</v>
      </c>
      <c r="P702" t="s">
        <v>8276</v>
      </c>
      <c r="Q702" s="6">
        <f t="shared" si="40"/>
        <v>1.2692857142857144</v>
      </c>
      <c r="R702" s="8">
        <f t="shared" si="43"/>
        <v>59.233333333333334</v>
      </c>
      <c r="S702" t="s">
        <v>8314</v>
      </c>
      <c r="T702" t="s">
        <v>8315</v>
      </c>
    </row>
    <row r="703" spans="1:20" ht="60" x14ac:dyDescent="0.25">
      <c r="A703">
        <v>1963</v>
      </c>
      <c r="B703" s="3" t="s">
        <v>1964</v>
      </c>
      <c r="C703" s="3" t="s">
        <v>6073</v>
      </c>
      <c r="D703">
        <v>19000</v>
      </c>
      <c r="E703">
        <v>24108</v>
      </c>
      <c r="F703" t="s">
        <v>8219</v>
      </c>
      <c r="G703" t="s">
        <v>8225</v>
      </c>
      <c r="H703" t="s">
        <v>8247</v>
      </c>
      <c r="I703">
        <v>1410862734</v>
      </c>
      <c r="J703" s="13">
        <f t="shared" si="41"/>
        <v>41898.429791666669</v>
      </c>
      <c r="K703">
        <v>1407838734</v>
      </c>
      <c r="L703" s="13">
        <f t="shared" si="42"/>
        <v>42154.873124999998</v>
      </c>
      <c r="M703" t="b">
        <v>1</v>
      </c>
      <c r="N703">
        <v>205</v>
      </c>
      <c r="O703" t="b">
        <v>1</v>
      </c>
      <c r="P703" t="s">
        <v>8295</v>
      </c>
      <c r="Q703" s="6">
        <f t="shared" si="40"/>
        <v>1.268842105263158</v>
      </c>
      <c r="R703" s="8">
        <f t="shared" si="43"/>
        <v>117.6</v>
      </c>
      <c r="S703" t="s">
        <v>8310</v>
      </c>
      <c r="T703" t="s">
        <v>8311</v>
      </c>
    </row>
    <row r="704" spans="1:20" ht="45" x14ac:dyDescent="0.25">
      <c r="A704">
        <v>2067</v>
      </c>
      <c r="B704" s="3" t="s">
        <v>2068</v>
      </c>
      <c r="C704" s="3" t="s">
        <v>6177</v>
      </c>
      <c r="D704">
        <v>495</v>
      </c>
      <c r="E704">
        <v>628</v>
      </c>
      <c r="F704" t="s">
        <v>8219</v>
      </c>
      <c r="G704" t="s">
        <v>8225</v>
      </c>
      <c r="H704" t="s">
        <v>8247</v>
      </c>
      <c r="I704">
        <v>1432499376</v>
      </c>
      <c r="J704" s="13">
        <f t="shared" si="41"/>
        <v>42148.853888888887</v>
      </c>
      <c r="K704">
        <v>1429648176</v>
      </c>
      <c r="L704" s="13">
        <f t="shared" si="42"/>
        <v>41891.96503472222</v>
      </c>
      <c r="M704" t="b">
        <v>0</v>
      </c>
      <c r="N704">
        <v>10</v>
      </c>
      <c r="O704" t="b">
        <v>1</v>
      </c>
      <c r="P704" t="s">
        <v>8295</v>
      </c>
      <c r="Q704" s="6">
        <f t="shared" si="40"/>
        <v>1.2686868686868686</v>
      </c>
      <c r="R704" s="8">
        <f t="shared" si="43"/>
        <v>62.8</v>
      </c>
      <c r="S704" t="s">
        <v>8310</v>
      </c>
      <c r="T704" t="s">
        <v>8311</v>
      </c>
    </row>
    <row r="705" spans="1:20" ht="45" x14ac:dyDescent="0.25">
      <c r="A705">
        <v>1667</v>
      </c>
      <c r="B705" s="3" t="s">
        <v>1668</v>
      </c>
      <c r="C705" s="3" t="s">
        <v>5777</v>
      </c>
      <c r="D705">
        <v>3400</v>
      </c>
      <c r="E705">
        <v>4313</v>
      </c>
      <c r="F705" t="s">
        <v>8219</v>
      </c>
      <c r="G705" t="s">
        <v>8224</v>
      </c>
      <c r="H705" t="s">
        <v>8246</v>
      </c>
      <c r="I705">
        <v>1394521140</v>
      </c>
      <c r="J705" s="13">
        <f t="shared" si="41"/>
        <v>41709.290972222225</v>
      </c>
      <c r="K705">
        <v>1392169298</v>
      </c>
      <c r="L705" s="13">
        <f t="shared" si="42"/>
        <v>42447.103518518517</v>
      </c>
      <c r="M705" t="b">
        <v>0</v>
      </c>
      <c r="N705">
        <v>82</v>
      </c>
      <c r="O705" t="b">
        <v>1</v>
      </c>
      <c r="P705" t="s">
        <v>8292</v>
      </c>
      <c r="Q705" s="6">
        <f t="shared" si="40"/>
        <v>1.2685294117647059</v>
      </c>
      <c r="R705" s="8">
        <f t="shared" si="43"/>
        <v>52.597560975609753</v>
      </c>
      <c r="S705" t="s">
        <v>8314</v>
      </c>
      <c r="T705" t="s">
        <v>8322</v>
      </c>
    </row>
    <row r="706" spans="1:20" ht="60" x14ac:dyDescent="0.25">
      <c r="A706">
        <v>412</v>
      </c>
      <c r="B706" s="3" t="s">
        <v>413</v>
      </c>
      <c r="C706" s="3" t="s">
        <v>4522</v>
      </c>
      <c r="D706">
        <v>2500</v>
      </c>
      <c r="E706">
        <v>3171</v>
      </c>
      <c r="F706" t="s">
        <v>8219</v>
      </c>
      <c r="G706" t="s">
        <v>8224</v>
      </c>
      <c r="H706" t="s">
        <v>8246</v>
      </c>
      <c r="I706">
        <v>1343238578</v>
      </c>
      <c r="J706" s="13">
        <f t="shared" si="41"/>
        <v>41115.742800925924</v>
      </c>
      <c r="K706">
        <v>1341856178</v>
      </c>
      <c r="L706" s="13">
        <f t="shared" si="42"/>
        <v>41781.717268518521</v>
      </c>
      <c r="M706" t="b">
        <v>0</v>
      </c>
      <c r="N706">
        <v>55</v>
      </c>
      <c r="O706" t="b">
        <v>1</v>
      </c>
      <c r="P706" t="s">
        <v>8269</v>
      </c>
      <c r="Q706" s="6">
        <f t="shared" ref="Q706:Q769" si="44">E706/D706</f>
        <v>1.2684</v>
      </c>
      <c r="R706" s="8">
        <f t="shared" si="43"/>
        <v>57.654545454545456</v>
      </c>
      <c r="S706" t="s">
        <v>8320</v>
      </c>
      <c r="T706" t="s">
        <v>8332</v>
      </c>
    </row>
    <row r="707" spans="1:20" ht="30" x14ac:dyDescent="0.25">
      <c r="A707">
        <v>648</v>
      </c>
      <c r="B707" s="3" t="s">
        <v>649</v>
      </c>
      <c r="C707" s="3" t="s">
        <v>4758</v>
      </c>
      <c r="D707">
        <v>35000</v>
      </c>
      <c r="E707">
        <v>44388</v>
      </c>
      <c r="F707" t="s">
        <v>8219</v>
      </c>
      <c r="G707" t="s">
        <v>8224</v>
      </c>
      <c r="H707" t="s">
        <v>8246</v>
      </c>
      <c r="I707">
        <v>1413304708</v>
      </c>
      <c r="J707" s="13">
        <f t="shared" ref="J707:J770" si="45">(((I707/60)/60)/24)+DATE(1970,1,1)</f>
        <v>41926.693379629629</v>
      </c>
      <c r="K707">
        <v>1410280708</v>
      </c>
      <c r="L707" s="13">
        <f t="shared" ref="L707:L770" si="46">(((K726/60)/60)/24)+DATE(1970,1,1)</f>
        <v>41724.881099537037</v>
      </c>
      <c r="M707" t="b">
        <v>0</v>
      </c>
      <c r="N707">
        <v>27</v>
      </c>
      <c r="O707" t="b">
        <v>1</v>
      </c>
      <c r="P707" t="s">
        <v>8273</v>
      </c>
      <c r="Q707" s="6">
        <f t="shared" si="44"/>
        <v>1.2682285714285715</v>
      </c>
      <c r="R707" s="8">
        <f t="shared" ref="R707:R770" si="47">E707/N707</f>
        <v>1644</v>
      </c>
      <c r="S707" t="s">
        <v>8310</v>
      </c>
      <c r="T707" t="s">
        <v>8316</v>
      </c>
    </row>
    <row r="708" spans="1:20" ht="60" x14ac:dyDescent="0.25">
      <c r="A708">
        <v>3036</v>
      </c>
      <c r="B708" s="3" t="s">
        <v>3036</v>
      </c>
      <c r="C708" s="3" t="s">
        <v>7146</v>
      </c>
      <c r="D708">
        <v>25000</v>
      </c>
      <c r="E708">
        <v>31683</v>
      </c>
      <c r="F708" t="s">
        <v>8219</v>
      </c>
      <c r="G708" t="s">
        <v>8224</v>
      </c>
      <c r="H708" t="s">
        <v>8246</v>
      </c>
      <c r="I708">
        <v>1376654340</v>
      </c>
      <c r="J708" s="13">
        <f t="shared" si="45"/>
        <v>41502.499305555553</v>
      </c>
      <c r="K708">
        <v>1373568644</v>
      </c>
      <c r="L708" s="13">
        <f t="shared" si="46"/>
        <v>42052.666990740734</v>
      </c>
      <c r="M708" t="b">
        <v>0</v>
      </c>
      <c r="N708">
        <v>329</v>
      </c>
      <c r="O708" t="b">
        <v>1</v>
      </c>
      <c r="P708" t="s">
        <v>8303</v>
      </c>
      <c r="Q708" s="6">
        <f t="shared" si="44"/>
        <v>1.26732</v>
      </c>
      <c r="R708" s="8">
        <f t="shared" si="47"/>
        <v>96.300911854103347</v>
      </c>
      <c r="S708" t="s">
        <v>8317</v>
      </c>
      <c r="T708" t="s">
        <v>8330</v>
      </c>
    </row>
    <row r="709" spans="1:20" ht="45" x14ac:dyDescent="0.25">
      <c r="A709">
        <v>3587</v>
      </c>
      <c r="B709" s="3" t="s">
        <v>3586</v>
      </c>
      <c r="C709" s="3" t="s">
        <v>7697</v>
      </c>
      <c r="D709">
        <v>500</v>
      </c>
      <c r="E709">
        <v>633</v>
      </c>
      <c r="F709" t="s">
        <v>8219</v>
      </c>
      <c r="G709" t="s">
        <v>8225</v>
      </c>
      <c r="H709" t="s">
        <v>8247</v>
      </c>
      <c r="I709">
        <v>1467054000</v>
      </c>
      <c r="J709" s="13">
        <f t="shared" si="45"/>
        <v>42548.791666666672</v>
      </c>
      <c r="K709">
        <v>1463144254</v>
      </c>
      <c r="L709" s="13">
        <f t="shared" si="46"/>
        <v>42592.066921296297</v>
      </c>
      <c r="M709" t="b">
        <v>0</v>
      </c>
      <c r="N709">
        <v>28</v>
      </c>
      <c r="O709" t="b">
        <v>1</v>
      </c>
      <c r="P709" t="s">
        <v>8271</v>
      </c>
      <c r="Q709" s="6">
        <f t="shared" si="44"/>
        <v>1.266</v>
      </c>
      <c r="R709" s="8">
        <f t="shared" si="47"/>
        <v>22.607142857142858</v>
      </c>
      <c r="S709" t="s">
        <v>8317</v>
      </c>
      <c r="T709" t="s">
        <v>8318</v>
      </c>
    </row>
    <row r="710" spans="1:20" x14ac:dyDescent="0.25">
      <c r="A710">
        <v>1366</v>
      </c>
      <c r="B710" s="3" t="s">
        <v>1367</v>
      </c>
      <c r="C710" s="3" t="s">
        <v>5476</v>
      </c>
      <c r="D710">
        <v>7500</v>
      </c>
      <c r="E710">
        <v>9486.69</v>
      </c>
      <c r="F710" t="s">
        <v>8219</v>
      </c>
      <c r="G710" t="s">
        <v>8224</v>
      </c>
      <c r="H710" t="s">
        <v>8246</v>
      </c>
      <c r="I710">
        <v>1417049663</v>
      </c>
      <c r="J710" s="13">
        <f t="shared" si="45"/>
        <v>41970.037766203706</v>
      </c>
      <c r="K710">
        <v>1413158063</v>
      </c>
      <c r="L710" s="13">
        <f t="shared" si="46"/>
        <v>42608.36583333333</v>
      </c>
      <c r="M710" t="b">
        <v>0</v>
      </c>
      <c r="N710">
        <v>147</v>
      </c>
      <c r="O710" t="b">
        <v>1</v>
      </c>
      <c r="P710" t="s">
        <v>8276</v>
      </c>
      <c r="Q710" s="6">
        <f t="shared" si="44"/>
        <v>1.2648920000000001</v>
      </c>
      <c r="R710" s="8">
        <f t="shared" si="47"/>
        <v>64.535306122448986</v>
      </c>
      <c r="S710" t="s">
        <v>8314</v>
      </c>
      <c r="T710" t="s">
        <v>8315</v>
      </c>
    </row>
    <row r="711" spans="1:20" ht="45" x14ac:dyDescent="0.25">
      <c r="A711">
        <v>3355</v>
      </c>
      <c r="B711" s="3" t="s">
        <v>3354</v>
      </c>
      <c r="C711" s="3" t="s">
        <v>7465</v>
      </c>
      <c r="D711">
        <v>1750</v>
      </c>
      <c r="E711">
        <v>2210</v>
      </c>
      <c r="F711" t="s">
        <v>8219</v>
      </c>
      <c r="G711" t="s">
        <v>8225</v>
      </c>
      <c r="H711" t="s">
        <v>8247</v>
      </c>
      <c r="I711">
        <v>1462879020</v>
      </c>
      <c r="J711" s="13">
        <f t="shared" si="45"/>
        <v>42500.470138888893</v>
      </c>
      <c r="K711">
        <v>1461941527</v>
      </c>
      <c r="L711" s="13">
        <f t="shared" si="46"/>
        <v>41013.936562499999</v>
      </c>
      <c r="M711" t="b">
        <v>0</v>
      </c>
      <c r="N711">
        <v>15</v>
      </c>
      <c r="O711" t="b">
        <v>1</v>
      </c>
      <c r="P711" t="s">
        <v>8271</v>
      </c>
      <c r="Q711" s="6">
        <f t="shared" si="44"/>
        <v>1.2628571428571429</v>
      </c>
      <c r="R711" s="8">
        <f t="shared" si="47"/>
        <v>147.33333333333334</v>
      </c>
      <c r="S711" t="s">
        <v>8317</v>
      </c>
      <c r="T711" t="s">
        <v>8318</v>
      </c>
    </row>
    <row r="712" spans="1:20" ht="30" x14ac:dyDescent="0.25">
      <c r="A712">
        <v>3212</v>
      </c>
      <c r="B712" s="3" t="s">
        <v>3212</v>
      </c>
      <c r="C712" s="3" t="s">
        <v>7322</v>
      </c>
      <c r="D712">
        <v>4000</v>
      </c>
      <c r="E712">
        <v>5050</v>
      </c>
      <c r="F712" t="s">
        <v>8219</v>
      </c>
      <c r="G712" t="s">
        <v>8224</v>
      </c>
      <c r="H712" t="s">
        <v>8246</v>
      </c>
      <c r="I712">
        <v>1407524751</v>
      </c>
      <c r="J712" s="13">
        <f t="shared" si="45"/>
        <v>41859.795729166668</v>
      </c>
      <c r="K712">
        <v>1404932751</v>
      </c>
      <c r="L712" s="13">
        <f t="shared" si="46"/>
        <v>42331.84574074074</v>
      </c>
      <c r="M712" t="b">
        <v>1</v>
      </c>
      <c r="N712">
        <v>94</v>
      </c>
      <c r="O712" t="b">
        <v>1</v>
      </c>
      <c r="P712" t="s">
        <v>8271</v>
      </c>
      <c r="Q712" s="6">
        <f t="shared" si="44"/>
        <v>1.2625</v>
      </c>
      <c r="R712" s="8">
        <f t="shared" si="47"/>
        <v>53.723404255319146</v>
      </c>
      <c r="S712" t="s">
        <v>8317</v>
      </c>
      <c r="T712" t="s">
        <v>8318</v>
      </c>
    </row>
    <row r="713" spans="1:20" ht="60" x14ac:dyDescent="0.25">
      <c r="A713">
        <v>3459</v>
      </c>
      <c r="B713" s="3" t="s">
        <v>3458</v>
      </c>
      <c r="C713" s="3" t="s">
        <v>7569</v>
      </c>
      <c r="D713">
        <v>500</v>
      </c>
      <c r="E713">
        <v>631</v>
      </c>
      <c r="F713" t="s">
        <v>8219</v>
      </c>
      <c r="G713" t="s">
        <v>8225</v>
      </c>
      <c r="H713" t="s">
        <v>8247</v>
      </c>
      <c r="I713">
        <v>1463743860</v>
      </c>
      <c r="J713" s="13">
        <f t="shared" si="45"/>
        <v>42510.479861111111</v>
      </c>
      <c r="K713">
        <v>1461151860</v>
      </c>
      <c r="L713" s="13">
        <f t="shared" si="46"/>
        <v>42089.477500000001</v>
      </c>
      <c r="M713" t="b">
        <v>0</v>
      </c>
      <c r="N713">
        <v>36</v>
      </c>
      <c r="O713" t="b">
        <v>1</v>
      </c>
      <c r="P713" t="s">
        <v>8271</v>
      </c>
      <c r="Q713" s="6">
        <f t="shared" si="44"/>
        <v>1.262</v>
      </c>
      <c r="R713" s="8">
        <f t="shared" si="47"/>
        <v>17.527777777777779</v>
      </c>
      <c r="S713" t="s">
        <v>8317</v>
      </c>
      <c r="T713" t="s">
        <v>8318</v>
      </c>
    </row>
    <row r="714" spans="1:20" ht="60" x14ac:dyDescent="0.25">
      <c r="A714">
        <v>3533</v>
      </c>
      <c r="B714" s="3" t="s">
        <v>3532</v>
      </c>
      <c r="C714" s="3" t="s">
        <v>7643</v>
      </c>
      <c r="D714">
        <v>500</v>
      </c>
      <c r="E714">
        <v>631</v>
      </c>
      <c r="F714" t="s">
        <v>8219</v>
      </c>
      <c r="G714" t="s">
        <v>8224</v>
      </c>
      <c r="H714" t="s">
        <v>8246</v>
      </c>
      <c r="I714">
        <v>1447269367</v>
      </c>
      <c r="J714" s="13">
        <f t="shared" si="45"/>
        <v>42319.802858796291</v>
      </c>
      <c r="K714">
        <v>1444673767</v>
      </c>
      <c r="L714" s="13">
        <f t="shared" si="46"/>
        <v>42431.302002314813</v>
      </c>
      <c r="M714" t="b">
        <v>0</v>
      </c>
      <c r="N714">
        <v>8</v>
      </c>
      <c r="O714" t="b">
        <v>1</v>
      </c>
      <c r="P714" t="s">
        <v>8271</v>
      </c>
      <c r="Q714" s="6">
        <f t="shared" si="44"/>
        <v>1.262</v>
      </c>
      <c r="R714" s="8">
        <f t="shared" si="47"/>
        <v>78.875</v>
      </c>
      <c r="S714" t="s">
        <v>8317</v>
      </c>
      <c r="T714" t="s">
        <v>8318</v>
      </c>
    </row>
    <row r="715" spans="1:20" ht="30" x14ac:dyDescent="0.25">
      <c r="A715">
        <v>2028</v>
      </c>
      <c r="B715" s="3" t="s">
        <v>2029</v>
      </c>
      <c r="C715" s="3" t="s">
        <v>6138</v>
      </c>
      <c r="D715">
        <v>3000</v>
      </c>
      <c r="E715">
        <v>3785</v>
      </c>
      <c r="F715" t="s">
        <v>8219</v>
      </c>
      <c r="G715" t="s">
        <v>8224</v>
      </c>
      <c r="H715" t="s">
        <v>8246</v>
      </c>
      <c r="I715">
        <v>1268690100</v>
      </c>
      <c r="J715" s="13">
        <f t="shared" si="45"/>
        <v>40252.913194444445</v>
      </c>
      <c r="K715">
        <v>1265493806</v>
      </c>
      <c r="L715" s="13">
        <f t="shared" si="46"/>
        <v>41013.787569444445</v>
      </c>
      <c r="M715" t="b">
        <v>1</v>
      </c>
      <c r="N715">
        <v>79</v>
      </c>
      <c r="O715" t="b">
        <v>1</v>
      </c>
      <c r="P715" t="s">
        <v>8295</v>
      </c>
      <c r="Q715" s="6">
        <f t="shared" si="44"/>
        <v>1.2616666666666667</v>
      </c>
      <c r="R715" s="8">
        <f t="shared" si="47"/>
        <v>47.911392405063289</v>
      </c>
      <c r="S715" t="s">
        <v>8310</v>
      </c>
      <c r="T715" t="s">
        <v>8311</v>
      </c>
    </row>
    <row r="716" spans="1:20" ht="45" x14ac:dyDescent="0.25">
      <c r="A716">
        <v>388</v>
      </c>
      <c r="B716" s="3" t="s">
        <v>389</v>
      </c>
      <c r="C716" s="3" t="s">
        <v>4498</v>
      </c>
      <c r="D716">
        <v>5000</v>
      </c>
      <c r="E716">
        <v>6308</v>
      </c>
      <c r="F716" t="s">
        <v>8219</v>
      </c>
      <c r="G716" t="s">
        <v>8224</v>
      </c>
      <c r="H716" t="s">
        <v>8246</v>
      </c>
      <c r="I716">
        <v>1469670580</v>
      </c>
      <c r="J716" s="13">
        <f t="shared" si="45"/>
        <v>42579.076157407413</v>
      </c>
      <c r="K716">
        <v>1467078580</v>
      </c>
      <c r="L716" s="13">
        <f t="shared" si="46"/>
        <v>42102.164583333331</v>
      </c>
      <c r="M716" t="b">
        <v>0</v>
      </c>
      <c r="N716">
        <v>71</v>
      </c>
      <c r="O716" t="b">
        <v>1</v>
      </c>
      <c r="P716" t="s">
        <v>8269</v>
      </c>
      <c r="Q716" s="6">
        <f t="shared" si="44"/>
        <v>1.2616000000000001</v>
      </c>
      <c r="R716" s="8">
        <f t="shared" si="47"/>
        <v>88.845070422535215</v>
      </c>
      <c r="S716" t="s">
        <v>8320</v>
      </c>
      <c r="T716" t="s">
        <v>8332</v>
      </c>
    </row>
    <row r="717" spans="1:20" ht="45" x14ac:dyDescent="0.25">
      <c r="A717">
        <v>1399</v>
      </c>
      <c r="B717" s="3" t="s">
        <v>1400</v>
      </c>
      <c r="C717" s="3" t="s">
        <v>5509</v>
      </c>
      <c r="D717">
        <v>9000</v>
      </c>
      <c r="E717">
        <v>11353</v>
      </c>
      <c r="F717" t="s">
        <v>8219</v>
      </c>
      <c r="G717" t="s">
        <v>8224</v>
      </c>
      <c r="H717" t="s">
        <v>8246</v>
      </c>
      <c r="I717">
        <v>1412640373</v>
      </c>
      <c r="J717" s="13">
        <f t="shared" si="45"/>
        <v>41919.004317129627</v>
      </c>
      <c r="K717">
        <v>1410048373</v>
      </c>
      <c r="L717" s="13">
        <f t="shared" si="46"/>
        <v>40779.125428240739</v>
      </c>
      <c r="M717" t="b">
        <v>0</v>
      </c>
      <c r="N717">
        <v>184</v>
      </c>
      <c r="O717" t="b">
        <v>1</v>
      </c>
      <c r="P717" t="s">
        <v>8276</v>
      </c>
      <c r="Q717" s="6">
        <f t="shared" si="44"/>
        <v>1.2614444444444444</v>
      </c>
      <c r="R717" s="8">
        <f t="shared" si="47"/>
        <v>61.701086956521742</v>
      </c>
      <c r="S717" t="s">
        <v>8314</v>
      </c>
      <c r="T717" t="s">
        <v>8315</v>
      </c>
    </row>
    <row r="718" spans="1:20" ht="60" x14ac:dyDescent="0.25">
      <c r="A718">
        <v>2532</v>
      </c>
      <c r="B718" s="3" t="s">
        <v>2532</v>
      </c>
      <c r="C718" s="3" t="s">
        <v>6642</v>
      </c>
      <c r="D718">
        <v>4000</v>
      </c>
      <c r="E718">
        <v>5045</v>
      </c>
      <c r="F718" t="s">
        <v>8219</v>
      </c>
      <c r="G718" t="s">
        <v>8224</v>
      </c>
      <c r="H718" t="s">
        <v>8246</v>
      </c>
      <c r="I718">
        <v>1345148566</v>
      </c>
      <c r="J718" s="13">
        <f t="shared" si="45"/>
        <v>41137.849143518521</v>
      </c>
      <c r="K718">
        <v>1342556566</v>
      </c>
      <c r="L718" s="13">
        <f t="shared" si="46"/>
        <v>41656.762638888889</v>
      </c>
      <c r="M718" t="b">
        <v>0</v>
      </c>
      <c r="N718">
        <v>60</v>
      </c>
      <c r="O718" t="b">
        <v>1</v>
      </c>
      <c r="P718" t="s">
        <v>8300</v>
      </c>
      <c r="Q718" s="6">
        <f t="shared" si="44"/>
        <v>1.26125</v>
      </c>
      <c r="R718" s="8">
        <f t="shared" si="47"/>
        <v>84.083333333333329</v>
      </c>
      <c r="S718" t="s">
        <v>8314</v>
      </c>
      <c r="T718" t="s">
        <v>8336</v>
      </c>
    </row>
    <row r="719" spans="1:20" ht="60" x14ac:dyDescent="0.25">
      <c r="A719">
        <v>1941</v>
      </c>
      <c r="B719" s="3" t="s">
        <v>1942</v>
      </c>
      <c r="C719" s="3" t="s">
        <v>6051</v>
      </c>
      <c r="D719">
        <v>250000</v>
      </c>
      <c r="E719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 s="13">
        <f t="shared" si="45"/>
        <v>41774.290868055556</v>
      </c>
      <c r="K719">
        <v>1397545131</v>
      </c>
      <c r="L719" s="13">
        <f t="shared" si="46"/>
        <v>42425.576898148152</v>
      </c>
      <c r="M719" t="b">
        <v>1</v>
      </c>
      <c r="N719">
        <v>4883</v>
      </c>
      <c r="O719" t="b">
        <v>1</v>
      </c>
      <c r="P719" t="s">
        <v>8295</v>
      </c>
      <c r="Q719" s="6">
        <f t="shared" si="44"/>
        <v>1.2611835600000001</v>
      </c>
      <c r="R719" s="8">
        <f t="shared" si="47"/>
        <v>64.570118779438872</v>
      </c>
      <c r="S719" t="s">
        <v>8310</v>
      </c>
      <c r="T719" t="s">
        <v>8311</v>
      </c>
    </row>
    <row r="720" spans="1:20" ht="45" x14ac:dyDescent="0.25">
      <c r="A720">
        <v>2176</v>
      </c>
      <c r="B720" s="3" t="s">
        <v>2177</v>
      </c>
      <c r="C720" s="3" t="s">
        <v>6286</v>
      </c>
      <c r="D720">
        <v>5000</v>
      </c>
      <c r="E720">
        <v>6301</v>
      </c>
      <c r="F720" t="s">
        <v>8219</v>
      </c>
      <c r="G720" t="s">
        <v>8224</v>
      </c>
      <c r="H720" t="s">
        <v>8246</v>
      </c>
      <c r="I720">
        <v>1430579509</v>
      </c>
      <c r="J720" s="13">
        <f t="shared" si="45"/>
        <v>42126.633206018523</v>
      </c>
      <c r="K720">
        <v>1427987509</v>
      </c>
      <c r="L720" s="13">
        <f t="shared" si="46"/>
        <v>41304.962233796294</v>
      </c>
      <c r="M720" t="b">
        <v>0</v>
      </c>
      <c r="N720">
        <v>71</v>
      </c>
      <c r="O720" t="b">
        <v>1</v>
      </c>
      <c r="P720" t="s">
        <v>8276</v>
      </c>
      <c r="Q720" s="6">
        <f t="shared" si="44"/>
        <v>1.2602</v>
      </c>
      <c r="R720" s="8">
        <f t="shared" si="47"/>
        <v>88.74647887323944</v>
      </c>
      <c r="S720" t="s">
        <v>8314</v>
      </c>
      <c r="T720" t="s">
        <v>8315</v>
      </c>
    </row>
    <row r="721" spans="1:20" ht="45" x14ac:dyDescent="0.25">
      <c r="A721">
        <v>731</v>
      </c>
      <c r="B721" s="3" t="s">
        <v>732</v>
      </c>
      <c r="C721" s="3" t="s">
        <v>4841</v>
      </c>
      <c r="D721">
        <v>5000</v>
      </c>
      <c r="E721">
        <v>6300</v>
      </c>
      <c r="F721" t="s">
        <v>8219</v>
      </c>
      <c r="G721" t="s">
        <v>8224</v>
      </c>
      <c r="H721" t="s">
        <v>8246</v>
      </c>
      <c r="I721">
        <v>1327212000</v>
      </c>
      <c r="J721" s="13">
        <f t="shared" si="45"/>
        <v>40930.25</v>
      </c>
      <c r="K721">
        <v>1322852747</v>
      </c>
      <c r="L721" s="13">
        <f t="shared" si="46"/>
        <v>42502.868761574078</v>
      </c>
      <c r="M721" t="b">
        <v>0</v>
      </c>
      <c r="N721">
        <v>71</v>
      </c>
      <c r="O721" t="b">
        <v>1</v>
      </c>
      <c r="P721" t="s">
        <v>8274</v>
      </c>
      <c r="Q721" s="6">
        <f t="shared" si="44"/>
        <v>1.26</v>
      </c>
      <c r="R721" s="8">
        <f t="shared" si="47"/>
        <v>88.732394366197184</v>
      </c>
      <c r="S721" t="s">
        <v>8323</v>
      </c>
      <c r="T721" t="s">
        <v>8333</v>
      </c>
    </row>
    <row r="722" spans="1:20" ht="30" x14ac:dyDescent="0.25">
      <c r="A722">
        <v>2807</v>
      </c>
      <c r="B722" s="3" t="s">
        <v>2807</v>
      </c>
      <c r="C722" s="3" t="s">
        <v>6917</v>
      </c>
      <c r="D722">
        <v>5000</v>
      </c>
      <c r="E722">
        <v>6300</v>
      </c>
      <c r="F722" t="s">
        <v>8219</v>
      </c>
      <c r="G722" t="s">
        <v>8224</v>
      </c>
      <c r="H722" t="s">
        <v>8246</v>
      </c>
      <c r="I722">
        <v>1435611438</v>
      </c>
      <c r="J722" s="13">
        <f t="shared" si="45"/>
        <v>42184.873124999998</v>
      </c>
      <c r="K722">
        <v>1433019438</v>
      </c>
      <c r="L722" s="13">
        <f t="shared" si="46"/>
        <v>40592.704652777778</v>
      </c>
      <c r="M722" t="b">
        <v>0</v>
      </c>
      <c r="N722">
        <v>93</v>
      </c>
      <c r="O722" t="b">
        <v>1</v>
      </c>
      <c r="P722" t="s">
        <v>8271</v>
      </c>
      <c r="Q722" s="6">
        <f t="shared" si="44"/>
        <v>1.26</v>
      </c>
      <c r="R722" s="8">
        <f t="shared" si="47"/>
        <v>67.741935483870961</v>
      </c>
      <c r="S722" t="s">
        <v>8317</v>
      </c>
      <c r="T722" t="s">
        <v>8318</v>
      </c>
    </row>
    <row r="723" spans="1:20" ht="30" x14ac:dyDescent="0.25">
      <c r="A723">
        <v>3692</v>
      </c>
      <c r="B723" s="3" t="s">
        <v>3689</v>
      </c>
      <c r="C723" s="3" t="s">
        <v>7802</v>
      </c>
      <c r="D723">
        <v>1000</v>
      </c>
      <c r="E723">
        <v>1260</v>
      </c>
      <c r="F723" t="s">
        <v>8219</v>
      </c>
      <c r="G723" t="s">
        <v>8224</v>
      </c>
      <c r="H723" t="s">
        <v>8246</v>
      </c>
      <c r="I723">
        <v>1411084800</v>
      </c>
      <c r="J723" s="13">
        <f t="shared" si="45"/>
        <v>41901</v>
      </c>
      <c r="K723">
        <v>1410304179</v>
      </c>
      <c r="L723" s="13">
        <f t="shared" si="46"/>
        <v>42031.631724537037</v>
      </c>
      <c r="M723" t="b">
        <v>0</v>
      </c>
      <c r="N723">
        <v>17</v>
      </c>
      <c r="O723" t="b">
        <v>1</v>
      </c>
      <c r="P723" t="s">
        <v>8271</v>
      </c>
      <c r="Q723" s="6">
        <f t="shared" si="44"/>
        <v>1.26</v>
      </c>
      <c r="R723" s="8">
        <f t="shared" si="47"/>
        <v>74.117647058823536</v>
      </c>
      <c r="S723" t="s">
        <v>8317</v>
      </c>
      <c r="T723" t="s">
        <v>8318</v>
      </c>
    </row>
    <row r="724" spans="1:20" ht="45" x14ac:dyDescent="0.25">
      <c r="A724">
        <v>9</v>
      </c>
      <c r="B724" s="3" t="s">
        <v>11</v>
      </c>
      <c r="C724" s="3" t="s">
        <v>4120</v>
      </c>
      <c r="D724">
        <v>500</v>
      </c>
      <c r="E724">
        <v>629.99</v>
      </c>
      <c r="F724" t="s">
        <v>8219</v>
      </c>
      <c r="G724" t="s">
        <v>8224</v>
      </c>
      <c r="H724" t="s">
        <v>8246</v>
      </c>
      <c r="I724">
        <v>1460860144</v>
      </c>
      <c r="J724" s="13">
        <f t="shared" si="45"/>
        <v>42477.103518518517</v>
      </c>
      <c r="K724">
        <v>1458268144</v>
      </c>
      <c r="L724" s="13">
        <f t="shared" si="46"/>
        <v>41270.954351851848</v>
      </c>
      <c r="M724" t="b">
        <v>0</v>
      </c>
      <c r="N724">
        <v>20</v>
      </c>
      <c r="O724" t="b">
        <v>1</v>
      </c>
      <c r="P724" t="s">
        <v>8265</v>
      </c>
      <c r="Q724" s="6">
        <f t="shared" si="44"/>
        <v>1.2599800000000001</v>
      </c>
      <c r="R724" s="8">
        <f t="shared" si="47"/>
        <v>31.499500000000001</v>
      </c>
      <c r="S724" t="s">
        <v>8320</v>
      </c>
      <c r="T724" t="s">
        <v>8334</v>
      </c>
    </row>
    <row r="725" spans="1:20" ht="45" x14ac:dyDescent="0.25">
      <c r="A725">
        <v>1361</v>
      </c>
      <c r="B725" s="3" t="s">
        <v>1362</v>
      </c>
      <c r="C725" s="3" t="s">
        <v>5471</v>
      </c>
      <c r="D725">
        <v>6000</v>
      </c>
      <c r="E725">
        <v>7559</v>
      </c>
      <c r="F725" t="s">
        <v>8219</v>
      </c>
      <c r="G725" t="s">
        <v>8225</v>
      </c>
      <c r="H725" t="s">
        <v>8247</v>
      </c>
      <c r="I725">
        <v>1403370772</v>
      </c>
      <c r="J725" s="13">
        <f t="shared" si="45"/>
        <v>41811.717268518521</v>
      </c>
      <c r="K725">
        <v>1400778772</v>
      </c>
      <c r="L725" s="13">
        <f t="shared" si="46"/>
        <v>42437.636469907404</v>
      </c>
      <c r="M725" t="b">
        <v>0</v>
      </c>
      <c r="N725">
        <v>264</v>
      </c>
      <c r="O725" t="b">
        <v>1</v>
      </c>
      <c r="P725" t="s">
        <v>8274</v>
      </c>
      <c r="Q725" s="6">
        <f t="shared" si="44"/>
        <v>1.2598333333333334</v>
      </c>
      <c r="R725" s="8">
        <f t="shared" si="47"/>
        <v>28.632575757575758</v>
      </c>
      <c r="S725" t="s">
        <v>8323</v>
      </c>
      <c r="T725" t="s">
        <v>8333</v>
      </c>
    </row>
    <row r="726" spans="1:20" ht="60" x14ac:dyDescent="0.25">
      <c r="A726">
        <v>2230</v>
      </c>
      <c r="B726" s="3" t="s">
        <v>2231</v>
      </c>
      <c r="C726" s="3" t="s">
        <v>6340</v>
      </c>
      <c r="D726">
        <v>8500</v>
      </c>
      <c r="E726">
        <v>10706</v>
      </c>
      <c r="F726" t="s">
        <v>8219</v>
      </c>
      <c r="G726" t="s">
        <v>8224</v>
      </c>
      <c r="H726" t="s">
        <v>8246</v>
      </c>
      <c r="I726">
        <v>1398460127</v>
      </c>
      <c r="J726" s="13">
        <f t="shared" si="45"/>
        <v>41754.881099537037</v>
      </c>
      <c r="K726">
        <v>1395868127</v>
      </c>
      <c r="L726" s="13">
        <f t="shared" si="46"/>
        <v>42078.793124999997</v>
      </c>
      <c r="M726" t="b">
        <v>0</v>
      </c>
      <c r="N726">
        <v>498</v>
      </c>
      <c r="O726" t="b">
        <v>1</v>
      </c>
      <c r="P726" t="s">
        <v>8297</v>
      </c>
      <c r="Q726" s="6">
        <f t="shared" si="44"/>
        <v>1.2595294117647058</v>
      </c>
      <c r="R726" s="8">
        <f t="shared" si="47"/>
        <v>21.497991967871485</v>
      </c>
      <c r="S726" t="s">
        <v>8312</v>
      </c>
      <c r="T726" t="s">
        <v>8313</v>
      </c>
    </row>
    <row r="727" spans="1:20" ht="30" x14ac:dyDescent="0.25">
      <c r="A727">
        <v>2442</v>
      </c>
      <c r="B727" s="3" t="s">
        <v>2443</v>
      </c>
      <c r="C727" s="3" t="s">
        <v>6552</v>
      </c>
      <c r="D727">
        <v>24000</v>
      </c>
      <c r="E727">
        <v>30226</v>
      </c>
      <c r="F727" t="s">
        <v>8219</v>
      </c>
      <c r="G727" t="s">
        <v>8224</v>
      </c>
      <c r="H727" t="s">
        <v>8246</v>
      </c>
      <c r="I727">
        <v>1426777228</v>
      </c>
      <c r="J727" s="13">
        <f t="shared" si="45"/>
        <v>42082.625324074077</v>
      </c>
      <c r="K727">
        <v>1424188828</v>
      </c>
      <c r="L727" s="13">
        <f t="shared" si="46"/>
        <v>42502.569120370375</v>
      </c>
      <c r="M727" t="b">
        <v>0</v>
      </c>
      <c r="N727">
        <v>372</v>
      </c>
      <c r="O727" t="b">
        <v>1</v>
      </c>
      <c r="P727" t="s">
        <v>8298</v>
      </c>
      <c r="Q727" s="6">
        <f t="shared" si="44"/>
        <v>1.2594166666666666</v>
      </c>
      <c r="R727" s="8">
        <f t="shared" si="47"/>
        <v>81.252688172043008</v>
      </c>
      <c r="S727" t="s">
        <v>8328</v>
      </c>
      <c r="T727" t="s">
        <v>8329</v>
      </c>
    </row>
    <row r="728" spans="1:20" ht="60" x14ac:dyDescent="0.25">
      <c r="A728">
        <v>3594</v>
      </c>
      <c r="B728" s="3" t="s">
        <v>3593</v>
      </c>
      <c r="C728" s="3" t="s">
        <v>7704</v>
      </c>
      <c r="D728">
        <v>1600</v>
      </c>
      <c r="E728">
        <v>2015</v>
      </c>
      <c r="F728" t="s">
        <v>8219</v>
      </c>
      <c r="G728" t="s">
        <v>8224</v>
      </c>
      <c r="H728" t="s">
        <v>8246</v>
      </c>
      <c r="I728">
        <v>1472952982</v>
      </c>
      <c r="J728" s="13">
        <f t="shared" si="45"/>
        <v>42617.066921296297</v>
      </c>
      <c r="K728">
        <v>1470792982</v>
      </c>
      <c r="L728" s="13">
        <f t="shared" si="46"/>
        <v>41250.827118055553</v>
      </c>
      <c r="M728" t="b">
        <v>0</v>
      </c>
      <c r="N728">
        <v>36</v>
      </c>
      <c r="O728" t="b">
        <v>1</v>
      </c>
      <c r="P728" t="s">
        <v>8271</v>
      </c>
      <c r="Q728" s="6">
        <f t="shared" si="44"/>
        <v>1.2593749999999999</v>
      </c>
      <c r="R728" s="8">
        <f t="shared" si="47"/>
        <v>55.972222222222221</v>
      </c>
      <c r="S728" t="s">
        <v>8317</v>
      </c>
      <c r="T728" t="s">
        <v>8318</v>
      </c>
    </row>
    <row r="729" spans="1:20" ht="60" x14ac:dyDescent="0.25">
      <c r="A729">
        <v>3323</v>
      </c>
      <c r="B729" s="3" t="s">
        <v>3323</v>
      </c>
      <c r="C729" s="3" t="s">
        <v>7433</v>
      </c>
      <c r="D729">
        <v>1000</v>
      </c>
      <c r="E729">
        <v>1259</v>
      </c>
      <c r="F729" t="s">
        <v>8219</v>
      </c>
      <c r="G729" t="s">
        <v>8225</v>
      </c>
      <c r="H729" t="s">
        <v>8247</v>
      </c>
      <c r="I729">
        <v>1474793208</v>
      </c>
      <c r="J729" s="13">
        <f t="shared" si="45"/>
        <v>42638.36583333333</v>
      </c>
      <c r="K729">
        <v>1472201208</v>
      </c>
      <c r="L729" s="13">
        <f t="shared" si="46"/>
        <v>41409.00037037037</v>
      </c>
      <c r="M729" t="b">
        <v>0</v>
      </c>
      <c r="N729">
        <v>49</v>
      </c>
      <c r="O729" t="b">
        <v>1</v>
      </c>
      <c r="P729" t="s">
        <v>8271</v>
      </c>
      <c r="Q729" s="6">
        <f t="shared" si="44"/>
        <v>1.2589999999999999</v>
      </c>
      <c r="R729" s="8">
        <f t="shared" si="47"/>
        <v>25.693877551020407</v>
      </c>
      <c r="S729" t="s">
        <v>8317</v>
      </c>
      <c r="T729" t="s">
        <v>8318</v>
      </c>
    </row>
    <row r="730" spans="1:20" ht="60" x14ac:dyDescent="0.25">
      <c r="A730">
        <v>3210</v>
      </c>
      <c r="B730" s="3" t="s">
        <v>3210</v>
      </c>
      <c r="C730" s="3" t="s">
        <v>7320</v>
      </c>
      <c r="D730">
        <v>3000</v>
      </c>
      <c r="E730">
        <v>3773</v>
      </c>
      <c r="F730" t="s">
        <v>8219</v>
      </c>
      <c r="G730" t="s">
        <v>8224</v>
      </c>
      <c r="H730" t="s">
        <v>8246</v>
      </c>
      <c r="I730">
        <v>1338523140</v>
      </c>
      <c r="J730" s="13">
        <f t="shared" si="45"/>
        <v>41061.165972222225</v>
      </c>
      <c r="K730">
        <v>1334442519</v>
      </c>
      <c r="L730" s="13">
        <f t="shared" si="46"/>
        <v>42319.035833333335</v>
      </c>
      <c r="M730" t="b">
        <v>1</v>
      </c>
      <c r="N730">
        <v>60</v>
      </c>
      <c r="O730" t="b">
        <v>1</v>
      </c>
      <c r="P730" t="s">
        <v>8271</v>
      </c>
      <c r="Q730" s="6">
        <f t="shared" si="44"/>
        <v>1.2576666666666667</v>
      </c>
      <c r="R730" s="8">
        <f t="shared" si="47"/>
        <v>62.883333333333333</v>
      </c>
      <c r="S730" t="s">
        <v>8317</v>
      </c>
      <c r="T730" t="s">
        <v>8318</v>
      </c>
    </row>
    <row r="731" spans="1:20" ht="60" x14ac:dyDescent="0.25">
      <c r="A731">
        <v>657</v>
      </c>
      <c r="B731" s="3" t="s">
        <v>658</v>
      </c>
      <c r="C731" s="3" t="s">
        <v>4767</v>
      </c>
      <c r="D731">
        <v>15000</v>
      </c>
      <c r="E731">
        <v>18855</v>
      </c>
      <c r="F731" t="s">
        <v>8219</v>
      </c>
      <c r="G731" t="s">
        <v>8224</v>
      </c>
      <c r="H731" t="s">
        <v>8246</v>
      </c>
      <c r="I731">
        <v>1450901872</v>
      </c>
      <c r="J731" s="13">
        <f t="shared" si="45"/>
        <v>42361.84574074074</v>
      </c>
      <c r="K731">
        <v>1448309872</v>
      </c>
      <c r="L731" s="13">
        <f t="shared" si="46"/>
        <v>40961.057349537034</v>
      </c>
      <c r="M731" t="b">
        <v>0</v>
      </c>
      <c r="N731">
        <v>99</v>
      </c>
      <c r="O731" t="b">
        <v>1</v>
      </c>
      <c r="P731" t="s">
        <v>8273</v>
      </c>
      <c r="Q731" s="6">
        <f t="shared" si="44"/>
        <v>1.2569999999999999</v>
      </c>
      <c r="R731" s="8">
        <f t="shared" si="47"/>
        <v>190.45454545454547</v>
      </c>
      <c r="S731" t="s">
        <v>8310</v>
      </c>
      <c r="T731" t="s">
        <v>8316</v>
      </c>
    </row>
    <row r="732" spans="1:20" ht="60" x14ac:dyDescent="0.25">
      <c r="A732">
        <v>1200</v>
      </c>
      <c r="B732" s="3" t="s">
        <v>1201</v>
      </c>
      <c r="C732" s="3" t="s">
        <v>5310</v>
      </c>
      <c r="D732">
        <v>4800</v>
      </c>
      <c r="E732">
        <v>6029</v>
      </c>
      <c r="F732" t="s">
        <v>8219</v>
      </c>
      <c r="G732" t="s">
        <v>8224</v>
      </c>
      <c r="H732" t="s">
        <v>8246</v>
      </c>
      <c r="I732">
        <v>1429183656</v>
      </c>
      <c r="J732" s="13">
        <f t="shared" si="45"/>
        <v>42110.477500000001</v>
      </c>
      <c r="K732">
        <v>1427369256</v>
      </c>
      <c r="L732" s="13">
        <f t="shared" si="46"/>
        <v>42709.134780092587</v>
      </c>
      <c r="M732" t="b">
        <v>0</v>
      </c>
      <c r="N732">
        <v>103</v>
      </c>
      <c r="O732" t="b">
        <v>1</v>
      </c>
      <c r="P732" t="s">
        <v>8285</v>
      </c>
      <c r="Q732" s="6">
        <f t="shared" si="44"/>
        <v>1.2560416666666667</v>
      </c>
      <c r="R732" s="8">
        <f t="shared" si="47"/>
        <v>58.533980582524272</v>
      </c>
      <c r="S732" t="s">
        <v>8325</v>
      </c>
      <c r="T732" t="s">
        <v>8326</v>
      </c>
    </row>
    <row r="733" spans="1:20" ht="30" x14ac:dyDescent="0.25">
      <c r="A733">
        <v>3318</v>
      </c>
      <c r="B733" s="3" t="s">
        <v>3318</v>
      </c>
      <c r="C733" s="3" t="s">
        <v>7428</v>
      </c>
      <c r="D733">
        <v>2000</v>
      </c>
      <c r="E733">
        <v>2512</v>
      </c>
      <c r="F733" t="s">
        <v>8219</v>
      </c>
      <c r="G733" t="s">
        <v>8229</v>
      </c>
      <c r="H733" t="s">
        <v>8251</v>
      </c>
      <c r="I733">
        <v>1460341800</v>
      </c>
      <c r="J733" s="13">
        <f t="shared" si="45"/>
        <v>42471.104166666672</v>
      </c>
      <c r="K733">
        <v>1456902893</v>
      </c>
      <c r="L733" s="13">
        <f t="shared" si="46"/>
        <v>42772.669062500005</v>
      </c>
      <c r="M733" t="b">
        <v>0</v>
      </c>
      <c r="N733">
        <v>32</v>
      </c>
      <c r="O733" t="b">
        <v>1</v>
      </c>
      <c r="P733" t="s">
        <v>8271</v>
      </c>
      <c r="Q733" s="6">
        <f t="shared" si="44"/>
        <v>1.256</v>
      </c>
      <c r="R733" s="8">
        <f t="shared" si="47"/>
        <v>78.5</v>
      </c>
      <c r="S733" t="s">
        <v>8317</v>
      </c>
      <c r="T733" t="s">
        <v>8318</v>
      </c>
    </row>
    <row r="734" spans="1:20" ht="45" x14ac:dyDescent="0.25">
      <c r="A734">
        <v>251</v>
      </c>
      <c r="B734" s="3" t="s">
        <v>252</v>
      </c>
      <c r="C734" s="3" t="s">
        <v>4361</v>
      </c>
      <c r="D734">
        <v>3500</v>
      </c>
      <c r="E734">
        <v>4395</v>
      </c>
      <c r="F734" t="s">
        <v>8219</v>
      </c>
      <c r="G734" t="s">
        <v>8224</v>
      </c>
      <c r="H734" t="s">
        <v>8246</v>
      </c>
      <c r="I734">
        <v>1337194800</v>
      </c>
      <c r="J734" s="13">
        <f t="shared" si="45"/>
        <v>41045.791666666664</v>
      </c>
      <c r="K734">
        <v>1334429646</v>
      </c>
      <c r="L734" s="13">
        <f t="shared" si="46"/>
        <v>41799.814340277779</v>
      </c>
      <c r="M734" t="b">
        <v>1</v>
      </c>
      <c r="N734">
        <v>77</v>
      </c>
      <c r="O734" t="b">
        <v>1</v>
      </c>
      <c r="P734" t="s">
        <v>8269</v>
      </c>
      <c r="Q734" s="6">
        <f t="shared" si="44"/>
        <v>1.2557142857142858</v>
      </c>
      <c r="R734" s="8">
        <f t="shared" si="47"/>
        <v>57.077922077922075</v>
      </c>
      <c r="S734" t="s">
        <v>8320</v>
      </c>
      <c r="T734" t="s">
        <v>8332</v>
      </c>
    </row>
    <row r="735" spans="1:20" ht="45" x14ac:dyDescent="0.25">
      <c r="A735">
        <v>734</v>
      </c>
      <c r="B735" s="3" t="s">
        <v>735</v>
      </c>
      <c r="C735" s="3" t="s">
        <v>4844</v>
      </c>
      <c r="D735">
        <v>8500</v>
      </c>
      <c r="E735">
        <v>10670</v>
      </c>
      <c r="F735" t="s">
        <v>8219</v>
      </c>
      <c r="G735" t="s">
        <v>8229</v>
      </c>
      <c r="H735" t="s">
        <v>8251</v>
      </c>
      <c r="I735">
        <v>1431147600</v>
      </c>
      <c r="J735" s="13">
        <f t="shared" si="45"/>
        <v>42133.208333333328</v>
      </c>
      <c r="K735">
        <v>1428465420</v>
      </c>
      <c r="L735" s="13">
        <f t="shared" si="46"/>
        <v>41024.985972222225</v>
      </c>
      <c r="M735" t="b">
        <v>0</v>
      </c>
      <c r="N735">
        <v>57</v>
      </c>
      <c r="O735" t="b">
        <v>1</v>
      </c>
      <c r="P735" t="s">
        <v>8274</v>
      </c>
      <c r="Q735" s="6">
        <f t="shared" si="44"/>
        <v>1.2552941176470589</v>
      </c>
      <c r="R735" s="8">
        <f t="shared" si="47"/>
        <v>187.19298245614036</v>
      </c>
      <c r="S735" t="s">
        <v>8323</v>
      </c>
      <c r="T735" t="s">
        <v>8333</v>
      </c>
    </row>
    <row r="736" spans="1:20" ht="60" x14ac:dyDescent="0.25">
      <c r="A736">
        <v>85</v>
      </c>
      <c r="B736" s="3" t="s">
        <v>87</v>
      </c>
      <c r="C736" s="3" t="s">
        <v>4196</v>
      </c>
      <c r="D736">
        <v>1200</v>
      </c>
      <c r="E736">
        <v>1506</v>
      </c>
      <c r="F736" t="s">
        <v>8219</v>
      </c>
      <c r="G736" t="s">
        <v>8224</v>
      </c>
      <c r="H736" t="s">
        <v>8246</v>
      </c>
      <c r="I736">
        <v>1316746837</v>
      </c>
      <c r="J736" s="13">
        <f t="shared" si="45"/>
        <v>40809.125428240739</v>
      </c>
      <c r="K736">
        <v>1314154837</v>
      </c>
      <c r="L736" s="13">
        <f t="shared" si="46"/>
        <v>42044.765960648147</v>
      </c>
      <c r="M736" t="b">
        <v>0</v>
      </c>
      <c r="N736">
        <v>21</v>
      </c>
      <c r="O736" t="b">
        <v>1</v>
      </c>
      <c r="P736" t="s">
        <v>8266</v>
      </c>
      <c r="Q736" s="6">
        <f t="shared" si="44"/>
        <v>1.2549999999999999</v>
      </c>
      <c r="R736" s="8">
        <f t="shared" si="47"/>
        <v>71.714285714285708</v>
      </c>
      <c r="S736" t="s">
        <v>8320</v>
      </c>
      <c r="T736" t="s">
        <v>8321</v>
      </c>
    </row>
    <row r="737" spans="1:20" ht="60" x14ac:dyDescent="0.25">
      <c r="A737">
        <v>1262</v>
      </c>
      <c r="B737" s="3" t="s">
        <v>1263</v>
      </c>
      <c r="C737" s="3" t="s">
        <v>5372</v>
      </c>
      <c r="D737">
        <v>6500</v>
      </c>
      <c r="E737">
        <v>8152</v>
      </c>
      <c r="F737" t="s">
        <v>8219</v>
      </c>
      <c r="G737" t="s">
        <v>8229</v>
      </c>
      <c r="H737" t="s">
        <v>8251</v>
      </c>
      <c r="I737">
        <v>1392574692</v>
      </c>
      <c r="J737" s="13">
        <f t="shared" si="45"/>
        <v>41686.762638888889</v>
      </c>
      <c r="K737">
        <v>1389982692</v>
      </c>
      <c r="L737" s="13">
        <f t="shared" si="46"/>
        <v>42722.882361111115</v>
      </c>
      <c r="M737" t="b">
        <v>1</v>
      </c>
      <c r="N737">
        <v>105</v>
      </c>
      <c r="O737" t="b">
        <v>1</v>
      </c>
      <c r="P737" t="s">
        <v>8276</v>
      </c>
      <c r="Q737" s="6">
        <f t="shared" si="44"/>
        <v>1.2541538461538462</v>
      </c>
      <c r="R737" s="8">
        <f t="shared" si="47"/>
        <v>77.638095238095232</v>
      </c>
      <c r="S737" t="s">
        <v>8314</v>
      </c>
      <c r="T737" t="s">
        <v>8315</v>
      </c>
    </row>
    <row r="738" spans="1:20" ht="30" x14ac:dyDescent="0.25">
      <c r="A738">
        <v>372</v>
      </c>
      <c r="B738" s="3" t="s">
        <v>373</v>
      </c>
      <c r="C738" s="3" t="s">
        <v>4482</v>
      </c>
      <c r="D738">
        <v>300</v>
      </c>
      <c r="E738">
        <v>376</v>
      </c>
      <c r="F738" t="s">
        <v>8219</v>
      </c>
      <c r="G738" t="s">
        <v>8225</v>
      </c>
      <c r="H738" t="s">
        <v>8247</v>
      </c>
      <c r="I738">
        <v>1459872000</v>
      </c>
      <c r="J738" s="13">
        <f t="shared" si="45"/>
        <v>42465.666666666672</v>
      </c>
      <c r="K738">
        <v>1456408244</v>
      </c>
      <c r="L738" s="13">
        <f t="shared" si="46"/>
        <v>41964.751342592594</v>
      </c>
      <c r="M738" t="b">
        <v>0</v>
      </c>
      <c r="N738">
        <v>9</v>
      </c>
      <c r="O738" t="b">
        <v>1</v>
      </c>
      <c r="P738" t="s">
        <v>8269</v>
      </c>
      <c r="Q738" s="6">
        <f t="shared" si="44"/>
        <v>1.2533333333333334</v>
      </c>
      <c r="R738" s="8">
        <f t="shared" si="47"/>
        <v>41.777777777777779</v>
      </c>
      <c r="S738" t="s">
        <v>8320</v>
      </c>
      <c r="T738" t="s">
        <v>8332</v>
      </c>
    </row>
    <row r="739" spans="1:20" ht="45" x14ac:dyDescent="0.25">
      <c r="A739">
        <v>1357</v>
      </c>
      <c r="B739" s="3" t="s">
        <v>1358</v>
      </c>
      <c r="C739" s="3" t="s">
        <v>5467</v>
      </c>
      <c r="D739">
        <v>2000</v>
      </c>
      <c r="E739">
        <v>2506</v>
      </c>
      <c r="F739" t="s">
        <v>8219</v>
      </c>
      <c r="G739" t="s">
        <v>8224</v>
      </c>
      <c r="H739" t="s">
        <v>8246</v>
      </c>
      <c r="I739">
        <v>1362117540</v>
      </c>
      <c r="J739" s="13">
        <f t="shared" si="45"/>
        <v>41334.249305555553</v>
      </c>
      <c r="K739">
        <v>1359587137</v>
      </c>
      <c r="L739" s="13">
        <f t="shared" si="46"/>
        <v>42270.582141203704</v>
      </c>
      <c r="M739" t="b">
        <v>0</v>
      </c>
      <c r="N739">
        <v>65</v>
      </c>
      <c r="O739" t="b">
        <v>1</v>
      </c>
      <c r="P739" t="s">
        <v>8274</v>
      </c>
      <c r="Q739" s="6">
        <f t="shared" si="44"/>
        <v>1.2529999999999999</v>
      </c>
      <c r="R739" s="8">
        <f t="shared" si="47"/>
        <v>38.553846153846152</v>
      </c>
      <c r="S739" t="s">
        <v>8323</v>
      </c>
      <c r="T739" t="s">
        <v>8333</v>
      </c>
    </row>
    <row r="740" spans="1:20" ht="60" x14ac:dyDescent="0.25">
      <c r="A740">
        <v>1635</v>
      </c>
      <c r="B740" s="3" t="s">
        <v>1636</v>
      </c>
      <c r="C740" s="3" t="s">
        <v>5745</v>
      </c>
      <c r="D740">
        <v>2000</v>
      </c>
      <c r="E740">
        <v>2506</v>
      </c>
      <c r="F740" t="s">
        <v>8219</v>
      </c>
      <c r="G740" t="s">
        <v>8224</v>
      </c>
      <c r="H740" t="s">
        <v>8246</v>
      </c>
      <c r="I740">
        <v>1468270261</v>
      </c>
      <c r="J740" s="13">
        <f t="shared" si="45"/>
        <v>42562.868761574078</v>
      </c>
      <c r="K740">
        <v>1463086261</v>
      </c>
      <c r="L740" s="13">
        <f t="shared" si="46"/>
        <v>42052.949814814812</v>
      </c>
      <c r="M740" t="b">
        <v>0</v>
      </c>
      <c r="N740">
        <v>37</v>
      </c>
      <c r="O740" t="b">
        <v>1</v>
      </c>
      <c r="P740" t="s">
        <v>8276</v>
      </c>
      <c r="Q740" s="6">
        <f t="shared" si="44"/>
        <v>1.2529999999999999</v>
      </c>
      <c r="R740" s="8">
        <f t="shared" si="47"/>
        <v>67.729729729729726</v>
      </c>
      <c r="S740" t="s">
        <v>8314</v>
      </c>
      <c r="T740" t="s">
        <v>8315</v>
      </c>
    </row>
    <row r="741" spans="1:20" ht="45" x14ac:dyDescent="0.25">
      <c r="A741">
        <v>1648</v>
      </c>
      <c r="B741" s="3" t="s">
        <v>1649</v>
      </c>
      <c r="C741" s="3" t="s">
        <v>5758</v>
      </c>
      <c r="D741">
        <v>2300</v>
      </c>
      <c r="E741">
        <v>2881</v>
      </c>
      <c r="F741" t="s">
        <v>8219</v>
      </c>
      <c r="G741" t="s">
        <v>8224</v>
      </c>
      <c r="H741" t="s">
        <v>8246</v>
      </c>
      <c r="I741">
        <v>1300636482</v>
      </c>
      <c r="J741" s="13">
        <f t="shared" si="45"/>
        <v>40622.662986111114</v>
      </c>
      <c r="K741">
        <v>1298048082</v>
      </c>
      <c r="L741" s="13">
        <f t="shared" si="46"/>
        <v>41146.824212962965</v>
      </c>
      <c r="M741" t="b">
        <v>0</v>
      </c>
      <c r="N741">
        <v>90</v>
      </c>
      <c r="O741" t="b">
        <v>1</v>
      </c>
      <c r="P741" t="s">
        <v>8292</v>
      </c>
      <c r="Q741" s="6">
        <f t="shared" si="44"/>
        <v>1.2526086956521738</v>
      </c>
      <c r="R741" s="8">
        <f t="shared" si="47"/>
        <v>32.011111111111113</v>
      </c>
      <c r="S741" t="s">
        <v>8314</v>
      </c>
      <c r="T741" t="s">
        <v>8322</v>
      </c>
    </row>
    <row r="742" spans="1:20" ht="45" x14ac:dyDescent="0.25">
      <c r="A742">
        <v>1842</v>
      </c>
      <c r="B742" s="3" t="s">
        <v>1843</v>
      </c>
      <c r="C742" s="3" t="s">
        <v>5952</v>
      </c>
      <c r="D742">
        <v>2000</v>
      </c>
      <c r="E742">
        <v>2505</v>
      </c>
      <c r="F742" t="s">
        <v>8219</v>
      </c>
      <c r="G742" t="s">
        <v>8224</v>
      </c>
      <c r="H742" t="s">
        <v>8246</v>
      </c>
      <c r="I742">
        <v>1425275940</v>
      </c>
      <c r="J742" s="13">
        <f t="shared" si="45"/>
        <v>42065.249305555553</v>
      </c>
      <c r="K742">
        <v>1422371381</v>
      </c>
      <c r="L742" s="13">
        <f t="shared" si="46"/>
        <v>42584.846828703703</v>
      </c>
      <c r="M742" t="b">
        <v>0</v>
      </c>
      <c r="N742">
        <v>21</v>
      </c>
      <c r="O742" t="b">
        <v>1</v>
      </c>
      <c r="P742" t="s">
        <v>8276</v>
      </c>
      <c r="Q742" s="6">
        <f t="shared" si="44"/>
        <v>1.2524999999999999</v>
      </c>
      <c r="R742" s="8">
        <f t="shared" si="47"/>
        <v>119.28571428571429</v>
      </c>
      <c r="S742" t="s">
        <v>8314</v>
      </c>
      <c r="T742" t="s">
        <v>8315</v>
      </c>
    </row>
    <row r="743" spans="1:20" ht="60" x14ac:dyDescent="0.25">
      <c r="A743">
        <v>2295</v>
      </c>
      <c r="B743" s="3" t="s">
        <v>2296</v>
      </c>
      <c r="C743" s="3" t="s">
        <v>6405</v>
      </c>
      <c r="D743">
        <v>1200</v>
      </c>
      <c r="E743">
        <v>1503</v>
      </c>
      <c r="F743" t="s">
        <v>8219</v>
      </c>
      <c r="G743" t="s">
        <v>8224</v>
      </c>
      <c r="H743" t="s">
        <v>8246</v>
      </c>
      <c r="I743">
        <v>1359240856</v>
      </c>
      <c r="J743" s="13">
        <f t="shared" si="45"/>
        <v>41300.954351851848</v>
      </c>
      <c r="K743">
        <v>1356648856</v>
      </c>
      <c r="L743" s="13">
        <f t="shared" si="46"/>
        <v>42011.202581018515</v>
      </c>
      <c r="M743" t="b">
        <v>0</v>
      </c>
      <c r="N743">
        <v>34</v>
      </c>
      <c r="O743" t="b">
        <v>1</v>
      </c>
      <c r="P743" t="s">
        <v>8276</v>
      </c>
      <c r="Q743" s="6">
        <f t="shared" si="44"/>
        <v>1.2524999999999999</v>
      </c>
      <c r="R743" s="8">
        <f t="shared" si="47"/>
        <v>44.205882352941174</v>
      </c>
      <c r="S743" t="s">
        <v>8314</v>
      </c>
      <c r="T743" t="s">
        <v>8315</v>
      </c>
    </row>
    <row r="744" spans="1:20" ht="60" x14ac:dyDescent="0.25">
      <c r="A744">
        <v>333</v>
      </c>
      <c r="B744" s="3" t="s">
        <v>334</v>
      </c>
      <c r="C744" s="3" t="s">
        <v>4443</v>
      </c>
      <c r="D744">
        <v>40000</v>
      </c>
      <c r="E744">
        <v>50091</v>
      </c>
      <c r="F744" t="s">
        <v>8219</v>
      </c>
      <c r="G744" t="s">
        <v>8224</v>
      </c>
      <c r="H744" t="s">
        <v>8246</v>
      </c>
      <c r="I744">
        <v>1460038591</v>
      </c>
      <c r="J744" s="13">
        <f t="shared" si="45"/>
        <v>42467.59480324074</v>
      </c>
      <c r="K744">
        <v>1457450191</v>
      </c>
      <c r="L744" s="13">
        <f t="shared" si="46"/>
        <v>41772.105937500004</v>
      </c>
      <c r="M744" t="b">
        <v>1</v>
      </c>
      <c r="N744">
        <v>266</v>
      </c>
      <c r="O744" t="b">
        <v>1</v>
      </c>
      <c r="P744" t="s">
        <v>8269</v>
      </c>
      <c r="Q744" s="6">
        <f t="shared" si="44"/>
        <v>1.252275</v>
      </c>
      <c r="R744" s="8">
        <f t="shared" si="47"/>
        <v>188.31203007518798</v>
      </c>
      <c r="S744" t="s">
        <v>8320</v>
      </c>
      <c r="T744" t="s">
        <v>8332</v>
      </c>
    </row>
    <row r="745" spans="1:20" ht="45" x14ac:dyDescent="0.25">
      <c r="A745">
        <v>398</v>
      </c>
      <c r="B745" s="3" t="s">
        <v>399</v>
      </c>
      <c r="C745" s="3" t="s">
        <v>4508</v>
      </c>
      <c r="D745">
        <v>7500</v>
      </c>
      <c r="E745">
        <v>9387</v>
      </c>
      <c r="F745" t="s">
        <v>8219</v>
      </c>
      <c r="G745" t="s">
        <v>8224</v>
      </c>
      <c r="H745" t="s">
        <v>8246</v>
      </c>
      <c r="I745">
        <v>1430334126</v>
      </c>
      <c r="J745" s="13">
        <f t="shared" si="45"/>
        <v>42123.793124999997</v>
      </c>
      <c r="K745">
        <v>1426446126</v>
      </c>
      <c r="L745" s="13">
        <f t="shared" si="46"/>
        <v>41837.210543981484</v>
      </c>
      <c r="M745" t="b">
        <v>0</v>
      </c>
      <c r="N745">
        <v>67</v>
      </c>
      <c r="O745" t="b">
        <v>1</v>
      </c>
      <c r="P745" t="s">
        <v>8269</v>
      </c>
      <c r="Q745" s="6">
        <f t="shared" si="44"/>
        <v>1.2516</v>
      </c>
      <c r="R745" s="8">
        <f t="shared" si="47"/>
        <v>140.1044776119403</v>
      </c>
      <c r="S745" t="s">
        <v>8320</v>
      </c>
      <c r="T745" t="s">
        <v>8332</v>
      </c>
    </row>
    <row r="746" spans="1:20" ht="60" x14ac:dyDescent="0.25">
      <c r="A746">
        <v>2022</v>
      </c>
      <c r="B746" s="3" t="s">
        <v>2023</v>
      </c>
      <c r="C746" s="3" t="s">
        <v>6132</v>
      </c>
      <c r="D746">
        <v>100000</v>
      </c>
      <c r="E746">
        <v>125137</v>
      </c>
      <c r="F746" t="s">
        <v>8219</v>
      </c>
      <c r="G746" t="s">
        <v>8224</v>
      </c>
      <c r="H746" t="s">
        <v>8246</v>
      </c>
      <c r="I746">
        <v>1465652372</v>
      </c>
      <c r="J746" s="13">
        <f t="shared" si="45"/>
        <v>42532.569120370375</v>
      </c>
      <c r="K746">
        <v>1463060372</v>
      </c>
      <c r="L746" s="13">
        <f t="shared" si="46"/>
        <v>42160.735208333332</v>
      </c>
      <c r="M746" t="b">
        <v>1</v>
      </c>
      <c r="N746">
        <v>325</v>
      </c>
      <c r="O746" t="b">
        <v>1</v>
      </c>
      <c r="P746" t="s">
        <v>8295</v>
      </c>
      <c r="Q746" s="6">
        <f t="shared" si="44"/>
        <v>1.2513700000000001</v>
      </c>
      <c r="R746" s="8">
        <f t="shared" si="47"/>
        <v>385.03692307692307</v>
      </c>
      <c r="S746" t="s">
        <v>8310</v>
      </c>
      <c r="T746" t="s">
        <v>8311</v>
      </c>
    </row>
    <row r="747" spans="1:20" ht="60" x14ac:dyDescent="0.25">
      <c r="A747">
        <v>1470</v>
      </c>
      <c r="B747" s="3" t="s">
        <v>1471</v>
      </c>
      <c r="C747" s="3" t="s">
        <v>5580</v>
      </c>
      <c r="D747">
        <v>1500</v>
      </c>
      <c r="E747">
        <v>1877</v>
      </c>
      <c r="F747" t="s">
        <v>8219</v>
      </c>
      <c r="G747" t="s">
        <v>8224</v>
      </c>
      <c r="H747" t="s">
        <v>8246</v>
      </c>
      <c r="I747">
        <v>1356724263</v>
      </c>
      <c r="J747" s="13">
        <f t="shared" si="45"/>
        <v>41271.827118055553</v>
      </c>
      <c r="K747">
        <v>1354909863</v>
      </c>
      <c r="L747" s="13">
        <f t="shared" si="46"/>
        <v>40564.994837962964</v>
      </c>
      <c r="M747" t="b">
        <v>1</v>
      </c>
      <c r="N747">
        <v>81</v>
      </c>
      <c r="O747" t="b">
        <v>1</v>
      </c>
      <c r="P747" t="s">
        <v>8288</v>
      </c>
      <c r="Q747" s="6">
        <f t="shared" si="44"/>
        <v>1.2513333333333334</v>
      </c>
      <c r="R747" s="8">
        <f t="shared" si="47"/>
        <v>23.172839506172838</v>
      </c>
      <c r="S747" t="s">
        <v>8323</v>
      </c>
      <c r="T747" t="s">
        <v>8324</v>
      </c>
    </row>
    <row r="748" spans="1:20" x14ac:dyDescent="0.25">
      <c r="A748">
        <v>1611</v>
      </c>
      <c r="B748" s="3" t="s">
        <v>1612</v>
      </c>
      <c r="C748" s="3" t="s">
        <v>5721</v>
      </c>
      <c r="D748">
        <v>800</v>
      </c>
      <c r="E748">
        <v>1001</v>
      </c>
      <c r="F748" t="s">
        <v>8219</v>
      </c>
      <c r="G748" t="s">
        <v>8224</v>
      </c>
      <c r="H748" t="s">
        <v>8246</v>
      </c>
      <c r="I748">
        <v>1370390432</v>
      </c>
      <c r="J748" s="13">
        <f t="shared" si="45"/>
        <v>41430.00037037037</v>
      </c>
      <c r="K748">
        <v>1368576032</v>
      </c>
      <c r="L748" s="13">
        <f t="shared" si="46"/>
        <v>42169.814340277779</v>
      </c>
      <c r="M748" t="b">
        <v>0</v>
      </c>
      <c r="N748">
        <v>27</v>
      </c>
      <c r="O748" t="b">
        <v>1</v>
      </c>
      <c r="P748" t="s">
        <v>8276</v>
      </c>
      <c r="Q748" s="6">
        <f t="shared" si="44"/>
        <v>1.25125</v>
      </c>
      <c r="R748" s="8">
        <f t="shared" si="47"/>
        <v>37.074074074074076</v>
      </c>
      <c r="S748" t="s">
        <v>8314</v>
      </c>
      <c r="T748" t="s">
        <v>8315</v>
      </c>
    </row>
    <row r="749" spans="1:20" ht="60" x14ac:dyDescent="0.25">
      <c r="A749">
        <v>2669</v>
      </c>
      <c r="B749" s="3" t="s">
        <v>2669</v>
      </c>
      <c r="C749" s="3" t="s">
        <v>6779</v>
      </c>
      <c r="D749">
        <v>800</v>
      </c>
      <c r="E749">
        <v>1001</v>
      </c>
      <c r="F749" t="s">
        <v>8219</v>
      </c>
      <c r="G749" t="s">
        <v>8224</v>
      </c>
      <c r="H749" t="s">
        <v>8246</v>
      </c>
      <c r="I749">
        <v>1452387096</v>
      </c>
      <c r="J749" s="13">
        <f t="shared" si="45"/>
        <v>42379.035833333335</v>
      </c>
      <c r="K749">
        <v>1447203096</v>
      </c>
      <c r="L749" s="13">
        <f t="shared" si="46"/>
        <v>41072.739953703705</v>
      </c>
      <c r="M749" t="b">
        <v>0</v>
      </c>
      <c r="N749">
        <v>11</v>
      </c>
      <c r="O749" t="b">
        <v>1</v>
      </c>
      <c r="P749" t="s">
        <v>8302</v>
      </c>
      <c r="Q749" s="6">
        <f t="shared" si="44"/>
        <v>1.25125</v>
      </c>
      <c r="R749" s="8">
        <f t="shared" si="47"/>
        <v>91</v>
      </c>
      <c r="S749" t="s">
        <v>8310</v>
      </c>
      <c r="T749" t="s">
        <v>8337</v>
      </c>
    </row>
    <row r="750" spans="1:20" ht="60" x14ac:dyDescent="0.25">
      <c r="A750">
        <v>2017</v>
      </c>
      <c r="B750" s="3" t="s">
        <v>2018</v>
      </c>
      <c r="C750" s="3" t="s">
        <v>6127</v>
      </c>
      <c r="D750">
        <v>25000</v>
      </c>
      <c r="E750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 s="13">
        <f t="shared" si="45"/>
        <v>40992.166666666664</v>
      </c>
      <c r="K750">
        <v>1329873755</v>
      </c>
      <c r="L750" s="13">
        <f t="shared" si="46"/>
        <v>42067.011643518519</v>
      </c>
      <c r="M750" t="b">
        <v>1</v>
      </c>
      <c r="N750">
        <v>426</v>
      </c>
      <c r="O750" t="b">
        <v>1</v>
      </c>
      <c r="P750" t="s">
        <v>8295</v>
      </c>
      <c r="Q750" s="6">
        <f t="shared" si="44"/>
        <v>1.2510239999999999</v>
      </c>
      <c r="R750" s="8">
        <f t="shared" si="47"/>
        <v>73.416901408450698</v>
      </c>
      <c r="S750" t="s">
        <v>8310</v>
      </c>
      <c r="T750" t="s">
        <v>8311</v>
      </c>
    </row>
    <row r="751" spans="1:20" ht="45" x14ac:dyDescent="0.25">
      <c r="A751">
        <v>1289</v>
      </c>
      <c r="B751" s="3" t="s">
        <v>1290</v>
      </c>
      <c r="C751" s="3" t="s">
        <v>5399</v>
      </c>
      <c r="D751">
        <v>1500</v>
      </c>
      <c r="E751">
        <v>1876</v>
      </c>
      <c r="F751" t="s">
        <v>8219</v>
      </c>
      <c r="G751" t="s">
        <v>8224</v>
      </c>
      <c r="H751" t="s">
        <v>8246</v>
      </c>
      <c r="I751">
        <v>1483499645</v>
      </c>
      <c r="J751" s="13">
        <f t="shared" si="45"/>
        <v>42739.134780092587</v>
      </c>
      <c r="K751">
        <v>1480907645</v>
      </c>
      <c r="L751" s="13">
        <f t="shared" si="46"/>
        <v>40981.710243055553</v>
      </c>
      <c r="M751" t="b">
        <v>0</v>
      </c>
      <c r="N751">
        <v>52</v>
      </c>
      <c r="O751" t="b">
        <v>1</v>
      </c>
      <c r="P751" t="s">
        <v>8271</v>
      </c>
      <c r="Q751" s="6">
        <f t="shared" si="44"/>
        <v>1.2506666666666666</v>
      </c>
      <c r="R751" s="8">
        <f t="shared" si="47"/>
        <v>36.07692307692308</v>
      </c>
      <c r="S751" t="s">
        <v>8317</v>
      </c>
      <c r="T751" t="s">
        <v>8318</v>
      </c>
    </row>
    <row r="752" spans="1:20" ht="45" x14ac:dyDescent="0.25">
      <c r="A752">
        <v>340</v>
      </c>
      <c r="B752" s="3" t="s">
        <v>341</v>
      </c>
      <c r="C752" s="3" t="s">
        <v>4450</v>
      </c>
      <c r="D752">
        <v>35000</v>
      </c>
      <c r="E752">
        <v>43758</v>
      </c>
      <c r="F752" t="s">
        <v>8219</v>
      </c>
      <c r="G752" t="s">
        <v>8224</v>
      </c>
      <c r="H752" t="s">
        <v>8246</v>
      </c>
      <c r="I752">
        <v>1489006800</v>
      </c>
      <c r="J752" s="13">
        <f t="shared" si="45"/>
        <v>42802.875</v>
      </c>
      <c r="K752">
        <v>1486397007</v>
      </c>
      <c r="L752" s="13">
        <f t="shared" si="46"/>
        <v>40997.271493055552</v>
      </c>
      <c r="M752" t="b">
        <v>1</v>
      </c>
      <c r="N752">
        <v>299</v>
      </c>
      <c r="O752" t="b">
        <v>1</v>
      </c>
      <c r="P752" t="s">
        <v>8269</v>
      </c>
      <c r="Q752" s="6">
        <f t="shared" si="44"/>
        <v>1.2502285714285715</v>
      </c>
      <c r="R752" s="8">
        <f t="shared" si="47"/>
        <v>146.34782608695653</v>
      </c>
      <c r="S752" t="s">
        <v>8320</v>
      </c>
      <c r="T752" t="s">
        <v>8332</v>
      </c>
    </row>
    <row r="753" spans="1:20" ht="45" x14ac:dyDescent="0.25">
      <c r="A753">
        <v>1345</v>
      </c>
      <c r="B753" s="3" t="s">
        <v>1346</v>
      </c>
      <c r="C753" s="3" t="s">
        <v>5455</v>
      </c>
      <c r="D753">
        <v>300</v>
      </c>
      <c r="E753">
        <v>375</v>
      </c>
      <c r="F753" t="s">
        <v>8219</v>
      </c>
      <c r="G753" t="s">
        <v>8224</v>
      </c>
      <c r="H753" t="s">
        <v>8246</v>
      </c>
      <c r="I753">
        <v>1405366359</v>
      </c>
      <c r="J753" s="13">
        <f t="shared" si="45"/>
        <v>41834.814340277779</v>
      </c>
      <c r="K753">
        <v>1402342359</v>
      </c>
      <c r="L753" s="13">
        <f t="shared" si="46"/>
        <v>41535.812708333331</v>
      </c>
      <c r="M753" t="b">
        <v>0</v>
      </c>
      <c r="N753">
        <v>7</v>
      </c>
      <c r="O753" t="b">
        <v>1</v>
      </c>
      <c r="P753" t="s">
        <v>8274</v>
      </c>
      <c r="Q753" s="6">
        <f t="shared" si="44"/>
        <v>1.25</v>
      </c>
      <c r="R753" s="8">
        <f t="shared" si="47"/>
        <v>53.571428571428569</v>
      </c>
      <c r="S753" t="s">
        <v>8323</v>
      </c>
      <c r="T753" t="s">
        <v>8333</v>
      </c>
    </row>
    <row r="754" spans="1:20" ht="30" x14ac:dyDescent="0.25">
      <c r="A754">
        <v>2492</v>
      </c>
      <c r="B754" s="3" t="s">
        <v>2492</v>
      </c>
      <c r="C754" s="3" t="s">
        <v>6602</v>
      </c>
      <c r="D754">
        <v>600</v>
      </c>
      <c r="E754">
        <v>750</v>
      </c>
      <c r="F754" t="s">
        <v>8219</v>
      </c>
      <c r="G754" t="s">
        <v>8224</v>
      </c>
      <c r="H754" t="s">
        <v>8246</v>
      </c>
      <c r="I754">
        <v>1339840740</v>
      </c>
      <c r="J754" s="13">
        <f t="shared" si="45"/>
        <v>41076.415972222225</v>
      </c>
      <c r="K754">
        <v>1335397188</v>
      </c>
      <c r="L754" s="13">
        <f t="shared" si="46"/>
        <v>42334.468935185185</v>
      </c>
      <c r="M754" t="b">
        <v>0</v>
      </c>
      <c r="N754">
        <v>27</v>
      </c>
      <c r="O754" t="b">
        <v>1</v>
      </c>
      <c r="P754" t="s">
        <v>8279</v>
      </c>
      <c r="Q754" s="6">
        <f t="shared" si="44"/>
        <v>1.25</v>
      </c>
      <c r="R754" s="8">
        <f t="shared" si="47"/>
        <v>27.777777777777779</v>
      </c>
      <c r="S754" t="s">
        <v>8314</v>
      </c>
      <c r="T754" t="s">
        <v>8331</v>
      </c>
    </row>
    <row r="755" spans="1:20" ht="60" x14ac:dyDescent="0.25">
      <c r="A755">
        <v>2926</v>
      </c>
      <c r="B755" s="3" t="s">
        <v>2926</v>
      </c>
      <c r="C755" s="3" t="s">
        <v>7036</v>
      </c>
      <c r="D755">
        <v>3000</v>
      </c>
      <c r="E755">
        <v>3750</v>
      </c>
      <c r="F755" t="s">
        <v>8219</v>
      </c>
      <c r="G755" t="s">
        <v>8224</v>
      </c>
      <c r="H755" t="s">
        <v>8246</v>
      </c>
      <c r="I755">
        <v>1424715779</v>
      </c>
      <c r="J755" s="13">
        <f t="shared" si="45"/>
        <v>42058.765960648147</v>
      </c>
      <c r="K755">
        <v>1423506179</v>
      </c>
      <c r="L755" s="13">
        <f t="shared" si="46"/>
        <v>42751.533391203702</v>
      </c>
      <c r="M755" t="b">
        <v>0</v>
      </c>
      <c r="N755">
        <v>50</v>
      </c>
      <c r="O755" t="b">
        <v>1</v>
      </c>
      <c r="P755" t="s">
        <v>8305</v>
      </c>
      <c r="Q755" s="6">
        <f t="shared" si="44"/>
        <v>1.25</v>
      </c>
      <c r="R755" s="8">
        <f t="shared" si="47"/>
        <v>75</v>
      </c>
      <c r="S755" t="s">
        <v>8317</v>
      </c>
      <c r="T755" t="s">
        <v>8338</v>
      </c>
    </row>
    <row r="756" spans="1:20" ht="60" x14ac:dyDescent="0.25">
      <c r="A756">
        <v>3227</v>
      </c>
      <c r="B756" s="3" t="s">
        <v>3227</v>
      </c>
      <c r="C756" s="3" t="s">
        <v>7337</v>
      </c>
      <c r="D756">
        <v>1200</v>
      </c>
      <c r="E756">
        <v>1500</v>
      </c>
      <c r="F756" t="s">
        <v>8219</v>
      </c>
      <c r="G756" t="s">
        <v>8225</v>
      </c>
      <c r="H756" t="s">
        <v>8247</v>
      </c>
      <c r="I756">
        <v>1484687436</v>
      </c>
      <c r="J756" s="13">
        <f t="shared" si="45"/>
        <v>42752.882361111115</v>
      </c>
      <c r="K756">
        <v>1482095436</v>
      </c>
      <c r="L756" s="13">
        <f t="shared" si="46"/>
        <v>40865.867141203707</v>
      </c>
      <c r="M756" t="b">
        <v>0</v>
      </c>
      <c r="N756">
        <v>30</v>
      </c>
      <c r="O756" t="b">
        <v>1</v>
      </c>
      <c r="P756" t="s">
        <v>8271</v>
      </c>
      <c r="Q756" s="6">
        <f t="shared" si="44"/>
        <v>1.25</v>
      </c>
      <c r="R756" s="8">
        <f t="shared" si="47"/>
        <v>50</v>
      </c>
      <c r="S756" t="s">
        <v>8317</v>
      </c>
      <c r="T756" t="s">
        <v>8318</v>
      </c>
    </row>
    <row r="757" spans="1:20" ht="60" x14ac:dyDescent="0.25">
      <c r="A757">
        <v>1523</v>
      </c>
      <c r="B757" s="3" t="s">
        <v>1524</v>
      </c>
      <c r="C757" s="3" t="s">
        <v>5633</v>
      </c>
      <c r="D757">
        <v>18500</v>
      </c>
      <c r="E757">
        <v>23096</v>
      </c>
      <c r="F757" t="s">
        <v>8219</v>
      </c>
      <c r="G757" t="s">
        <v>8224</v>
      </c>
      <c r="H757" t="s">
        <v>8246</v>
      </c>
      <c r="I757">
        <v>1419292800</v>
      </c>
      <c r="J757" s="13">
        <f t="shared" si="45"/>
        <v>41996</v>
      </c>
      <c r="K757">
        <v>1416592916</v>
      </c>
      <c r="L757" s="13">
        <f t="shared" si="46"/>
        <v>41586.475173611114</v>
      </c>
      <c r="M757" t="b">
        <v>1</v>
      </c>
      <c r="N757">
        <v>241</v>
      </c>
      <c r="O757" t="b">
        <v>1</v>
      </c>
      <c r="P757" t="s">
        <v>8285</v>
      </c>
      <c r="Q757" s="6">
        <f t="shared" si="44"/>
        <v>1.2484324324324325</v>
      </c>
      <c r="R757" s="8">
        <f t="shared" si="47"/>
        <v>95.834024896265561</v>
      </c>
      <c r="S757" t="s">
        <v>8325</v>
      </c>
      <c r="T757" t="s">
        <v>8326</v>
      </c>
    </row>
    <row r="758" spans="1:20" ht="45" x14ac:dyDescent="0.25">
      <c r="A758">
        <v>3222</v>
      </c>
      <c r="B758" s="3" t="s">
        <v>3222</v>
      </c>
      <c r="C758" s="3" t="s">
        <v>7332</v>
      </c>
      <c r="D758">
        <v>2500</v>
      </c>
      <c r="E758">
        <v>3120</v>
      </c>
      <c r="F758" t="s">
        <v>8219</v>
      </c>
      <c r="G758" t="s">
        <v>8224</v>
      </c>
      <c r="H758" t="s">
        <v>8246</v>
      </c>
      <c r="I758">
        <v>1445722140</v>
      </c>
      <c r="J758" s="13">
        <f t="shared" si="45"/>
        <v>42301.895138888889</v>
      </c>
      <c r="K758">
        <v>1443016697</v>
      </c>
      <c r="L758" s="13">
        <f t="shared" si="46"/>
        <v>42544.814328703709</v>
      </c>
      <c r="M758" t="b">
        <v>1</v>
      </c>
      <c r="N758">
        <v>84</v>
      </c>
      <c r="O758" t="b">
        <v>1</v>
      </c>
      <c r="P758" t="s">
        <v>8271</v>
      </c>
      <c r="Q758" s="6">
        <f t="shared" si="44"/>
        <v>1.248</v>
      </c>
      <c r="R758" s="8">
        <f t="shared" si="47"/>
        <v>37.142857142857146</v>
      </c>
      <c r="S758" t="s">
        <v>8317</v>
      </c>
      <c r="T758" t="s">
        <v>8318</v>
      </c>
    </row>
    <row r="759" spans="1:20" ht="60" x14ac:dyDescent="0.25">
      <c r="A759">
        <v>3616</v>
      </c>
      <c r="B759" s="3" t="s">
        <v>3614</v>
      </c>
      <c r="C759" s="3" t="s">
        <v>7726</v>
      </c>
      <c r="D759">
        <v>2500</v>
      </c>
      <c r="E759">
        <v>3120</v>
      </c>
      <c r="F759" t="s">
        <v>8219</v>
      </c>
      <c r="G759" t="s">
        <v>8225</v>
      </c>
      <c r="H759" t="s">
        <v>8247</v>
      </c>
      <c r="I759">
        <v>1426801664</v>
      </c>
      <c r="J759" s="13">
        <f t="shared" si="45"/>
        <v>42082.908148148148</v>
      </c>
      <c r="K759">
        <v>1424213264</v>
      </c>
      <c r="L759" s="13">
        <f t="shared" si="46"/>
        <v>41075.835497685184</v>
      </c>
      <c r="M759" t="b">
        <v>0</v>
      </c>
      <c r="N759">
        <v>45</v>
      </c>
      <c r="O759" t="b">
        <v>1</v>
      </c>
      <c r="P759" t="s">
        <v>8271</v>
      </c>
      <c r="Q759" s="6">
        <f t="shared" si="44"/>
        <v>1.248</v>
      </c>
      <c r="R759" s="8">
        <f t="shared" si="47"/>
        <v>69.333333333333329</v>
      </c>
      <c r="S759" t="s">
        <v>8317</v>
      </c>
      <c r="T759" t="s">
        <v>8318</v>
      </c>
    </row>
    <row r="760" spans="1:20" ht="30" x14ac:dyDescent="0.25">
      <c r="A760">
        <v>1643</v>
      </c>
      <c r="B760" s="3" t="s">
        <v>1644</v>
      </c>
      <c r="C760" s="3" t="s">
        <v>5753</v>
      </c>
      <c r="D760">
        <v>5000</v>
      </c>
      <c r="E760">
        <v>6235</v>
      </c>
      <c r="F760" t="s">
        <v>8219</v>
      </c>
      <c r="G760" t="s">
        <v>8224</v>
      </c>
      <c r="H760" t="s">
        <v>8246</v>
      </c>
      <c r="I760">
        <v>1348516012</v>
      </c>
      <c r="J760" s="13">
        <f t="shared" si="45"/>
        <v>41176.824212962965</v>
      </c>
      <c r="K760">
        <v>1345924012</v>
      </c>
      <c r="L760" s="13">
        <f t="shared" si="46"/>
        <v>42331.708032407405</v>
      </c>
      <c r="M760" t="b">
        <v>0</v>
      </c>
      <c r="N760">
        <v>37</v>
      </c>
      <c r="O760" t="b">
        <v>1</v>
      </c>
      <c r="P760" t="s">
        <v>8292</v>
      </c>
      <c r="Q760" s="6">
        <f t="shared" si="44"/>
        <v>1.2470000000000001</v>
      </c>
      <c r="R760" s="8">
        <f t="shared" si="47"/>
        <v>168.51351351351352</v>
      </c>
      <c r="S760" t="s">
        <v>8314</v>
      </c>
      <c r="T760" t="s">
        <v>8322</v>
      </c>
    </row>
    <row r="761" spans="1:20" ht="60" x14ac:dyDescent="0.25">
      <c r="A761">
        <v>3496</v>
      </c>
      <c r="B761" s="3" t="s">
        <v>3495</v>
      </c>
      <c r="C761" s="3" t="s">
        <v>7606</v>
      </c>
      <c r="D761">
        <v>3000</v>
      </c>
      <c r="E761">
        <v>3732</v>
      </c>
      <c r="F761" t="s">
        <v>8219</v>
      </c>
      <c r="G761" t="s">
        <v>8224</v>
      </c>
      <c r="H761" t="s">
        <v>8246</v>
      </c>
      <c r="I761">
        <v>1473625166</v>
      </c>
      <c r="J761" s="13">
        <f t="shared" si="45"/>
        <v>42624.846828703703</v>
      </c>
      <c r="K761">
        <v>1470169166</v>
      </c>
      <c r="L761" s="13">
        <f t="shared" si="46"/>
        <v>42758.975937499999</v>
      </c>
      <c r="M761" t="b">
        <v>0</v>
      </c>
      <c r="N761">
        <v>78</v>
      </c>
      <c r="O761" t="b">
        <v>1</v>
      </c>
      <c r="P761" t="s">
        <v>8271</v>
      </c>
      <c r="Q761" s="6">
        <f t="shared" si="44"/>
        <v>1.244</v>
      </c>
      <c r="R761" s="8">
        <f t="shared" si="47"/>
        <v>47.846153846153847</v>
      </c>
      <c r="S761" t="s">
        <v>8317</v>
      </c>
      <c r="T761" t="s">
        <v>8318</v>
      </c>
    </row>
    <row r="762" spans="1:20" ht="60" x14ac:dyDescent="0.25">
      <c r="A762">
        <v>3458</v>
      </c>
      <c r="B762" s="3" t="s">
        <v>3457</v>
      </c>
      <c r="C762" s="3" t="s">
        <v>7568</v>
      </c>
      <c r="D762">
        <v>978</v>
      </c>
      <c r="E762">
        <v>1216</v>
      </c>
      <c r="F762" t="s">
        <v>8219</v>
      </c>
      <c r="G762" t="s">
        <v>8224</v>
      </c>
      <c r="H762" t="s">
        <v>8246</v>
      </c>
      <c r="I762">
        <v>1422937620</v>
      </c>
      <c r="J762" s="13">
        <f t="shared" si="45"/>
        <v>42038.185416666667</v>
      </c>
      <c r="K762">
        <v>1420606303</v>
      </c>
      <c r="L762" s="13">
        <f t="shared" si="46"/>
        <v>42556.504490740743</v>
      </c>
      <c r="M762" t="b">
        <v>0</v>
      </c>
      <c r="N762">
        <v>27</v>
      </c>
      <c r="O762" t="b">
        <v>1</v>
      </c>
      <c r="P762" t="s">
        <v>8271</v>
      </c>
      <c r="Q762" s="6">
        <f t="shared" si="44"/>
        <v>1.2433537832310839</v>
      </c>
      <c r="R762" s="8">
        <f t="shared" si="47"/>
        <v>45.037037037037038</v>
      </c>
      <c r="S762" t="s">
        <v>8317</v>
      </c>
      <c r="T762" t="s">
        <v>8318</v>
      </c>
    </row>
    <row r="763" spans="1:20" ht="45" x14ac:dyDescent="0.25">
      <c r="A763">
        <v>3168</v>
      </c>
      <c r="B763" s="3" t="s">
        <v>3168</v>
      </c>
      <c r="C763" s="3" t="s">
        <v>7278</v>
      </c>
      <c r="D763">
        <v>2500</v>
      </c>
      <c r="E763">
        <v>3105</v>
      </c>
      <c r="F763" t="s">
        <v>8219</v>
      </c>
      <c r="G763" t="s">
        <v>8224</v>
      </c>
      <c r="H763" t="s">
        <v>8246</v>
      </c>
      <c r="I763">
        <v>1402696800</v>
      </c>
      <c r="J763" s="13">
        <f t="shared" si="45"/>
        <v>41803.916666666664</v>
      </c>
      <c r="K763">
        <v>1399948353</v>
      </c>
      <c r="L763" s="13">
        <f t="shared" si="46"/>
        <v>41812.67324074074</v>
      </c>
      <c r="M763" t="b">
        <v>1</v>
      </c>
      <c r="N763">
        <v>61</v>
      </c>
      <c r="O763" t="b">
        <v>1</v>
      </c>
      <c r="P763" t="s">
        <v>8271</v>
      </c>
      <c r="Q763" s="6">
        <f t="shared" si="44"/>
        <v>1.242</v>
      </c>
      <c r="R763" s="8">
        <f t="shared" si="47"/>
        <v>50.901639344262293</v>
      </c>
      <c r="S763" t="s">
        <v>8317</v>
      </c>
      <c r="T763" t="s">
        <v>8318</v>
      </c>
    </row>
    <row r="764" spans="1:20" ht="60" x14ac:dyDescent="0.25">
      <c r="A764">
        <v>362</v>
      </c>
      <c r="B764" s="3" t="s">
        <v>363</v>
      </c>
      <c r="C764" s="3" t="s">
        <v>4472</v>
      </c>
      <c r="D764">
        <v>9665</v>
      </c>
      <c r="E764">
        <v>12000</v>
      </c>
      <c r="F764" t="s">
        <v>8219</v>
      </c>
      <c r="G764" t="s">
        <v>8224</v>
      </c>
      <c r="H764" t="s">
        <v>8246</v>
      </c>
      <c r="I764">
        <v>1407456000</v>
      </c>
      <c r="J764" s="13">
        <f t="shared" si="45"/>
        <v>41859</v>
      </c>
      <c r="K764">
        <v>1405573391</v>
      </c>
      <c r="L764" s="13">
        <f t="shared" si="46"/>
        <v>42114.944328703699</v>
      </c>
      <c r="M764" t="b">
        <v>0</v>
      </c>
      <c r="N764">
        <v>86</v>
      </c>
      <c r="O764" t="b">
        <v>1</v>
      </c>
      <c r="P764" t="s">
        <v>8269</v>
      </c>
      <c r="Q764" s="6">
        <f t="shared" si="44"/>
        <v>1.2415933781686497</v>
      </c>
      <c r="R764" s="8">
        <f t="shared" si="47"/>
        <v>139.53488372093022</v>
      </c>
      <c r="S764" t="s">
        <v>8320</v>
      </c>
      <c r="T764" t="s">
        <v>8332</v>
      </c>
    </row>
    <row r="765" spans="1:20" ht="45" x14ac:dyDescent="0.25">
      <c r="A765">
        <v>1384</v>
      </c>
      <c r="B765" s="3" t="s">
        <v>1385</v>
      </c>
      <c r="C765" s="3" t="s">
        <v>5494</v>
      </c>
      <c r="D765">
        <v>3500</v>
      </c>
      <c r="E765">
        <v>4343</v>
      </c>
      <c r="F765" t="s">
        <v>8219</v>
      </c>
      <c r="G765" t="s">
        <v>8224</v>
      </c>
      <c r="H765" t="s">
        <v>8246</v>
      </c>
      <c r="I765">
        <v>1436117922</v>
      </c>
      <c r="J765" s="13">
        <f t="shared" si="45"/>
        <v>42190.735208333332</v>
      </c>
      <c r="K765">
        <v>1433525922</v>
      </c>
      <c r="L765" s="13">
        <f t="shared" si="46"/>
        <v>40665.949976851851</v>
      </c>
      <c r="M765" t="b">
        <v>0</v>
      </c>
      <c r="N765">
        <v>63</v>
      </c>
      <c r="O765" t="b">
        <v>1</v>
      </c>
      <c r="P765" t="s">
        <v>8276</v>
      </c>
      <c r="Q765" s="6">
        <f t="shared" si="44"/>
        <v>1.2408571428571429</v>
      </c>
      <c r="R765" s="8">
        <f t="shared" si="47"/>
        <v>68.936507936507937</v>
      </c>
      <c r="S765" t="s">
        <v>8314</v>
      </c>
      <c r="T765" t="s">
        <v>8315</v>
      </c>
    </row>
    <row r="766" spans="1:20" ht="60" x14ac:dyDescent="0.25">
      <c r="A766">
        <v>1843</v>
      </c>
      <c r="B766" s="3" t="s">
        <v>1844</v>
      </c>
      <c r="C766" s="3" t="s">
        <v>5953</v>
      </c>
      <c r="D766">
        <v>10000</v>
      </c>
      <c r="E766">
        <v>12400.61</v>
      </c>
      <c r="F766" t="s">
        <v>8219</v>
      </c>
      <c r="G766" t="s">
        <v>8224</v>
      </c>
      <c r="H766" t="s">
        <v>8246</v>
      </c>
      <c r="I766">
        <v>1298245954</v>
      </c>
      <c r="J766" s="13">
        <f t="shared" si="45"/>
        <v>40594.994837962964</v>
      </c>
      <c r="K766">
        <v>1295653954</v>
      </c>
      <c r="L766" s="13">
        <f t="shared" si="46"/>
        <v>42473.007037037038</v>
      </c>
      <c r="M766" t="b">
        <v>0</v>
      </c>
      <c r="N766">
        <v>134</v>
      </c>
      <c r="O766" t="b">
        <v>1</v>
      </c>
      <c r="P766" t="s">
        <v>8276</v>
      </c>
      <c r="Q766" s="6">
        <f t="shared" si="44"/>
        <v>1.2400610000000001</v>
      </c>
      <c r="R766" s="8">
        <f t="shared" si="47"/>
        <v>92.541865671641801</v>
      </c>
      <c r="S766" t="s">
        <v>8314</v>
      </c>
      <c r="T766" t="s">
        <v>8315</v>
      </c>
    </row>
    <row r="767" spans="1:20" ht="45" x14ac:dyDescent="0.25">
      <c r="A767">
        <v>1299</v>
      </c>
      <c r="B767" s="3" t="s">
        <v>1300</v>
      </c>
      <c r="C767" s="3" t="s">
        <v>5409</v>
      </c>
      <c r="D767">
        <v>3500</v>
      </c>
      <c r="E767">
        <v>4340</v>
      </c>
      <c r="F767" t="s">
        <v>8219</v>
      </c>
      <c r="G767" t="s">
        <v>8224</v>
      </c>
      <c r="H767" t="s">
        <v>8246</v>
      </c>
      <c r="I767">
        <v>1436902359</v>
      </c>
      <c r="J767" s="13">
        <f t="shared" si="45"/>
        <v>42199.814340277779</v>
      </c>
      <c r="K767">
        <v>1434310359</v>
      </c>
      <c r="L767" s="13">
        <f t="shared" si="46"/>
        <v>42083.895532407405</v>
      </c>
      <c r="M767" t="b">
        <v>0</v>
      </c>
      <c r="N767">
        <v>32</v>
      </c>
      <c r="O767" t="b">
        <v>1</v>
      </c>
      <c r="P767" t="s">
        <v>8271</v>
      </c>
      <c r="Q767" s="6">
        <f t="shared" si="44"/>
        <v>1.24</v>
      </c>
      <c r="R767" s="8">
        <f t="shared" si="47"/>
        <v>135.625</v>
      </c>
      <c r="S767" t="s">
        <v>8317</v>
      </c>
      <c r="T767" t="s">
        <v>8318</v>
      </c>
    </row>
    <row r="768" spans="1:20" ht="30" x14ac:dyDescent="0.25">
      <c r="A768">
        <v>1372</v>
      </c>
      <c r="B768" s="3" t="s">
        <v>1373</v>
      </c>
      <c r="C768" s="3" t="s">
        <v>5482</v>
      </c>
      <c r="D768">
        <v>500</v>
      </c>
      <c r="E768">
        <v>620</v>
      </c>
      <c r="F768" t="s">
        <v>8219</v>
      </c>
      <c r="G768" t="s">
        <v>8224</v>
      </c>
      <c r="H768" t="s">
        <v>8246</v>
      </c>
      <c r="I768">
        <v>1342115132</v>
      </c>
      <c r="J768" s="13">
        <f t="shared" si="45"/>
        <v>41102.739953703705</v>
      </c>
      <c r="K768">
        <v>1339523132</v>
      </c>
      <c r="L768" s="13">
        <f t="shared" si="46"/>
        <v>42697.32136574074</v>
      </c>
      <c r="M768" t="b">
        <v>0</v>
      </c>
      <c r="N768">
        <v>16</v>
      </c>
      <c r="O768" t="b">
        <v>1</v>
      </c>
      <c r="P768" t="s">
        <v>8276</v>
      </c>
      <c r="Q768" s="6">
        <f t="shared" si="44"/>
        <v>1.24</v>
      </c>
      <c r="R768" s="8">
        <f t="shared" si="47"/>
        <v>38.75</v>
      </c>
      <c r="S768" t="s">
        <v>8314</v>
      </c>
      <c r="T768" t="s">
        <v>8315</v>
      </c>
    </row>
    <row r="769" spans="1:20" ht="60" x14ac:dyDescent="0.25">
      <c r="A769">
        <v>2823</v>
      </c>
      <c r="B769" s="3" t="s">
        <v>2823</v>
      </c>
      <c r="C769" s="3" t="s">
        <v>6933</v>
      </c>
      <c r="D769">
        <v>100</v>
      </c>
      <c r="E769">
        <v>124</v>
      </c>
      <c r="F769" t="s">
        <v>8219</v>
      </c>
      <c r="G769" t="s">
        <v>8225</v>
      </c>
      <c r="H769" t="s">
        <v>8247</v>
      </c>
      <c r="I769">
        <v>1427842740</v>
      </c>
      <c r="J769" s="13">
        <f t="shared" si="45"/>
        <v>42094.957638888889</v>
      </c>
      <c r="K769">
        <v>1425428206</v>
      </c>
      <c r="L769" s="13">
        <f t="shared" si="46"/>
        <v>42517.003368055557</v>
      </c>
      <c r="M769" t="b">
        <v>0</v>
      </c>
      <c r="N769">
        <v>14</v>
      </c>
      <c r="O769" t="b">
        <v>1</v>
      </c>
      <c r="P769" t="s">
        <v>8271</v>
      </c>
      <c r="Q769" s="6">
        <f t="shared" si="44"/>
        <v>1.24</v>
      </c>
      <c r="R769" s="8">
        <f t="shared" si="47"/>
        <v>8.8571428571428577</v>
      </c>
      <c r="S769" t="s">
        <v>8317</v>
      </c>
      <c r="T769" t="s">
        <v>8318</v>
      </c>
    </row>
    <row r="770" spans="1:20" ht="45" x14ac:dyDescent="0.25">
      <c r="A770">
        <v>1896</v>
      </c>
      <c r="B770" s="3" t="s">
        <v>1897</v>
      </c>
      <c r="C770" s="3" t="s">
        <v>6006</v>
      </c>
      <c r="D770">
        <v>451</v>
      </c>
      <c r="E770">
        <v>559</v>
      </c>
      <c r="F770" t="s">
        <v>8219</v>
      </c>
      <c r="G770" t="s">
        <v>8224</v>
      </c>
      <c r="H770" t="s">
        <v>8246</v>
      </c>
      <c r="I770">
        <v>1334250165</v>
      </c>
      <c r="J770" s="13">
        <f t="shared" si="45"/>
        <v>41011.710243055553</v>
      </c>
      <c r="K770">
        <v>1331658165</v>
      </c>
      <c r="L770" s="13">
        <f t="shared" si="46"/>
        <v>42327.834247685183</v>
      </c>
      <c r="M770" t="b">
        <v>0</v>
      </c>
      <c r="N770">
        <v>13</v>
      </c>
      <c r="O770" t="b">
        <v>1</v>
      </c>
      <c r="P770" t="s">
        <v>8279</v>
      </c>
      <c r="Q770" s="6">
        <f t="shared" ref="Q770:Q833" si="48">E770/D770</f>
        <v>1.2394678492239468</v>
      </c>
      <c r="R770" s="8">
        <f t="shared" si="47"/>
        <v>43</v>
      </c>
      <c r="S770" t="s">
        <v>8314</v>
      </c>
      <c r="T770" t="s">
        <v>8331</v>
      </c>
    </row>
    <row r="771" spans="1:20" ht="45" x14ac:dyDescent="0.25">
      <c r="A771">
        <v>71</v>
      </c>
      <c r="B771" s="3" t="s">
        <v>73</v>
      </c>
      <c r="C771" s="3" t="s">
        <v>4182</v>
      </c>
      <c r="D771">
        <v>1800</v>
      </c>
      <c r="E771">
        <v>2231</v>
      </c>
      <c r="F771" t="s">
        <v>8219</v>
      </c>
      <c r="G771" t="s">
        <v>8224</v>
      </c>
      <c r="H771" t="s">
        <v>8246</v>
      </c>
      <c r="I771">
        <v>1338186657</v>
      </c>
      <c r="J771" s="13">
        <f t="shared" ref="J771:J834" si="49">(((I771/60)/60)/24)+DATE(1970,1,1)</f>
        <v>41057.271493055552</v>
      </c>
      <c r="K771">
        <v>1333002657</v>
      </c>
      <c r="L771" s="13">
        <f t="shared" ref="L771:L834" si="50">(((K790/60)/60)/24)+DATE(1970,1,1)</f>
        <v>41722.666354166664</v>
      </c>
      <c r="M771" t="b">
        <v>0</v>
      </c>
      <c r="N771">
        <v>32</v>
      </c>
      <c r="O771" t="b">
        <v>1</v>
      </c>
      <c r="P771" t="s">
        <v>8266</v>
      </c>
      <c r="Q771" s="6">
        <f t="shared" si="48"/>
        <v>1.2394444444444443</v>
      </c>
      <c r="R771" s="8">
        <f t="shared" ref="R771:R834" si="51">E771/N771</f>
        <v>69.71875</v>
      </c>
      <c r="S771" t="s">
        <v>8320</v>
      </c>
      <c r="T771" t="s">
        <v>8321</v>
      </c>
    </row>
    <row r="772" spans="1:20" ht="60" x14ac:dyDescent="0.25">
      <c r="A772">
        <v>2005</v>
      </c>
      <c r="B772" s="3" t="s">
        <v>2006</v>
      </c>
      <c r="C772" s="3" t="s">
        <v>6115</v>
      </c>
      <c r="D772">
        <v>30000</v>
      </c>
      <c r="E772">
        <v>37104.03</v>
      </c>
      <c r="F772" t="s">
        <v>8219</v>
      </c>
      <c r="G772" t="s">
        <v>8224</v>
      </c>
      <c r="H772" t="s">
        <v>8246</v>
      </c>
      <c r="I772">
        <v>1381895940</v>
      </c>
      <c r="J772" s="13">
        <f t="shared" si="49"/>
        <v>41563.165972222225</v>
      </c>
      <c r="K772">
        <v>1379532618</v>
      </c>
      <c r="L772" s="13">
        <f t="shared" si="50"/>
        <v>41127.812303240738</v>
      </c>
      <c r="M772" t="b">
        <v>1</v>
      </c>
      <c r="N772">
        <v>191</v>
      </c>
      <c r="O772" t="b">
        <v>1</v>
      </c>
      <c r="P772" t="s">
        <v>8295</v>
      </c>
      <c r="Q772" s="6">
        <f t="shared" si="48"/>
        <v>1.236801</v>
      </c>
      <c r="R772" s="8">
        <f t="shared" si="51"/>
        <v>194.26193717277485</v>
      </c>
      <c r="S772" t="s">
        <v>8310</v>
      </c>
      <c r="T772" t="s">
        <v>8311</v>
      </c>
    </row>
    <row r="773" spans="1:20" ht="45" x14ac:dyDescent="0.25">
      <c r="A773">
        <v>3011</v>
      </c>
      <c r="B773" s="3" t="s">
        <v>3011</v>
      </c>
      <c r="C773" s="3" t="s">
        <v>7121</v>
      </c>
      <c r="D773">
        <v>300</v>
      </c>
      <c r="E773">
        <v>371</v>
      </c>
      <c r="F773" t="s">
        <v>8219</v>
      </c>
      <c r="G773" t="s">
        <v>8227</v>
      </c>
      <c r="H773" t="s">
        <v>8249</v>
      </c>
      <c r="I773">
        <v>1450911540</v>
      </c>
      <c r="J773" s="13">
        <f t="shared" si="49"/>
        <v>42361.957638888889</v>
      </c>
      <c r="K773">
        <v>1448536516</v>
      </c>
      <c r="L773" s="13">
        <f t="shared" si="50"/>
        <v>42125.078275462962</v>
      </c>
      <c r="M773" t="b">
        <v>0</v>
      </c>
      <c r="N773">
        <v>25</v>
      </c>
      <c r="O773" t="b">
        <v>1</v>
      </c>
      <c r="P773" t="s">
        <v>8303</v>
      </c>
      <c r="Q773" s="6">
        <f t="shared" si="48"/>
        <v>1.2366666666666666</v>
      </c>
      <c r="R773" s="8">
        <f t="shared" si="51"/>
        <v>14.84</v>
      </c>
      <c r="S773" t="s">
        <v>8317</v>
      </c>
      <c r="T773" t="s">
        <v>8330</v>
      </c>
    </row>
    <row r="774" spans="1:20" ht="60" x14ac:dyDescent="0.25">
      <c r="A774">
        <v>1509</v>
      </c>
      <c r="B774" s="3" t="s">
        <v>1510</v>
      </c>
      <c r="C774" s="3" t="s">
        <v>5619</v>
      </c>
      <c r="D774">
        <v>17500</v>
      </c>
      <c r="E774">
        <v>21637.22</v>
      </c>
      <c r="F774" t="s">
        <v>8219</v>
      </c>
      <c r="G774" t="s">
        <v>8236</v>
      </c>
      <c r="H774" t="s">
        <v>8249</v>
      </c>
      <c r="I774">
        <v>1487113140</v>
      </c>
      <c r="J774" s="13">
        <f t="shared" si="49"/>
        <v>42780.957638888889</v>
      </c>
      <c r="K774">
        <v>1484570885</v>
      </c>
      <c r="L774" s="13">
        <f t="shared" si="50"/>
        <v>41213.254687499997</v>
      </c>
      <c r="M774" t="b">
        <v>1</v>
      </c>
      <c r="N774">
        <v>196</v>
      </c>
      <c r="O774" t="b">
        <v>1</v>
      </c>
      <c r="P774" t="s">
        <v>8285</v>
      </c>
      <c r="Q774" s="6">
        <f t="shared" si="48"/>
        <v>1.2364125714285714</v>
      </c>
      <c r="R774" s="8">
        <f t="shared" si="51"/>
        <v>110.39397959183674</v>
      </c>
      <c r="S774" t="s">
        <v>8325</v>
      </c>
      <c r="T774" t="s">
        <v>8326</v>
      </c>
    </row>
    <row r="775" spans="1:20" ht="60" x14ac:dyDescent="0.25">
      <c r="A775">
        <v>1934</v>
      </c>
      <c r="B775" s="3" t="s">
        <v>1935</v>
      </c>
      <c r="C775" s="3" t="s">
        <v>6044</v>
      </c>
      <c r="D775">
        <v>5000</v>
      </c>
      <c r="E775">
        <v>6181</v>
      </c>
      <c r="F775" t="s">
        <v>8219</v>
      </c>
      <c r="G775" t="s">
        <v>8224</v>
      </c>
      <c r="H775" t="s">
        <v>8246</v>
      </c>
      <c r="I775">
        <v>1324789200</v>
      </c>
      <c r="J775" s="13">
        <f t="shared" si="49"/>
        <v>40902.208333333336</v>
      </c>
      <c r="K775">
        <v>1321649321</v>
      </c>
      <c r="L775" s="13">
        <f t="shared" si="50"/>
        <v>40939.761782407404</v>
      </c>
      <c r="M775" t="b">
        <v>0</v>
      </c>
      <c r="N775">
        <v>77</v>
      </c>
      <c r="O775" t="b">
        <v>1</v>
      </c>
      <c r="P775" t="s">
        <v>8279</v>
      </c>
      <c r="Q775" s="6">
        <f t="shared" si="48"/>
        <v>1.2362</v>
      </c>
      <c r="R775" s="8">
        <f t="shared" si="51"/>
        <v>80.272727272727266</v>
      </c>
      <c r="S775" t="s">
        <v>8314</v>
      </c>
      <c r="T775" t="s">
        <v>8331</v>
      </c>
    </row>
    <row r="776" spans="1:20" ht="60" x14ac:dyDescent="0.25">
      <c r="A776">
        <v>1282</v>
      </c>
      <c r="B776" s="3" t="s">
        <v>1283</v>
      </c>
      <c r="C776" s="3" t="s">
        <v>5392</v>
      </c>
      <c r="D776">
        <v>15000</v>
      </c>
      <c r="E776">
        <v>18542</v>
      </c>
      <c r="F776" t="s">
        <v>8219</v>
      </c>
      <c r="G776" t="s">
        <v>8224</v>
      </c>
      <c r="H776" t="s">
        <v>8246</v>
      </c>
      <c r="I776">
        <v>1386565140</v>
      </c>
      <c r="J776" s="13">
        <f t="shared" si="49"/>
        <v>41617.207638888889</v>
      </c>
      <c r="K776">
        <v>1383909855</v>
      </c>
      <c r="L776" s="13">
        <f t="shared" si="50"/>
        <v>41667.275312500002</v>
      </c>
      <c r="M776" t="b">
        <v>1</v>
      </c>
      <c r="N776">
        <v>274</v>
      </c>
      <c r="O776" t="b">
        <v>1</v>
      </c>
      <c r="P776" t="s">
        <v>8276</v>
      </c>
      <c r="Q776" s="6">
        <f t="shared" si="48"/>
        <v>1.2361333333333333</v>
      </c>
      <c r="R776" s="8">
        <f t="shared" si="51"/>
        <v>67.671532846715323</v>
      </c>
      <c r="S776" t="s">
        <v>8314</v>
      </c>
      <c r="T776" t="s">
        <v>8315</v>
      </c>
    </row>
    <row r="777" spans="1:20" ht="45" x14ac:dyDescent="0.25">
      <c r="A777">
        <v>3409</v>
      </c>
      <c r="B777" s="3" t="s">
        <v>3408</v>
      </c>
      <c r="C777" s="3" t="s">
        <v>7519</v>
      </c>
      <c r="D777">
        <v>500</v>
      </c>
      <c r="E777">
        <v>618</v>
      </c>
      <c r="F777" t="s">
        <v>8219</v>
      </c>
      <c r="G777" t="s">
        <v>8225</v>
      </c>
      <c r="H777" t="s">
        <v>8247</v>
      </c>
      <c r="I777">
        <v>1469998680</v>
      </c>
      <c r="J777" s="13">
        <f t="shared" si="49"/>
        <v>42582.873611111107</v>
      </c>
      <c r="K777">
        <v>1466710358</v>
      </c>
      <c r="L777" s="13">
        <f t="shared" si="50"/>
        <v>42452.876909722225</v>
      </c>
      <c r="M777" t="b">
        <v>0</v>
      </c>
      <c r="N777">
        <v>21</v>
      </c>
      <c r="O777" t="b">
        <v>1</v>
      </c>
      <c r="P777" t="s">
        <v>8271</v>
      </c>
      <c r="Q777" s="6">
        <f t="shared" si="48"/>
        <v>1.236</v>
      </c>
      <c r="R777" s="8">
        <f t="shared" si="51"/>
        <v>29.428571428571427</v>
      </c>
      <c r="S777" t="s">
        <v>8317</v>
      </c>
      <c r="T777" t="s">
        <v>8318</v>
      </c>
    </row>
    <row r="778" spans="1:20" ht="60" x14ac:dyDescent="0.25">
      <c r="A778">
        <v>2085</v>
      </c>
      <c r="B778" s="3" t="s">
        <v>2086</v>
      </c>
      <c r="C778" s="3" t="s">
        <v>6195</v>
      </c>
      <c r="D778">
        <v>6000</v>
      </c>
      <c r="E778">
        <v>7412</v>
      </c>
      <c r="F778" t="s">
        <v>8219</v>
      </c>
      <c r="G778" t="s">
        <v>8224</v>
      </c>
      <c r="H778" t="s">
        <v>8246</v>
      </c>
      <c r="I778">
        <v>1342382587</v>
      </c>
      <c r="J778" s="13">
        <f t="shared" si="49"/>
        <v>41105.835497685184</v>
      </c>
      <c r="K778">
        <v>1339790587</v>
      </c>
      <c r="L778" s="13">
        <f t="shared" si="50"/>
        <v>41370.292303240742</v>
      </c>
      <c r="M778" t="b">
        <v>0</v>
      </c>
      <c r="N778">
        <v>83</v>
      </c>
      <c r="O778" t="b">
        <v>1</v>
      </c>
      <c r="P778" t="s">
        <v>8279</v>
      </c>
      <c r="Q778" s="6">
        <f t="shared" si="48"/>
        <v>1.2353333333333334</v>
      </c>
      <c r="R778" s="8">
        <f t="shared" si="51"/>
        <v>89.301204819277103</v>
      </c>
      <c r="S778" t="s">
        <v>8314</v>
      </c>
      <c r="T778" t="s">
        <v>8331</v>
      </c>
    </row>
    <row r="779" spans="1:20" ht="45" x14ac:dyDescent="0.25">
      <c r="A779">
        <v>2042</v>
      </c>
      <c r="B779" s="3" t="s">
        <v>2043</v>
      </c>
      <c r="C779" s="3" t="s">
        <v>6152</v>
      </c>
      <c r="D779">
        <v>10000</v>
      </c>
      <c r="E779">
        <v>12353</v>
      </c>
      <c r="F779" t="s">
        <v>8219</v>
      </c>
      <c r="G779" t="s">
        <v>8224</v>
      </c>
      <c r="H779" t="s">
        <v>8246</v>
      </c>
      <c r="I779">
        <v>1453481974</v>
      </c>
      <c r="J779" s="13">
        <f t="shared" si="49"/>
        <v>42391.708032407405</v>
      </c>
      <c r="K779">
        <v>1448297974</v>
      </c>
      <c r="L779" s="13">
        <f t="shared" si="50"/>
        <v>42752.144976851851</v>
      </c>
      <c r="M779" t="b">
        <v>0</v>
      </c>
      <c r="N779">
        <v>140</v>
      </c>
      <c r="O779" t="b">
        <v>1</v>
      </c>
      <c r="P779" t="s">
        <v>8295</v>
      </c>
      <c r="Q779" s="6">
        <f t="shared" si="48"/>
        <v>1.2353000000000001</v>
      </c>
      <c r="R779" s="8">
        <f t="shared" si="51"/>
        <v>88.23571428571428</v>
      </c>
      <c r="S779" t="s">
        <v>8310</v>
      </c>
      <c r="T779" t="s">
        <v>8311</v>
      </c>
    </row>
    <row r="780" spans="1:20" ht="45" x14ac:dyDescent="0.25">
      <c r="A780">
        <v>1749</v>
      </c>
      <c r="B780" s="3" t="s">
        <v>1750</v>
      </c>
      <c r="C780" s="3" t="s">
        <v>5859</v>
      </c>
      <c r="D780">
        <v>10050</v>
      </c>
      <c r="E780">
        <v>12410.5</v>
      </c>
      <c r="F780" t="s">
        <v>8219</v>
      </c>
      <c r="G780" t="s">
        <v>8243</v>
      </c>
      <c r="H780" t="s">
        <v>8249</v>
      </c>
      <c r="I780">
        <v>1488394800</v>
      </c>
      <c r="J780" s="13">
        <f t="shared" si="49"/>
        <v>42795.791666666672</v>
      </c>
      <c r="K780">
        <v>1485213921</v>
      </c>
      <c r="L780" s="13">
        <f t="shared" si="50"/>
        <v>41807.571840277778</v>
      </c>
      <c r="M780" t="b">
        <v>0</v>
      </c>
      <c r="N780">
        <v>131</v>
      </c>
      <c r="O780" t="b">
        <v>1</v>
      </c>
      <c r="P780" t="s">
        <v>8285</v>
      </c>
      <c r="Q780" s="6">
        <f t="shared" si="48"/>
        <v>1.2348756218905472</v>
      </c>
      <c r="R780" s="8">
        <f t="shared" si="51"/>
        <v>94.736641221374043</v>
      </c>
      <c r="S780" t="s">
        <v>8325</v>
      </c>
      <c r="T780" t="s">
        <v>8326</v>
      </c>
    </row>
    <row r="781" spans="1:20" ht="60" x14ac:dyDescent="0.25">
      <c r="A781">
        <v>3703</v>
      </c>
      <c r="B781" s="3" t="s">
        <v>3700</v>
      </c>
      <c r="C781" s="3" t="s">
        <v>7813</v>
      </c>
      <c r="D781">
        <v>1050</v>
      </c>
      <c r="E781">
        <v>1296</v>
      </c>
      <c r="F781" t="s">
        <v>8219</v>
      </c>
      <c r="G781" t="s">
        <v>8224</v>
      </c>
      <c r="H781" t="s">
        <v>8246</v>
      </c>
      <c r="I781">
        <v>1471071540</v>
      </c>
      <c r="J781" s="13">
        <f t="shared" si="49"/>
        <v>42595.290972222225</v>
      </c>
      <c r="K781">
        <v>1467720388</v>
      </c>
      <c r="L781" s="13">
        <f t="shared" si="50"/>
        <v>40945.845312500001</v>
      </c>
      <c r="M781" t="b">
        <v>0</v>
      </c>
      <c r="N781">
        <v>30</v>
      </c>
      <c r="O781" t="b">
        <v>1</v>
      </c>
      <c r="P781" t="s">
        <v>8271</v>
      </c>
      <c r="Q781" s="6">
        <f t="shared" si="48"/>
        <v>1.2342857142857142</v>
      </c>
      <c r="R781" s="8">
        <f t="shared" si="51"/>
        <v>43.2</v>
      </c>
      <c r="S781" t="s">
        <v>8317</v>
      </c>
      <c r="T781" t="s">
        <v>8318</v>
      </c>
    </row>
    <row r="782" spans="1:20" ht="60" x14ac:dyDescent="0.25">
      <c r="A782">
        <v>29</v>
      </c>
      <c r="B782" s="3" t="s">
        <v>31</v>
      </c>
      <c r="C782" s="3" t="s">
        <v>4140</v>
      </c>
      <c r="D782">
        <v>3000</v>
      </c>
      <c r="E782">
        <v>3700</v>
      </c>
      <c r="F782" t="s">
        <v>8219</v>
      </c>
      <c r="G782" t="s">
        <v>8225</v>
      </c>
      <c r="H782" t="s">
        <v>8247</v>
      </c>
      <c r="I782">
        <v>1406045368</v>
      </c>
      <c r="J782" s="13">
        <f t="shared" si="49"/>
        <v>41842.67324074074</v>
      </c>
      <c r="K782">
        <v>1403453368</v>
      </c>
      <c r="L782" s="13">
        <f t="shared" si="50"/>
        <v>41912.858946759261</v>
      </c>
      <c r="M782" t="b">
        <v>0</v>
      </c>
      <c r="N782">
        <v>117</v>
      </c>
      <c r="O782" t="b">
        <v>1</v>
      </c>
      <c r="P782" t="s">
        <v>8265</v>
      </c>
      <c r="Q782" s="6">
        <f t="shared" si="48"/>
        <v>1.2333333333333334</v>
      </c>
      <c r="R782" s="8">
        <f t="shared" si="51"/>
        <v>31.623931623931625</v>
      </c>
      <c r="S782" t="s">
        <v>8320</v>
      </c>
      <c r="T782" t="s">
        <v>8334</v>
      </c>
    </row>
    <row r="783" spans="1:20" ht="45" x14ac:dyDescent="0.25">
      <c r="A783">
        <v>345</v>
      </c>
      <c r="B783" s="3" t="s">
        <v>346</v>
      </c>
      <c r="C783" s="3" t="s">
        <v>4455</v>
      </c>
      <c r="D783">
        <v>14500</v>
      </c>
      <c r="E783">
        <v>17875</v>
      </c>
      <c r="F783" t="s">
        <v>8219</v>
      </c>
      <c r="G783" t="s">
        <v>8224</v>
      </c>
      <c r="H783" t="s">
        <v>8246</v>
      </c>
      <c r="I783">
        <v>1432161590</v>
      </c>
      <c r="J783" s="13">
        <f t="shared" si="49"/>
        <v>42144.944328703699</v>
      </c>
      <c r="K783">
        <v>1429569590</v>
      </c>
      <c r="L783" s="13">
        <f t="shared" si="50"/>
        <v>42711.795138888891</v>
      </c>
      <c r="M783" t="b">
        <v>1</v>
      </c>
      <c r="N783">
        <v>179</v>
      </c>
      <c r="O783" t="b">
        <v>1</v>
      </c>
      <c r="P783" t="s">
        <v>8269</v>
      </c>
      <c r="Q783" s="6">
        <f t="shared" si="48"/>
        <v>1.2327586206896552</v>
      </c>
      <c r="R783" s="8">
        <f t="shared" si="51"/>
        <v>99.860335195530723</v>
      </c>
      <c r="S783" t="s">
        <v>8320</v>
      </c>
      <c r="T783" t="s">
        <v>8332</v>
      </c>
    </row>
    <row r="784" spans="1:20" ht="60" x14ac:dyDescent="0.25">
      <c r="A784">
        <v>803</v>
      </c>
      <c r="B784" s="3" t="s">
        <v>804</v>
      </c>
      <c r="C784" s="3" t="s">
        <v>4913</v>
      </c>
      <c r="D784">
        <v>2300</v>
      </c>
      <c r="E784">
        <v>2835</v>
      </c>
      <c r="F784" t="s">
        <v>8219</v>
      </c>
      <c r="G784" t="s">
        <v>8224</v>
      </c>
      <c r="H784" t="s">
        <v>8246</v>
      </c>
      <c r="I784">
        <v>1306630800</v>
      </c>
      <c r="J784" s="13">
        <f t="shared" si="49"/>
        <v>40692.041666666664</v>
      </c>
      <c r="K784">
        <v>1304376478</v>
      </c>
      <c r="L784" s="13">
        <f t="shared" si="50"/>
        <v>41694.391840277778</v>
      </c>
      <c r="M784" t="b">
        <v>0</v>
      </c>
      <c r="N784">
        <v>38</v>
      </c>
      <c r="O784" t="b">
        <v>1</v>
      </c>
      <c r="P784" t="s">
        <v>8276</v>
      </c>
      <c r="Q784" s="6">
        <f t="shared" si="48"/>
        <v>1.232608695652174</v>
      </c>
      <c r="R784" s="8">
        <f t="shared" si="51"/>
        <v>74.60526315789474</v>
      </c>
      <c r="S784" t="s">
        <v>8314</v>
      </c>
      <c r="T784" t="s">
        <v>8315</v>
      </c>
    </row>
    <row r="785" spans="1:20" ht="60" x14ac:dyDescent="0.25">
      <c r="A785">
        <v>532</v>
      </c>
      <c r="B785" s="3" t="s">
        <v>533</v>
      </c>
      <c r="C785" s="3" t="s">
        <v>4642</v>
      </c>
      <c r="D785">
        <v>10000</v>
      </c>
      <c r="E785">
        <v>12325</v>
      </c>
      <c r="F785" t="s">
        <v>8219</v>
      </c>
      <c r="G785" t="s">
        <v>8224</v>
      </c>
      <c r="H785" t="s">
        <v>8246</v>
      </c>
      <c r="I785">
        <v>1463098208</v>
      </c>
      <c r="J785" s="13">
        <f t="shared" si="49"/>
        <v>42503.007037037038</v>
      </c>
      <c r="K785">
        <v>1460506208</v>
      </c>
      <c r="L785" s="13">
        <f t="shared" si="50"/>
        <v>42278.453668981485</v>
      </c>
      <c r="M785" t="b">
        <v>0</v>
      </c>
      <c r="N785">
        <v>173</v>
      </c>
      <c r="O785" t="b">
        <v>1</v>
      </c>
      <c r="P785" t="s">
        <v>8271</v>
      </c>
      <c r="Q785" s="6">
        <f t="shared" si="48"/>
        <v>1.2324999999999999</v>
      </c>
      <c r="R785" s="8">
        <f t="shared" si="51"/>
        <v>71.242774566473983</v>
      </c>
      <c r="S785" t="s">
        <v>8317</v>
      </c>
      <c r="T785" t="s">
        <v>8318</v>
      </c>
    </row>
    <row r="786" spans="1:20" ht="60" x14ac:dyDescent="0.25">
      <c r="A786">
        <v>2665</v>
      </c>
      <c r="B786" s="3" t="s">
        <v>2665</v>
      </c>
      <c r="C786" s="3" t="s">
        <v>6775</v>
      </c>
      <c r="D786">
        <v>3500</v>
      </c>
      <c r="E786">
        <v>4310</v>
      </c>
      <c r="F786" t="s">
        <v>8219</v>
      </c>
      <c r="G786" t="s">
        <v>8224</v>
      </c>
      <c r="H786" t="s">
        <v>8246</v>
      </c>
      <c r="I786">
        <v>1430774974</v>
      </c>
      <c r="J786" s="13">
        <f t="shared" si="49"/>
        <v>42128.895532407405</v>
      </c>
      <c r="K786">
        <v>1426886974</v>
      </c>
      <c r="L786" s="13">
        <f t="shared" si="50"/>
        <v>42152.503495370373</v>
      </c>
      <c r="M786" t="b">
        <v>0</v>
      </c>
      <c r="N786">
        <v>46</v>
      </c>
      <c r="O786" t="b">
        <v>1</v>
      </c>
      <c r="P786" t="s">
        <v>8302</v>
      </c>
      <c r="Q786" s="6">
        <f t="shared" si="48"/>
        <v>1.2314285714285715</v>
      </c>
      <c r="R786" s="8">
        <f t="shared" si="51"/>
        <v>93.695652173913047</v>
      </c>
      <c r="S786" t="s">
        <v>8310</v>
      </c>
      <c r="T786" t="s">
        <v>8337</v>
      </c>
    </row>
    <row r="787" spans="1:20" ht="60" x14ac:dyDescent="0.25">
      <c r="A787">
        <v>323</v>
      </c>
      <c r="B787" s="3" t="s">
        <v>324</v>
      </c>
      <c r="C787" s="3" t="s">
        <v>4433</v>
      </c>
      <c r="D787">
        <v>5400</v>
      </c>
      <c r="E787">
        <v>6646</v>
      </c>
      <c r="F787" t="s">
        <v>8219</v>
      </c>
      <c r="G787" t="s">
        <v>8224</v>
      </c>
      <c r="H787" t="s">
        <v>8246</v>
      </c>
      <c r="I787">
        <v>1482307140</v>
      </c>
      <c r="J787" s="13">
        <f t="shared" si="49"/>
        <v>42725.332638888889</v>
      </c>
      <c r="K787">
        <v>1479886966</v>
      </c>
      <c r="L787" s="13">
        <f t="shared" si="50"/>
        <v>41730.998402777775</v>
      </c>
      <c r="M787" t="b">
        <v>1</v>
      </c>
      <c r="N787">
        <v>58</v>
      </c>
      <c r="O787" t="b">
        <v>1</v>
      </c>
      <c r="P787" t="s">
        <v>8269</v>
      </c>
      <c r="Q787" s="6">
        <f t="shared" si="48"/>
        <v>1.2307407407407407</v>
      </c>
      <c r="R787" s="8">
        <f t="shared" si="51"/>
        <v>114.58620689655173</v>
      </c>
      <c r="S787" t="s">
        <v>8320</v>
      </c>
      <c r="T787" t="s">
        <v>8332</v>
      </c>
    </row>
    <row r="788" spans="1:20" ht="60" x14ac:dyDescent="0.25">
      <c r="A788">
        <v>3540</v>
      </c>
      <c r="B788" s="3" t="s">
        <v>3539</v>
      </c>
      <c r="C788" s="3" t="s">
        <v>7650</v>
      </c>
      <c r="D788">
        <v>300</v>
      </c>
      <c r="E788">
        <v>369</v>
      </c>
      <c r="F788" t="s">
        <v>8219</v>
      </c>
      <c r="G788" t="s">
        <v>8225</v>
      </c>
      <c r="H788" t="s">
        <v>8247</v>
      </c>
      <c r="I788">
        <v>1466899491</v>
      </c>
      <c r="J788" s="13">
        <f t="shared" si="49"/>
        <v>42547.003368055557</v>
      </c>
      <c r="K788">
        <v>1464307491</v>
      </c>
      <c r="L788" s="13">
        <f t="shared" si="50"/>
        <v>42036.24428240741</v>
      </c>
      <c r="M788" t="b">
        <v>0</v>
      </c>
      <c r="N788">
        <v>8</v>
      </c>
      <c r="O788" t="b">
        <v>1</v>
      </c>
      <c r="P788" t="s">
        <v>8271</v>
      </c>
      <c r="Q788" s="6">
        <f t="shared" si="48"/>
        <v>1.23</v>
      </c>
      <c r="R788" s="8">
        <f t="shared" si="51"/>
        <v>46.125</v>
      </c>
      <c r="S788" t="s">
        <v>8317</v>
      </c>
      <c r="T788" t="s">
        <v>8318</v>
      </c>
    </row>
    <row r="789" spans="1:20" ht="60" x14ac:dyDescent="0.25">
      <c r="A789">
        <v>4</v>
      </c>
      <c r="B789" s="3" t="s">
        <v>6</v>
      </c>
      <c r="C789" s="3" t="s">
        <v>4115</v>
      </c>
      <c r="D789">
        <v>44000</v>
      </c>
      <c r="E789">
        <v>54116.28</v>
      </c>
      <c r="F789" t="s">
        <v>8219</v>
      </c>
      <c r="G789" t="s">
        <v>8224</v>
      </c>
      <c r="H789" t="s">
        <v>8246</v>
      </c>
      <c r="I789">
        <v>1450555279</v>
      </c>
      <c r="J789" s="13">
        <f t="shared" si="49"/>
        <v>42357.834247685183</v>
      </c>
      <c r="K789">
        <v>1447963279</v>
      </c>
      <c r="L789" s="13">
        <f t="shared" si="50"/>
        <v>42605.765381944439</v>
      </c>
      <c r="M789" t="b">
        <v>0</v>
      </c>
      <c r="N789">
        <v>284</v>
      </c>
      <c r="O789" t="b">
        <v>1</v>
      </c>
      <c r="P789" t="s">
        <v>8265</v>
      </c>
      <c r="Q789" s="6">
        <f t="shared" si="48"/>
        <v>1.2299154545454545</v>
      </c>
      <c r="R789" s="8">
        <f t="shared" si="51"/>
        <v>190.55028169014085</v>
      </c>
      <c r="S789" t="s">
        <v>8320</v>
      </c>
      <c r="T789" t="s">
        <v>8334</v>
      </c>
    </row>
    <row r="790" spans="1:20" ht="75" x14ac:dyDescent="0.25">
      <c r="A790">
        <v>2736</v>
      </c>
      <c r="B790" s="3" t="s">
        <v>2736</v>
      </c>
      <c r="C790" s="3" t="s">
        <v>6846</v>
      </c>
      <c r="D790">
        <v>8000</v>
      </c>
      <c r="E790">
        <v>9832</v>
      </c>
      <c r="F790" t="s">
        <v>8219</v>
      </c>
      <c r="G790" t="s">
        <v>8229</v>
      </c>
      <c r="H790" t="s">
        <v>8251</v>
      </c>
      <c r="I790">
        <v>1398268773</v>
      </c>
      <c r="J790" s="13">
        <f t="shared" si="49"/>
        <v>41752.666354166664</v>
      </c>
      <c r="K790">
        <v>1395676773</v>
      </c>
      <c r="L790" s="13">
        <f t="shared" si="50"/>
        <v>42054.849050925928</v>
      </c>
      <c r="M790" t="b">
        <v>0</v>
      </c>
      <c r="N790">
        <v>58</v>
      </c>
      <c r="O790" t="b">
        <v>1</v>
      </c>
      <c r="P790" t="s">
        <v>8295</v>
      </c>
      <c r="Q790" s="6">
        <f t="shared" si="48"/>
        <v>1.2290000000000001</v>
      </c>
      <c r="R790" s="8">
        <f t="shared" si="51"/>
        <v>169.51724137931035</v>
      </c>
      <c r="S790" t="s">
        <v>8310</v>
      </c>
      <c r="T790" t="s">
        <v>8311</v>
      </c>
    </row>
    <row r="791" spans="1:20" ht="45" x14ac:dyDescent="0.25">
      <c r="A791">
        <v>2218</v>
      </c>
      <c r="B791" s="3" t="s">
        <v>2219</v>
      </c>
      <c r="C791" s="3" t="s">
        <v>6328</v>
      </c>
      <c r="D791">
        <v>2000</v>
      </c>
      <c r="E791">
        <v>2456.66</v>
      </c>
      <c r="F791" t="s">
        <v>8219</v>
      </c>
      <c r="G791" t="s">
        <v>8224</v>
      </c>
      <c r="H791" t="s">
        <v>8246</v>
      </c>
      <c r="I791">
        <v>1346198400</v>
      </c>
      <c r="J791" s="13">
        <f t="shared" si="49"/>
        <v>41150</v>
      </c>
      <c r="K791">
        <v>1344281383</v>
      </c>
      <c r="L791" s="13">
        <f t="shared" si="50"/>
        <v>42654.973703703698</v>
      </c>
      <c r="M791" t="b">
        <v>0</v>
      </c>
      <c r="N791">
        <v>76</v>
      </c>
      <c r="O791" t="b">
        <v>1</v>
      </c>
      <c r="P791" t="s">
        <v>8280</v>
      </c>
      <c r="Q791" s="6">
        <f t="shared" si="48"/>
        <v>1.2283299999999999</v>
      </c>
      <c r="R791" s="8">
        <f t="shared" si="51"/>
        <v>32.324473684210524</v>
      </c>
      <c r="S791" t="s">
        <v>8314</v>
      </c>
      <c r="T791" t="s">
        <v>8327</v>
      </c>
    </row>
    <row r="792" spans="1:20" ht="60" x14ac:dyDescent="0.25">
      <c r="A792">
        <v>2554</v>
      </c>
      <c r="B792" s="3" t="s">
        <v>2554</v>
      </c>
      <c r="C792" s="3" t="s">
        <v>6664</v>
      </c>
      <c r="D792">
        <v>3000</v>
      </c>
      <c r="E792">
        <v>3684</v>
      </c>
      <c r="F792" t="s">
        <v>8219</v>
      </c>
      <c r="G792" t="s">
        <v>8224</v>
      </c>
      <c r="H792" t="s">
        <v>8246</v>
      </c>
      <c r="I792">
        <v>1433131140</v>
      </c>
      <c r="J792" s="13">
        <f t="shared" si="49"/>
        <v>42156.165972222225</v>
      </c>
      <c r="K792">
        <v>1430445163</v>
      </c>
      <c r="L792" s="13">
        <f t="shared" si="50"/>
        <v>42219.019733796296</v>
      </c>
      <c r="M792" t="b">
        <v>0</v>
      </c>
      <c r="N792">
        <v>67</v>
      </c>
      <c r="O792" t="b">
        <v>1</v>
      </c>
      <c r="P792" t="s">
        <v>8300</v>
      </c>
      <c r="Q792" s="6">
        <f t="shared" si="48"/>
        <v>1.228</v>
      </c>
      <c r="R792" s="8">
        <f t="shared" si="51"/>
        <v>54.985074626865675</v>
      </c>
      <c r="S792" t="s">
        <v>8314</v>
      </c>
      <c r="T792" t="s">
        <v>8336</v>
      </c>
    </row>
    <row r="793" spans="1:20" ht="60" x14ac:dyDescent="0.25">
      <c r="A793">
        <v>1355</v>
      </c>
      <c r="B793" s="3" t="s">
        <v>1356</v>
      </c>
      <c r="C793" s="3" t="s">
        <v>5465</v>
      </c>
      <c r="D793">
        <v>2500</v>
      </c>
      <c r="E793">
        <v>3067</v>
      </c>
      <c r="F793" t="s">
        <v>8219</v>
      </c>
      <c r="G793" t="s">
        <v>8225</v>
      </c>
      <c r="H793" t="s">
        <v>8247</v>
      </c>
      <c r="I793">
        <v>1354269600</v>
      </c>
      <c r="J793" s="13">
        <f t="shared" si="49"/>
        <v>41243.416666666664</v>
      </c>
      <c r="K793">
        <v>1351663605</v>
      </c>
      <c r="L793" s="13">
        <f t="shared" si="50"/>
        <v>42745.600243055553</v>
      </c>
      <c r="M793" t="b">
        <v>0</v>
      </c>
      <c r="N793">
        <v>121</v>
      </c>
      <c r="O793" t="b">
        <v>1</v>
      </c>
      <c r="P793" t="s">
        <v>8274</v>
      </c>
      <c r="Q793" s="6">
        <f t="shared" si="48"/>
        <v>1.2267999999999999</v>
      </c>
      <c r="R793" s="8">
        <f t="shared" si="51"/>
        <v>25.347107438016529</v>
      </c>
      <c r="S793" t="s">
        <v>8323</v>
      </c>
      <c r="T793" t="s">
        <v>8333</v>
      </c>
    </row>
    <row r="794" spans="1:20" ht="45" x14ac:dyDescent="0.25">
      <c r="A794">
        <v>1664</v>
      </c>
      <c r="B794" s="3" t="s">
        <v>1665</v>
      </c>
      <c r="C794" s="3" t="s">
        <v>5774</v>
      </c>
      <c r="D794">
        <v>2500</v>
      </c>
      <c r="E794">
        <v>3060.22</v>
      </c>
      <c r="F794" t="s">
        <v>8219</v>
      </c>
      <c r="G794" t="s">
        <v>8224</v>
      </c>
      <c r="H794" t="s">
        <v>8246</v>
      </c>
      <c r="I794">
        <v>1331870340</v>
      </c>
      <c r="J794" s="13">
        <f t="shared" si="49"/>
        <v>40984.165972222225</v>
      </c>
      <c r="K794">
        <v>1328033818</v>
      </c>
      <c r="L794" s="13">
        <f t="shared" si="50"/>
        <v>41023.227731481478</v>
      </c>
      <c r="M794" t="b">
        <v>0</v>
      </c>
      <c r="N794">
        <v>89</v>
      </c>
      <c r="O794" t="b">
        <v>1</v>
      </c>
      <c r="P794" t="s">
        <v>8292</v>
      </c>
      <c r="Q794" s="6">
        <f t="shared" si="48"/>
        <v>1.2240879999999998</v>
      </c>
      <c r="R794" s="8">
        <f t="shared" si="51"/>
        <v>34.384494382022467</v>
      </c>
      <c r="S794" t="s">
        <v>8314</v>
      </c>
      <c r="T794" t="s">
        <v>8322</v>
      </c>
    </row>
    <row r="795" spans="1:20" ht="60" x14ac:dyDescent="0.25">
      <c r="A795">
        <v>737</v>
      </c>
      <c r="B795" s="3" t="s">
        <v>738</v>
      </c>
      <c r="C795" s="3" t="s">
        <v>4847</v>
      </c>
      <c r="D795">
        <v>5000</v>
      </c>
      <c r="E795">
        <v>6120</v>
      </c>
      <c r="F795" t="s">
        <v>8219</v>
      </c>
      <c r="G795" t="s">
        <v>8224</v>
      </c>
      <c r="H795" t="s">
        <v>8246</v>
      </c>
      <c r="I795">
        <v>1392408000</v>
      </c>
      <c r="J795" s="13">
        <f t="shared" si="49"/>
        <v>41684.833333333336</v>
      </c>
      <c r="K795">
        <v>1390890987</v>
      </c>
      <c r="L795" s="13">
        <f t="shared" si="50"/>
        <v>41059.185682870368</v>
      </c>
      <c r="M795" t="b">
        <v>0</v>
      </c>
      <c r="N795">
        <v>108</v>
      </c>
      <c r="O795" t="b">
        <v>1</v>
      </c>
      <c r="P795" t="s">
        <v>8274</v>
      </c>
      <c r="Q795" s="6">
        <f t="shared" si="48"/>
        <v>1.224</v>
      </c>
      <c r="R795" s="8">
        <f t="shared" si="51"/>
        <v>56.666666666666664</v>
      </c>
      <c r="S795" t="s">
        <v>8323</v>
      </c>
      <c r="T795" t="s">
        <v>8333</v>
      </c>
    </row>
    <row r="796" spans="1:20" ht="45" x14ac:dyDescent="0.25">
      <c r="A796">
        <v>3308</v>
      </c>
      <c r="B796" s="3" t="s">
        <v>3308</v>
      </c>
      <c r="C796" s="3" t="s">
        <v>7418</v>
      </c>
      <c r="D796">
        <v>3500</v>
      </c>
      <c r="E796">
        <v>4280</v>
      </c>
      <c r="F796" t="s">
        <v>8219</v>
      </c>
      <c r="G796" t="s">
        <v>8224</v>
      </c>
      <c r="H796" t="s">
        <v>8246</v>
      </c>
      <c r="I796">
        <v>1460581365</v>
      </c>
      <c r="J796" s="13">
        <f t="shared" si="49"/>
        <v>42473.876909722225</v>
      </c>
      <c r="K796">
        <v>1458766965</v>
      </c>
      <c r="L796" s="13">
        <f t="shared" si="50"/>
        <v>41879.913761574076</v>
      </c>
      <c r="M796" t="b">
        <v>0</v>
      </c>
      <c r="N796">
        <v>57</v>
      </c>
      <c r="O796" t="b">
        <v>1</v>
      </c>
      <c r="P796" t="s">
        <v>8271</v>
      </c>
      <c r="Q796" s="6">
        <f t="shared" si="48"/>
        <v>1.2228571428571429</v>
      </c>
      <c r="R796" s="8">
        <f t="shared" si="51"/>
        <v>75.087719298245617</v>
      </c>
      <c r="S796" t="s">
        <v>8317</v>
      </c>
      <c r="T796" t="s">
        <v>8318</v>
      </c>
    </row>
    <row r="797" spans="1:20" ht="30" x14ac:dyDescent="0.25">
      <c r="A797">
        <v>1247</v>
      </c>
      <c r="B797" s="3" t="s">
        <v>1248</v>
      </c>
      <c r="C797" s="3" t="s">
        <v>5357</v>
      </c>
      <c r="D797">
        <v>3500</v>
      </c>
      <c r="E797">
        <v>4275</v>
      </c>
      <c r="F797" t="s">
        <v>8219</v>
      </c>
      <c r="G797" t="s">
        <v>8224</v>
      </c>
      <c r="H797" t="s">
        <v>8246</v>
      </c>
      <c r="I797">
        <v>1367823655</v>
      </c>
      <c r="J797" s="13">
        <f t="shared" si="49"/>
        <v>41400.292303240742</v>
      </c>
      <c r="K797">
        <v>1365231655</v>
      </c>
      <c r="L797" s="13">
        <f t="shared" si="50"/>
        <v>41758.833564814813</v>
      </c>
      <c r="M797" t="b">
        <v>1</v>
      </c>
      <c r="N797">
        <v>50</v>
      </c>
      <c r="O797" t="b">
        <v>1</v>
      </c>
      <c r="P797" t="s">
        <v>8276</v>
      </c>
      <c r="Q797" s="6">
        <f t="shared" si="48"/>
        <v>1.2214285714285715</v>
      </c>
      <c r="R797" s="8">
        <f t="shared" si="51"/>
        <v>85.5</v>
      </c>
      <c r="S797" t="s">
        <v>8314</v>
      </c>
      <c r="T797" t="s">
        <v>8315</v>
      </c>
    </row>
    <row r="798" spans="1:20" ht="45" x14ac:dyDescent="0.25">
      <c r="A798">
        <v>1394</v>
      </c>
      <c r="B798" s="3" t="s">
        <v>1395</v>
      </c>
      <c r="C798" s="3" t="s">
        <v>5504</v>
      </c>
      <c r="D798">
        <v>750</v>
      </c>
      <c r="E798">
        <v>916</v>
      </c>
      <c r="F798" t="s">
        <v>8219</v>
      </c>
      <c r="G798" t="s">
        <v>8224</v>
      </c>
      <c r="H798" t="s">
        <v>8246</v>
      </c>
      <c r="I798">
        <v>1488337200</v>
      </c>
      <c r="J798" s="13">
        <f t="shared" si="49"/>
        <v>42795.125</v>
      </c>
      <c r="K798">
        <v>1484623726</v>
      </c>
      <c r="L798" s="13">
        <f t="shared" si="50"/>
        <v>41003.60665509259</v>
      </c>
      <c r="M798" t="b">
        <v>0</v>
      </c>
      <c r="N798">
        <v>17</v>
      </c>
      <c r="O798" t="b">
        <v>1</v>
      </c>
      <c r="P798" t="s">
        <v>8276</v>
      </c>
      <c r="Q798" s="6">
        <f t="shared" si="48"/>
        <v>1.2213333333333334</v>
      </c>
      <c r="R798" s="8">
        <f t="shared" si="51"/>
        <v>53.882352941176471</v>
      </c>
      <c r="S798" t="s">
        <v>8314</v>
      </c>
      <c r="T798" t="s">
        <v>8315</v>
      </c>
    </row>
    <row r="799" spans="1:20" ht="60" x14ac:dyDescent="0.25">
      <c r="A799">
        <v>721</v>
      </c>
      <c r="B799" s="3" t="s">
        <v>722</v>
      </c>
      <c r="C799" s="3" t="s">
        <v>4831</v>
      </c>
      <c r="D799">
        <v>8200</v>
      </c>
      <c r="E799">
        <v>10013</v>
      </c>
      <c r="F799" t="s">
        <v>8219</v>
      </c>
      <c r="G799" t="s">
        <v>8224</v>
      </c>
      <c r="H799" t="s">
        <v>8246</v>
      </c>
      <c r="I799">
        <v>1406900607</v>
      </c>
      <c r="J799" s="13">
        <f t="shared" si="49"/>
        <v>41852.571840277778</v>
      </c>
      <c r="K799">
        <v>1403012607</v>
      </c>
      <c r="L799" s="13">
        <f t="shared" si="50"/>
        <v>42775.51494212963</v>
      </c>
      <c r="M799" t="b">
        <v>0</v>
      </c>
      <c r="N799">
        <v>119</v>
      </c>
      <c r="O799" t="b">
        <v>1</v>
      </c>
      <c r="P799" t="s">
        <v>8274</v>
      </c>
      <c r="Q799" s="6">
        <f t="shared" si="48"/>
        <v>1.2210975609756098</v>
      </c>
      <c r="R799" s="8">
        <f t="shared" si="51"/>
        <v>84.142857142857139</v>
      </c>
      <c r="S799" t="s">
        <v>8323</v>
      </c>
      <c r="T799" t="s">
        <v>8333</v>
      </c>
    </row>
    <row r="800" spans="1:20" ht="60" x14ac:dyDescent="0.25">
      <c r="A800">
        <v>1604</v>
      </c>
      <c r="B800" s="3" t="s">
        <v>1605</v>
      </c>
      <c r="C800" s="3" t="s">
        <v>5714</v>
      </c>
      <c r="D800">
        <v>2800</v>
      </c>
      <c r="E800">
        <v>3419</v>
      </c>
      <c r="F800" t="s">
        <v>8219</v>
      </c>
      <c r="G800" t="s">
        <v>8224</v>
      </c>
      <c r="H800" t="s">
        <v>8246</v>
      </c>
      <c r="I800">
        <v>1332011835</v>
      </c>
      <c r="J800" s="13">
        <f t="shared" si="49"/>
        <v>40985.80364583333</v>
      </c>
      <c r="K800">
        <v>1328559435</v>
      </c>
      <c r="L800" s="13">
        <f t="shared" si="50"/>
        <v>42087.768055555556</v>
      </c>
      <c r="M800" t="b">
        <v>0</v>
      </c>
      <c r="N800">
        <v>70</v>
      </c>
      <c r="O800" t="b">
        <v>1</v>
      </c>
      <c r="P800" t="s">
        <v>8276</v>
      </c>
      <c r="Q800" s="6">
        <f t="shared" si="48"/>
        <v>1.2210714285714286</v>
      </c>
      <c r="R800" s="8">
        <f t="shared" si="51"/>
        <v>48.842857142857142</v>
      </c>
      <c r="S800" t="s">
        <v>8314</v>
      </c>
      <c r="T800" t="s">
        <v>8315</v>
      </c>
    </row>
    <row r="801" spans="1:20" ht="45" x14ac:dyDescent="0.25">
      <c r="A801">
        <v>3571</v>
      </c>
      <c r="B801" s="3" t="s">
        <v>3570</v>
      </c>
      <c r="C801" s="3" t="s">
        <v>7681</v>
      </c>
      <c r="D801">
        <v>1500</v>
      </c>
      <c r="E801">
        <v>1831</v>
      </c>
      <c r="F801" t="s">
        <v>8219</v>
      </c>
      <c r="G801" t="s">
        <v>8225</v>
      </c>
      <c r="H801" t="s">
        <v>8247</v>
      </c>
      <c r="I801">
        <v>1414701413</v>
      </c>
      <c r="J801" s="13">
        <f t="shared" si="49"/>
        <v>41942.858946759261</v>
      </c>
      <c r="K801">
        <v>1412109413</v>
      </c>
      <c r="L801" s="13">
        <f t="shared" si="50"/>
        <v>41882.585648148146</v>
      </c>
      <c r="M801" t="b">
        <v>0</v>
      </c>
      <c r="N801">
        <v>25</v>
      </c>
      <c r="O801" t="b">
        <v>1</v>
      </c>
      <c r="P801" t="s">
        <v>8271</v>
      </c>
      <c r="Q801" s="6">
        <f t="shared" si="48"/>
        <v>1.2206666666666666</v>
      </c>
      <c r="R801" s="8">
        <f t="shared" si="51"/>
        <v>73.239999999999995</v>
      </c>
      <c r="S801" t="s">
        <v>8317</v>
      </c>
      <c r="T801" t="s">
        <v>8318</v>
      </c>
    </row>
    <row r="802" spans="1:20" ht="60" x14ac:dyDescent="0.25">
      <c r="A802">
        <v>370</v>
      </c>
      <c r="B802" s="3" t="s">
        <v>371</v>
      </c>
      <c r="C802" s="3" t="s">
        <v>4480</v>
      </c>
      <c r="D802">
        <v>25000</v>
      </c>
      <c r="E802">
        <v>30505</v>
      </c>
      <c r="F802" t="s">
        <v>8219</v>
      </c>
      <c r="G802" t="s">
        <v>8224</v>
      </c>
      <c r="H802" t="s">
        <v>8246</v>
      </c>
      <c r="I802">
        <v>1483729500</v>
      </c>
      <c r="J802" s="13">
        <f t="shared" si="49"/>
        <v>42741.795138888891</v>
      </c>
      <c r="K802">
        <v>1481137500</v>
      </c>
      <c r="L802" s="13">
        <f t="shared" si="50"/>
        <v>41387.171805555554</v>
      </c>
      <c r="M802" t="b">
        <v>0</v>
      </c>
      <c r="N802">
        <v>43</v>
      </c>
      <c r="O802" t="b">
        <v>1</v>
      </c>
      <c r="P802" t="s">
        <v>8269</v>
      </c>
      <c r="Q802" s="6">
        <f t="shared" si="48"/>
        <v>1.2202</v>
      </c>
      <c r="R802" s="8">
        <f t="shared" si="51"/>
        <v>709.41860465116281</v>
      </c>
      <c r="S802" t="s">
        <v>8320</v>
      </c>
      <c r="T802" t="s">
        <v>8332</v>
      </c>
    </row>
    <row r="803" spans="1:20" ht="45" x14ac:dyDescent="0.25">
      <c r="A803">
        <v>846</v>
      </c>
      <c r="B803" s="3" t="s">
        <v>847</v>
      </c>
      <c r="C803" s="3" t="s">
        <v>4956</v>
      </c>
      <c r="D803">
        <v>1100</v>
      </c>
      <c r="E803">
        <v>1342.01</v>
      </c>
      <c r="F803" t="s">
        <v>8219</v>
      </c>
      <c r="G803" t="s">
        <v>8225</v>
      </c>
      <c r="H803" t="s">
        <v>8247</v>
      </c>
      <c r="I803">
        <v>1394460000</v>
      </c>
      <c r="J803" s="13">
        <f t="shared" si="49"/>
        <v>41708.583333333336</v>
      </c>
      <c r="K803">
        <v>1393233855</v>
      </c>
      <c r="L803" s="13">
        <f t="shared" si="50"/>
        <v>40050.643680555557</v>
      </c>
      <c r="M803" t="b">
        <v>0</v>
      </c>
      <c r="N803">
        <v>47</v>
      </c>
      <c r="O803" t="b">
        <v>1</v>
      </c>
      <c r="P803" t="s">
        <v>8277</v>
      </c>
      <c r="Q803" s="6">
        <f t="shared" si="48"/>
        <v>1.2200090909090908</v>
      </c>
      <c r="R803" s="8">
        <f t="shared" si="51"/>
        <v>28.553404255319148</v>
      </c>
      <c r="S803" t="s">
        <v>8314</v>
      </c>
      <c r="T803" t="s">
        <v>8335</v>
      </c>
    </row>
    <row r="804" spans="1:20" ht="60" x14ac:dyDescent="0.25">
      <c r="A804">
        <v>1294</v>
      </c>
      <c r="B804" s="3" t="s">
        <v>1295</v>
      </c>
      <c r="C804" s="3" t="s">
        <v>5404</v>
      </c>
      <c r="D804">
        <v>500</v>
      </c>
      <c r="E804">
        <v>610</v>
      </c>
      <c r="F804" t="s">
        <v>8219</v>
      </c>
      <c r="G804" t="s">
        <v>8225</v>
      </c>
      <c r="H804" t="s">
        <v>8247</v>
      </c>
      <c r="I804">
        <v>1445252400</v>
      </c>
      <c r="J804" s="13">
        <f t="shared" si="49"/>
        <v>42296.458333333328</v>
      </c>
      <c r="K804">
        <v>1443696797</v>
      </c>
      <c r="L804" s="13">
        <f t="shared" si="50"/>
        <v>42094.236481481479</v>
      </c>
      <c r="M804" t="b">
        <v>0</v>
      </c>
      <c r="N804">
        <v>22</v>
      </c>
      <c r="O804" t="b">
        <v>1</v>
      </c>
      <c r="P804" t="s">
        <v>8271</v>
      </c>
      <c r="Q804" s="6">
        <f t="shared" si="48"/>
        <v>1.22</v>
      </c>
      <c r="R804" s="8">
        <f t="shared" si="51"/>
        <v>27.727272727272727</v>
      </c>
      <c r="S804" t="s">
        <v>8317</v>
      </c>
      <c r="T804" t="s">
        <v>8318</v>
      </c>
    </row>
    <row r="805" spans="1:20" ht="60" x14ac:dyDescent="0.25">
      <c r="A805">
        <v>3404</v>
      </c>
      <c r="B805" s="3" t="s">
        <v>3403</v>
      </c>
      <c r="C805" s="3" t="s">
        <v>7514</v>
      </c>
      <c r="D805">
        <v>500</v>
      </c>
      <c r="E805">
        <v>610</v>
      </c>
      <c r="F805" t="s">
        <v>8219</v>
      </c>
      <c r="G805" t="s">
        <v>8224</v>
      </c>
      <c r="H805" t="s">
        <v>8246</v>
      </c>
      <c r="I805">
        <v>1434542702</v>
      </c>
      <c r="J805" s="13">
        <f t="shared" si="49"/>
        <v>42172.503495370373</v>
      </c>
      <c r="K805">
        <v>1432814702</v>
      </c>
      <c r="L805" s="13">
        <f t="shared" si="50"/>
        <v>41037.892465277779</v>
      </c>
      <c r="M805" t="b">
        <v>0</v>
      </c>
      <c r="N805">
        <v>3</v>
      </c>
      <c r="O805" t="b">
        <v>1</v>
      </c>
      <c r="P805" t="s">
        <v>8271</v>
      </c>
      <c r="Q805" s="6">
        <f t="shared" si="48"/>
        <v>1.22</v>
      </c>
      <c r="R805" s="8">
        <f t="shared" si="51"/>
        <v>203.33333333333334</v>
      </c>
      <c r="S805" t="s">
        <v>8317</v>
      </c>
      <c r="T805" t="s">
        <v>8318</v>
      </c>
    </row>
    <row r="806" spans="1:20" ht="45" x14ac:dyDescent="0.25">
      <c r="A806">
        <v>837</v>
      </c>
      <c r="B806" s="3" t="s">
        <v>838</v>
      </c>
      <c r="C806" s="3" t="s">
        <v>4947</v>
      </c>
      <c r="D806">
        <v>2500</v>
      </c>
      <c r="E806">
        <v>3045</v>
      </c>
      <c r="F806" t="s">
        <v>8219</v>
      </c>
      <c r="G806" t="s">
        <v>8224</v>
      </c>
      <c r="H806" t="s">
        <v>8246</v>
      </c>
      <c r="I806">
        <v>1398988662</v>
      </c>
      <c r="J806" s="13">
        <f t="shared" si="49"/>
        <v>41760.998402777775</v>
      </c>
      <c r="K806">
        <v>1396396662</v>
      </c>
      <c r="L806" s="13">
        <f t="shared" si="50"/>
        <v>42238.13282407407</v>
      </c>
      <c r="M806" t="b">
        <v>0</v>
      </c>
      <c r="N806">
        <v>62</v>
      </c>
      <c r="O806" t="b">
        <v>1</v>
      </c>
      <c r="P806" t="s">
        <v>8276</v>
      </c>
      <c r="Q806" s="6">
        <f t="shared" si="48"/>
        <v>1.218</v>
      </c>
      <c r="R806" s="8">
        <f t="shared" si="51"/>
        <v>49.112903225806448</v>
      </c>
      <c r="S806" t="s">
        <v>8314</v>
      </c>
      <c r="T806" t="s">
        <v>8315</v>
      </c>
    </row>
    <row r="807" spans="1:20" ht="60" x14ac:dyDescent="0.25">
      <c r="A807">
        <v>2962</v>
      </c>
      <c r="B807" s="3" t="s">
        <v>2962</v>
      </c>
      <c r="C807" s="3" t="s">
        <v>7072</v>
      </c>
      <c r="D807">
        <v>1000</v>
      </c>
      <c r="E807">
        <v>1218</v>
      </c>
      <c r="F807" t="s">
        <v>8219</v>
      </c>
      <c r="G807" t="s">
        <v>8224</v>
      </c>
      <c r="H807" t="s">
        <v>8246</v>
      </c>
      <c r="I807">
        <v>1425193140</v>
      </c>
      <c r="J807" s="13">
        <f t="shared" si="49"/>
        <v>42064.290972222225</v>
      </c>
      <c r="K807">
        <v>1422769906</v>
      </c>
      <c r="L807" s="13">
        <f t="shared" si="50"/>
        <v>39950.163344907407</v>
      </c>
      <c r="M807" t="b">
        <v>0</v>
      </c>
      <c r="N807">
        <v>20</v>
      </c>
      <c r="O807" t="b">
        <v>1</v>
      </c>
      <c r="P807" t="s">
        <v>8271</v>
      </c>
      <c r="Q807" s="6">
        <f t="shared" si="48"/>
        <v>1.218</v>
      </c>
      <c r="R807" s="8">
        <f t="shared" si="51"/>
        <v>60.9</v>
      </c>
      <c r="S807" t="s">
        <v>8317</v>
      </c>
      <c r="T807" t="s">
        <v>8318</v>
      </c>
    </row>
    <row r="808" spans="1:20" ht="45" x14ac:dyDescent="0.25">
      <c r="A808">
        <v>3468</v>
      </c>
      <c r="B808" s="3" t="s">
        <v>3467</v>
      </c>
      <c r="C808" s="3" t="s">
        <v>7578</v>
      </c>
      <c r="D808">
        <v>10000</v>
      </c>
      <c r="E808">
        <v>12178</v>
      </c>
      <c r="F808" t="s">
        <v>8219</v>
      </c>
      <c r="G808" t="s">
        <v>8224</v>
      </c>
      <c r="H808" t="s">
        <v>8246</v>
      </c>
      <c r="I808">
        <v>1474426800</v>
      </c>
      <c r="J808" s="13">
        <f t="shared" si="49"/>
        <v>42634.125</v>
      </c>
      <c r="K808">
        <v>1471976529</v>
      </c>
      <c r="L808" s="13">
        <f t="shared" si="50"/>
        <v>40939.02002314815</v>
      </c>
      <c r="M808" t="b">
        <v>0</v>
      </c>
      <c r="N808">
        <v>17</v>
      </c>
      <c r="O808" t="b">
        <v>1</v>
      </c>
      <c r="P808" t="s">
        <v>8271</v>
      </c>
      <c r="Q808" s="6">
        <f t="shared" si="48"/>
        <v>1.2178</v>
      </c>
      <c r="R808" s="8">
        <f t="shared" si="51"/>
        <v>716.35294117647061</v>
      </c>
      <c r="S808" t="s">
        <v>8317</v>
      </c>
      <c r="T808" t="s">
        <v>8318</v>
      </c>
    </row>
    <row r="809" spans="1:20" ht="60" x14ac:dyDescent="0.25">
      <c r="A809">
        <v>3810</v>
      </c>
      <c r="B809" s="3" t="s">
        <v>3807</v>
      </c>
      <c r="C809" s="3" t="s">
        <v>7920</v>
      </c>
      <c r="D809">
        <v>1500</v>
      </c>
      <c r="E809">
        <v>1826</v>
      </c>
      <c r="F809" t="s">
        <v>8219</v>
      </c>
      <c r="G809" t="s">
        <v>8224</v>
      </c>
      <c r="H809" t="s">
        <v>8246</v>
      </c>
      <c r="I809">
        <v>1426965758</v>
      </c>
      <c r="J809" s="13">
        <f t="shared" si="49"/>
        <v>42084.807384259257</v>
      </c>
      <c r="K809">
        <v>1424377358</v>
      </c>
      <c r="L809" s="13">
        <f t="shared" si="50"/>
        <v>40939.979618055557</v>
      </c>
      <c r="M809" t="b">
        <v>0</v>
      </c>
      <c r="N809">
        <v>26</v>
      </c>
      <c r="O809" t="b">
        <v>1</v>
      </c>
      <c r="P809" t="s">
        <v>8271</v>
      </c>
      <c r="Q809" s="6">
        <f t="shared" si="48"/>
        <v>1.2173333333333334</v>
      </c>
      <c r="R809" s="8">
        <f t="shared" si="51"/>
        <v>70.230769230769226</v>
      </c>
      <c r="S809" t="s">
        <v>8317</v>
      </c>
      <c r="T809" t="s">
        <v>8318</v>
      </c>
    </row>
    <row r="810" spans="1:20" ht="60" x14ac:dyDescent="0.25">
      <c r="A810">
        <v>2985</v>
      </c>
      <c r="B810" s="3" t="s">
        <v>2985</v>
      </c>
      <c r="C810" s="3" t="s">
        <v>7095</v>
      </c>
      <c r="D810">
        <v>10000</v>
      </c>
      <c r="E810">
        <v>12165</v>
      </c>
      <c r="F810" t="s">
        <v>8219</v>
      </c>
      <c r="G810" t="s">
        <v>8228</v>
      </c>
      <c r="H810" t="s">
        <v>8250</v>
      </c>
      <c r="I810">
        <v>1477886400</v>
      </c>
      <c r="J810" s="13">
        <f t="shared" si="49"/>
        <v>42674.166666666672</v>
      </c>
      <c r="K810">
        <v>1476228128</v>
      </c>
      <c r="L810" s="13">
        <f t="shared" si="50"/>
        <v>42572.778495370367</v>
      </c>
      <c r="M810" t="b">
        <v>0</v>
      </c>
      <c r="N810">
        <v>111</v>
      </c>
      <c r="O810" t="b">
        <v>1</v>
      </c>
      <c r="P810" t="s">
        <v>8303</v>
      </c>
      <c r="Q810" s="6">
        <f t="shared" si="48"/>
        <v>1.2164999999999999</v>
      </c>
      <c r="R810" s="8">
        <f t="shared" si="51"/>
        <v>109.5945945945946</v>
      </c>
      <c r="S810" t="s">
        <v>8317</v>
      </c>
      <c r="T810" t="s">
        <v>8330</v>
      </c>
    </row>
    <row r="811" spans="1:20" ht="45" x14ac:dyDescent="0.25">
      <c r="A811">
        <v>3281</v>
      </c>
      <c r="B811" s="3" t="s">
        <v>3281</v>
      </c>
      <c r="C811" s="3" t="s">
        <v>7391</v>
      </c>
      <c r="D811">
        <v>5000</v>
      </c>
      <c r="E811">
        <v>6080</v>
      </c>
      <c r="F811" t="s">
        <v>8219</v>
      </c>
      <c r="G811" t="s">
        <v>8224</v>
      </c>
      <c r="H811" t="s">
        <v>8246</v>
      </c>
      <c r="I811">
        <v>1441153705</v>
      </c>
      <c r="J811" s="13">
        <f t="shared" si="49"/>
        <v>42249.019733796296</v>
      </c>
      <c r="K811">
        <v>1438561705</v>
      </c>
      <c r="L811" s="13">
        <f t="shared" si="50"/>
        <v>42282.768414351856</v>
      </c>
      <c r="M811" t="b">
        <v>0</v>
      </c>
      <c r="N811">
        <v>47</v>
      </c>
      <c r="O811" t="b">
        <v>1</v>
      </c>
      <c r="P811" t="s">
        <v>8271</v>
      </c>
      <c r="Q811" s="6">
        <f t="shared" si="48"/>
        <v>1.216</v>
      </c>
      <c r="R811" s="8">
        <f t="shared" si="51"/>
        <v>129.36170212765958</v>
      </c>
      <c r="S811" t="s">
        <v>8317</v>
      </c>
      <c r="T811" t="s">
        <v>8318</v>
      </c>
    </row>
    <row r="812" spans="1:20" ht="45" x14ac:dyDescent="0.25">
      <c r="A812">
        <v>2168</v>
      </c>
      <c r="B812" s="3" t="s">
        <v>2169</v>
      </c>
      <c r="C812" s="3" t="s">
        <v>6278</v>
      </c>
      <c r="D812">
        <v>18000</v>
      </c>
      <c r="E812">
        <v>21884.69</v>
      </c>
      <c r="F812" t="s">
        <v>8219</v>
      </c>
      <c r="G812" t="s">
        <v>8224</v>
      </c>
      <c r="H812" t="s">
        <v>8246</v>
      </c>
      <c r="I812">
        <v>1486702800</v>
      </c>
      <c r="J812" s="13">
        <f t="shared" si="49"/>
        <v>42776.208333333328</v>
      </c>
      <c r="K812">
        <v>1484058261</v>
      </c>
      <c r="L812" s="13">
        <f t="shared" si="50"/>
        <v>41888.674826388888</v>
      </c>
      <c r="M812" t="b">
        <v>0</v>
      </c>
      <c r="N812">
        <v>340</v>
      </c>
      <c r="O812" t="b">
        <v>1</v>
      </c>
      <c r="P812" t="s">
        <v>8276</v>
      </c>
      <c r="Q812" s="6">
        <f t="shared" si="48"/>
        <v>1.215816111111111</v>
      </c>
      <c r="R812" s="8">
        <f t="shared" si="51"/>
        <v>64.366735294117646</v>
      </c>
      <c r="S812" t="s">
        <v>8314</v>
      </c>
      <c r="T812" t="s">
        <v>8315</v>
      </c>
    </row>
    <row r="813" spans="1:20" ht="45" x14ac:dyDescent="0.25">
      <c r="A813">
        <v>2490</v>
      </c>
      <c r="B813" s="3" t="s">
        <v>2490</v>
      </c>
      <c r="C813" s="3" t="s">
        <v>6600</v>
      </c>
      <c r="D813">
        <v>500</v>
      </c>
      <c r="E813">
        <v>607</v>
      </c>
      <c r="F813" t="s">
        <v>8219</v>
      </c>
      <c r="G813" t="s">
        <v>8224</v>
      </c>
      <c r="H813" t="s">
        <v>8246</v>
      </c>
      <c r="I813">
        <v>1340429276</v>
      </c>
      <c r="J813" s="13">
        <f t="shared" si="49"/>
        <v>41083.227731481478</v>
      </c>
      <c r="K813">
        <v>1335245276</v>
      </c>
      <c r="L813" s="13">
        <f t="shared" si="50"/>
        <v>41598.420046296298</v>
      </c>
      <c r="M813" t="b">
        <v>0</v>
      </c>
      <c r="N813">
        <v>16</v>
      </c>
      <c r="O813" t="b">
        <v>1</v>
      </c>
      <c r="P813" t="s">
        <v>8279</v>
      </c>
      <c r="Q813" s="6">
        <f t="shared" si="48"/>
        <v>1.214</v>
      </c>
      <c r="R813" s="8">
        <f t="shared" si="51"/>
        <v>37.9375</v>
      </c>
      <c r="S813" t="s">
        <v>8314</v>
      </c>
      <c r="T813" t="s">
        <v>8331</v>
      </c>
    </row>
    <row r="814" spans="1:20" ht="60" x14ac:dyDescent="0.25">
      <c r="A814">
        <v>2285</v>
      </c>
      <c r="B814" s="3" t="s">
        <v>2286</v>
      </c>
      <c r="C814" s="3" t="s">
        <v>6395</v>
      </c>
      <c r="D814">
        <v>3000</v>
      </c>
      <c r="E814">
        <v>3641</v>
      </c>
      <c r="F814" t="s">
        <v>8219</v>
      </c>
      <c r="G814" t="s">
        <v>8224</v>
      </c>
      <c r="H814" t="s">
        <v>8246</v>
      </c>
      <c r="I814">
        <v>1340944043</v>
      </c>
      <c r="J814" s="13">
        <f t="shared" si="49"/>
        <v>41089.185682870368</v>
      </c>
      <c r="K814">
        <v>1338352043</v>
      </c>
      <c r="L814" s="13">
        <f t="shared" si="50"/>
        <v>40555.322662037033</v>
      </c>
      <c r="M814" t="b">
        <v>0</v>
      </c>
      <c r="N814">
        <v>79</v>
      </c>
      <c r="O814" t="b">
        <v>1</v>
      </c>
      <c r="P814" t="s">
        <v>8276</v>
      </c>
      <c r="Q814" s="6">
        <f t="shared" si="48"/>
        <v>1.2136666666666667</v>
      </c>
      <c r="R814" s="8">
        <f t="shared" si="51"/>
        <v>46.088607594936711</v>
      </c>
      <c r="S814" t="s">
        <v>8314</v>
      </c>
      <c r="T814" t="s">
        <v>8315</v>
      </c>
    </row>
    <row r="815" spans="1:20" ht="45" x14ac:dyDescent="0.25">
      <c r="A815">
        <v>3706</v>
      </c>
      <c r="B815" s="3" t="s">
        <v>3703</v>
      </c>
      <c r="C815" s="3" t="s">
        <v>7816</v>
      </c>
      <c r="D815">
        <v>1500</v>
      </c>
      <c r="E815">
        <v>1820</v>
      </c>
      <c r="F815" t="s">
        <v>8219</v>
      </c>
      <c r="G815" t="s">
        <v>8224</v>
      </c>
      <c r="H815" t="s">
        <v>8246</v>
      </c>
      <c r="I815">
        <v>1410558949</v>
      </c>
      <c r="J815" s="13">
        <f t="shared" si="49"/>
        <v>41894.913761574076</v>
      </c>
      <c r="K815">
        <v>1409262949</v>
      </c>
      <c r="L815" s="13">
        <f t="shared" si="50"/>
        <v>42607.226701388892</v>
      </c>
      <c r="M815" t="b">
        <v>0</v>
      </c>
      <c r="N815">
        <v>13</v>
      </c>
      <c r="O815" t="b">
        <v>1</v>
      </c>
      <c r="P815" t="s">
        <v>8271</v>
      </c>
      <c r="Q815" s="6">
        <f t="shared" si="48"/>
        <v>1.2133333333333334</v>
      </c>
      <c r="R815" s="8">
        <f t="shared" si="51"/>
        <v>140</v>
      </c>
      <c r="S815" t="s">
        <v>8317</v>
      </c>
      <c r="T815" t="s">
        <v>8318</v>
      </c>
    </row>
    <row r="816" spans="1:20" ht="60" x14ac:dyDescent="0.25">
      <c r="A816">
        <v>3019</v>
      </c>
      <c r="B816" s="3" t="s">
        <v>3019</v>
      </c>
      <c r="C816" s="3" t="s">
        <v>7129</v>
      </c>
      <c r="D816">
        <v>15000</v>
      </c>
      <c r="E816">
        <v>18185</v>
      </c>
      <c r="F816" t="s">
        <v>8219</v>
      </c>
      <c r="G816" t="s">
        <v>8224</v>
      </c>
      <c r="H816" t="s">
        <v>8246</v>
      </c>
      <c r="I816">
        <v>1401159600</v>
      </c>
      <c r="J816" s="13">
        <f t="shared" si="49"/>
        <v>41786.125</v>
      </c>
      <c r="K816">
        <v>1398801620</v>
      </c>
      <c r="L816" s="13">
        <f t="shared" si="50"/>
        <v>41453.076319444444</v>
      </c>
      <c r="M816" t="b">
        <v>0</v>
      </c>
      <c r="N816">
        <v>226</v>
      </c>
      <c r="O816" t="b">
        <v>1</v>
      </c>
      <c r="P816" t="s">
        <v>8303</v>
      </c>
      <c r="Q816" s="6">
        <f t="shared" si="48"/>
        <v>1.2123333333333333</v>
      </c>
      <c r="R816" s="8">
        <f t="shared" si="51"/>
        <v>80.464601769911511</v>
      </c>
      <c r="S816" t="s">
        <v>8317</v>
      </c>
      <c r="T816" t="s">
        <v>8330</v>
      </c>
    </row>
    <row r="817" spans="1:20" ht="45" x14ac:dyDescent="0.25">
      <c r="A817">
        <v>1621</v>
      </c>
      <c r="B817" s="3" t="s">
        <v>1622</v>
      </c>
      <c r="C817" s="3" t="s">
        <v>5731</v>
      </c>
      <c r="D817">
        <v>5000</v>
      </c>
      <c r="E817">
        <v>6060</v>
      </c>
      <c r="F817" t="s">
        <v>8219</v>
      </c>
      <c r="G817" t="s">
        <v>8224</v>
      </c>
      <c r="H817" t="s">
        <v>8246</v>
      </c>
      <c r="I817">
        <v>1338177540</v>
      </c>
      <c r="J817" s="13">
        <f t="shared" si="49"/>
        <v>41057.165972222225</v>
      </c>
      <c r="K817">
        <v>1333550015</v>
      </c>
      <c r="L817" s="13">
        <f t="shared" si="50"/>
        <v>42578.205972222218</v>
      </c>
      <c r="M817" t="b">
        <v>0</v>
      </c>
      <c r="N817">
        <v>37</v>
      </c>
      <c r="O817" t="b">
        <v>1</v>
      </c>
      <c r="P817" t="s">
        <v>8276</v>
      </c>
      <c r="Q817" s="6">
        <f t="shared" si="48"/>
        <v>1.212</v>
      </c>
      <c r="R817" s="8">
        <f t="shared" si="51"/>
        <v>163.78378378378378</v>
      </c>
      <c r="S817" t="s">
        <v>8314</v>
      </c>
      <c r="T817" t="s">
        <v>8315</v>
      </c>
    </row>
    <row r="818" spans="1:20" ht="75" x14ac:dyDescent="0.25">
      <c r="A818">
        <v>3290</v>
      </c>
      <c r="B818" s="3" t="s">
        <v>3290</v>
      </c>
      <c r="C818" s="3" t="s">
        <v>7400</v>
      </c>
      <c r="D818">
        <v>2000</v>
      </c>
      <c r="E818">
        <v>2424</v>
      </c>
      <c r="F818" t="s">
        <v>8219</v>
      </c>
      <c r="G818" t="s">
        <v>8225</v>
      </c>
      <c r="H818" t="s">
        <v>8247</v>
      </c>
      <c r="I818">
        <v>1489234891</v>
      </c>
      <c r="J818" s="13">
        <f t="shared" si="49"/>
        <v>42805.51494212963</v>
      </c>
      <c r="K818">
        <v>1486642891</v>
      </c>
      <c r="L818" s="13">
        <f t="shared" si="50"/>
        <v>41975.329317129625</v>
      </c>
      <c r="M818" t="b">
        <v>0</v>
      </c>
      <c r="N818">
        <v>72</v>
      </c>
      <c r="O818" t="b">
        <v>1</v>
      </c>
      <c r="P818" t="s">
        <v>8271</v>
      </c>
      <c r="Q818" s="6">
        <f t="shared" si="48"/>
        <v>1.212</v>
      </c>
      <c r="R818" s="8">
        <f t="shared" si="51"/>
        <v>33.666666666666664</v>
      </c>
      <c r="S818" t="s">
        <v>8317</v>
      </c>
      <c r="T818" t="s">
        <v>8318</v>
      </c>
    </row>
    <row r="819" spans="1:20" ht="60" x14ac:dyDescent="0.25">
      <c r="A819">
        <v>3488</v>
      </c>
      <c r="B819" s="3" t="s">
        <v>3487</v>
      </c>
      <c r="C819" s="3" t="s">
        <v>7598</v>
      </c>
      <c r="D819">
        <v>3000</v>
      </c>
      <c r="E819">
        <v>3636</v>
      </c>
      <c r="F819" t="s">
        <v>8219</v>
      </c>
      <c r="G819" t="s">
        <v>8224</v>
      </c>
      <c r="H819" t="s">
        <v>8246</v>
      </c>
      <c r="I819">
        <v>1429286400</v>
      </c>
      <c r="J819" s="13">
        <f t="shared" si="49"/>
        <v>42111.666666666672</v>
      </c>
      <c r="K819">
        <v>1427221560</v>
      </c>
      <c r="L819" s="13">
        <f t="shared" si="50"/>
        <v>42339.276006944448</v>
      </c>
      <c r="M819" t="b">
        <v>0</v>
      </c>
      <c r="N819">
        <v>29</v>
      </c>
      <c r="O819" t="b">
        <v>1</v>
      </c>
      <c r="P819" t="s">
        <v>8271</v>
      </c>
      <c r="Q819" s="6">
        <f t="shared" si="48"/>
        <v>1.212</v>
      </c>
      <c r="R819" s="8">
        <f t="shared" si="51"/>
        <v>125.37931034482759</v>
      </c>
      <c r="S819" t="s">
        <v>8317</v>
      </c>
      <c r="T819" t="s">
        <v>8318</v>
      </c>
    </row>
    <row r="820" spans="1:20" ht="30" x14ac:dyDescent="0.25">
      <c r="A820">
        <v>3700</v>
      </c>
      <c r="B820" s="3" t="s">
        <v>3697</v>
      </c>
      <c r="C820" s="3" t="s">
        <v>7810</v>
      </c>
      <c r="D820">
        <v>500</v>
      </c>
      <c r="E820">
        <v>606</v>
      </c>
      <c r="F820" t="s">
        <v>8219</v>
      </c>
      <c r="G820" t="s">
        <v>8224</v>
      </c>
      <c r="H820" t="s">
        <v>8246</v>
      </c>
      <c r="I820">
        <v>1412092800</v>
      </c>
      <c r="J820" s="13">
        <f t="shared" si="49"/>
        <v>41912.666666666664</v>
      </c>
      <c r="K820">
        <v>1409493800</v>
      </c>
      <c r="L820" s="13">
        <f t="shared" si="50"/>
        <v>42197.771990740745</v>
      </c>
      <c r="M820" t="b">
        <v>0</v>
      </c>
      <c r="N820">
        <v>18</v>
      </c>
      <c r="O820" t="b">
        <v>1</v>
      </c>
      <c r="P820" t="s">
        <v>8271</v>
      </c>
      <c r="Q820" s="6">
        <f t="shared" si="48"/>
        <v>1.212</v>
      </c>
      <c r="R820" s="8">
        <f t="shared" si="51"/>
        <v>33.666666666666664</v>
      </c>
      <c r="S820" t="s">
        <v>8317</v>
      </c>
      <c r="T820" t="s">
        <v>8318</v>
      </c>
    </row>
    <row r="821" spans="1:20" ht="60" x14ac:dyDescent="0.25">
      <c r="A821">
        <v>2046</v>
      </c>
      <c r="B821" s="3" t="s">
        <v>2047</v>
      </c>
      <c r="C821" s="3" t="s">
        <v>6156</v>
      </c>
      <c r="D821">
        <v>10000</v>
      </c>
      <c r="E821">
        <v>12110</v>
      </c>
      <c r="F821" t="s">
        <v>8219</v>
      </c>
      <c r="G821" t="s">
        <v>8224</v>
      </c>
      <c r="H821" t="s">
        <v>8246</v>
      </c>
      <c r="I821">
        <v>1369282044</v>
      </c>
      <c r="J821" s="13">
        <f t="shared" si="49"/>
        <v>41417.171805555554</v>
      </c>
      <c r="K821">
        <v>1366690044</v>
      </c>
      <c r="L821" s="13">
        <f t="shared" si="50"/>
        <v>41774.599930555552</v>
      </c>
      <c r="M821" t="b">
        <v>0</v>
      </c>
      <c r="N821">
        <v>217</v>
      </c>
      <c r="O821" t="b">
        <v>1</v>
      </c>
      <c r="P821" t="s">
        <v>8295</v>
      </c>
      <c r="Q821" s="6">
        <f t="shared" si="48"/>
        <v>1.2110000000000001</v>
      </c>
      <c r="R821" s="8">
        <f t="shared" si="51"/>
        <v>55.806451612903224</v>
      </c>
      <c r="S821" t="s">
        <v>8310</v>
      </c>
      <c r="T821" t="s">
        <v>8311</v>
      </c>
    </row>
    <row r="822" spans="1:20" ht="60" x14ac:dyDescent="0.25">
      <c r="A822">
        <v>2318</v>
      </c>
      <c r="B822" s="3" t="s">
        <v>2319</v>
      </c>
      <c r="C822" s="3" t="s">
        <v>6428</v>
      </c>
      <c r="D822">
        <v>5000</v>
      </c>
      <c r="E822">
        <v>6053</v>
      </c>
      <c r="F822" t="s">
        <v>8219</v>
      </c>
      <c r="G822" t="s">
        <v>8224</v>
      </c>
      <c r="H822" t="s">
        <v>8246</v>
      </c>
      <c r="I822">
        <v>1253937540</v>
      </c>
      <c r="J822" s="13">
        <f t="shared" si="49"/>
        <v>40082.165972222225</v>
      </c>
      <c r="K822">
        <v>1251214014</v>
      </c>
      <c r="L822" s="13">
        <f t="shared" si="50"/>
        <v>42494.683634259258</v>
      </c>
      <c r="M822" t="b">
        <v>1</v>
      </c>
      <c r="N822">
        <v>163</v>
      </c>
      <c r="O822" t="b">
        <v>1</v>
      </c>
      <c r="P822" t="s">
        <v>8279</v>
      </c>
      <c r="Q822" s="6">
        <f t="shared" si="48"/>
        <v>1.2105999999999999</v>
      </c>
      <c r="R822" s="8">
        <f t="shared" si="51"/>
        <v>37.134969325153371</v>
      </c>
      <c r="S822" t="s">
        <v>8314</v>
      </c>
      <c r="T822" t="s">
        <v>8331</v>
      </c>
    </row>
    <row r="823" spans="1:20" ht="60" x14ac:dyDescent="0.25">
      <c r="A823">
        <v>1847</v>
      </c>
      <c r="B823" s="3" t="s">
        <v>1848</v>
      </c>
      <c r="C823" s="3" t="s">
        <v>5957</v>
      </c>
      <c r="D823">
        <v>2500</v>
      </c>
      <c r="E823">
        <v>3022</v>
      </c>
      <c r="F823" t="s">
        <v>8219</v>
      </c>
      <c r="G823" t="s">
        <v>8224</v>
      </c>
      <c r="H823" t="s">
        <v>8246</v>
      </c>
      <c r="I823">
        <v>1429594832</v>
      </c>
      <c r="J823" s="13">
        <f t="shared" si="49"/>
        <v>42115.236481481479</v>
      </c>
      <c r="K823">
        <v>1427780432</v>
      </c>
      <c r="L823" s="13">
        <f t="shared" si="50"/>
        <v>41842.607592592591</v>
      </c>
      <c r="M823" t="b">
        <v>0</v>
      </c>
      <c r="N823">
        <v>38</v>
      </c>
      <c r="O823" t="b">
        <v>1</v>
      </c>
      <c r="P823" t="s">
        <v>8276</v>
      </c>
      <c r="Q823" s="6">
        <f t="shared" si="48"/>
        <v>1.2088000000000001</v>
      </c>
      <c r="R823" s="8">
        <f t="shared" si="51"/>
        <v>79.526315789473685</v>
      </c>
      <c r="S823" t="s">
        <v>8314</v>
      </c>
      <c r="T823" t="s">
        <v>8315</v>
      </c>
    </row>
    <row r="824" spans="1:20" ht="45" x14ac:dyDescent="0.25">
      <c r="A824">
        <v>1931</v>
      </c>
      <c r="B824" s="3" t="s">
        <v>1932</v>
      </c>
      <c r="C824" s="3" t="s">
        <v>6041</v>
      </c>
      <c r="D824">
        <v>2000</v>
      </c>
      <c r="E824">
        <v>2412.02</v>
      </c>
      <c r="F824" t="s">
        <v>8219</v>
      </c>
      <c r="G824" t="s">
        <v>8224</v>
      </c>
      <c r="H824" t="s">
        <v>8246</v>
      </c>
      <c r="I824">
        <v>1337657400</v>
      </c>
      <c r="J824" s="13">
        <f t="shared" si="49"/>
        <v>41051.145833333336</v>
      </c>
      <c r="K824">
        <v>1336512309</v>
      </c>
      <c r="L824" s="13">
        <f t="shared" si="50"/>
        <v>42048.813877314817</v>
      </c>
      <c r="M824" t="b">
        <v>0</v>
      </c>
      <c r="N824">
        <v>50</v>
      </c>
      <c r="O824" t="b">
        <v>1</v>
      </c>
      <c r="P824" t="s">
        <v>8279</v>
      </c>
      <c r="Q824" s="6">
        <f t="shared" si="48"/>
        <v>1.20601</v>
      </c>
      <c r="R824" s="8">
        <f t="shared" si="51"/>
        <v>48.240400000000001</v>
      </c>
      <c r="S824" t="s">
        <v>8314</v>
      </c>
      <c r="T824" t="s">
        <v>8331</v>
      </c>
    </row>
    <row r="825" spans="1:20" ht="60" x14ac:dyDescent="0.25">
      <c r="A825">
        <v>523</v>
      </c>
      <c r="B825" s="3" t="s">
        <v>524</v>
      </c>
      <c r="C825" s="3" t="s">
        <v>4633</v>
      </c>
      <c r="D825">
        <v>5000</v>
      </c>
      <c r="E825">
        <v>6030</v>
      </c>
      <c r="F825" t="s">
        <v>8219</v>
      </c>
      <c r="G825" t="s">
        <v>8224</v>
      </c>
      <c r="H825" t="s">
        <v>8246</v>
      </c>
      <c r="I825">
        <v>1442805076</v>
      </c>
      <c r="J825" s="13">
        <f t="shared" si="49"/>
        <v>42268.13282407407</v>
      </c>
      <c r="K825">
        <v>1440213076</v>
      </c>
      <c r="L825" s="13">
        <f t="shared" si="50"/>
        <v>41648.396192129629</v>
      </c>
      <c r="M825" t="b">
        <v>0</v>
      </c>
      <c r="N825">
        <v>84</v>
      </c>
      <c r="O825" t="b">
        <v>1</v>
      </c>
      <c r="P825" t="s">
        <v>8271</v>
      </c>
      <c r="Q825" s="6">
        <f t="shared" si="48"/>
        <v>1.206</v>
      </c>
      <c r="R825" s="8">
        <f t="shared" si="51"/>
        <v>71.785714285714292</v>
      </c>
      <c r="S825" t="s">
        <v>8317</v>
      </c>
      <c r="T825" t="s">
        <v>8318</v>
      </c>
    </row>
    <row r="826" spans="1:20" ht="60" x14ac:dyDescent="0.25">
      <c r="A826">
        <v>281</v>
      </c>
      <c r="B826" s="3" t="s">
        <v>282</v>
      </c>
      <c r="C826" s="3" t="s">
        <v>4391</v>
      </c>
      <c r="D826">
        <v>5500</v>
      </c>
      <c r="E826">
        <v>6632.32</v>
      </c>
      <c r="F826" t="s">
        <v>8219</v>
      </c>
      <c r="G826" t="s">
        <v>8224</v>
      </c>
      <c r="H826" t="s">
        <v>8246</v>
      </c>
      <c r="I826">
        <v>1249932360</v>
      </c>
      <c r="J826" s="13">
        <f t="shared" si="49"/>
        <v>40035.80972222222</v>
      </c>
      <c r="K826">
        <v>1242532513</v>
      </c>
      <c r="L826" s="13">
        <f t="shared" si="50"/>
        <v>41575.527349537035</v>
      </c>
      <c r="M826" t="b">
        <v>1</v>
      </c>
      <c r="N826">
        <v>79</v>
      </c>
      <c r="O826" t="b">
        <v>1</v>
      </c>
      <c r="P826" t="s">
        <v>8269</v>
      </c>
      <c r="Q826" s="6">
        <f t="shared" si="48"/>
        <v>1.2058763636363636</v>
      </c>
      <c r="R826" s="8">
        <f t="shared" si="51"/>
        <v>83.953417721518989</v>
      </c>
      <c r="S826" t="s">
        <v>8320</v>
      </c>
      <c r="T826" t="s">
        <v>8332</v>
      </c>
    </row>
    <row r="827" spans="1:20" ht="60" x14ac:dyDescent="0.25">
      <c r="A827">
        <v>2094</v>
      </c>
      <c r="B827" s="3" t="s">
        <v>2095</v>
      </c>
      <c r="C827" s="3" t="s">
        <v>6204</v>
      </c>
      <c r="D827">
        <v>3500</v>
      </c>
      <c r="E827">
        <v>4219</v>
      </c>
      <c r="F827" t="s">
        <v>8219</v>
      </c>
      <c r="G827" t="s">
        <v>8224</v>
      </c>
      <c r="H827" t="s">
        <v>8246</v>
      </c>
      <c r="I827">
        <v>1330916400</v>
      </c>
      <c r="J827" s="13">
        <f t="shared" si="49"/>
        <v>40973.125</v>
      </c>
      <c r="K827">
        <v>1327969730</v>
      </c>
      <c r="L827" s="13">
        <f t="shared" si="50"/>
        <v>41934.914918981485</v>
      </c>
      <c r="M827" t="b">
        <v>0</v>
      </c>
      <c r="N827">
        <v>72</v>
      </c>
      <c r="O827" t="b">
        <v>1</v>
      </c>
      <c r="P827" t="s">
        <v>8279</v>
      </c>
      <c r="Q827" s="6">
        <f t="shared" si="48"/>
        <v>1.2054285714285715</v>
      </c>
      <c r="R827" s="8">
        <f t="shared" si="51"/>
        <v>58.597222222222221</v>
      </c>
      <c r="S827" t="s">
        <v>8314</v>
      </c>
      <c r="T827" t="s">
        <v>8331</v>
      </c>
    </row>
    <row r="828" spans="1:20" x14ac:dyDescent="0.25">
      <c r="A828">
        <v>1473</v>
      </c>
      <c r="B828" s="3" t="s">
        <v>1474</v>
      </c>
      <c r="C828" s="3" t="s">
        <v>5583</v>
      </c>
      <c r="D828">
        <v>1500</v>
      </c>
      <c r="E828">
        <v>1807.74</v>
      </c>
      <c r="F828" t="s">
        <v>8219</v>
      </c>
      <c r="G828" t="s">
        <v>8224</v>
      </c>
      <c r="H828" t="s">
        <v>8246</v>
      </c>
      <c r="I828">
        <v>1330644639</v>
      </c>
      <c r="J828" s="13">
        <f t="shared" si="49"/>
        <v>40969.979618055557</v>
      </c>
      <c r="K828">
        <v>1328052639</v>
      </c>
      <c r="L828" s="13">
        <f t="shared" si="50"/>
        <v>41376.769050925926</v>
      </c>
      <c r="M828" t="b">
        <v>1</v>
      </c>
      <c r="N828">
        <v>47</v>
      </c>
      <c r="O828" t="b">
        <v>1</v>
      </c>
      <c r="P828" t="s">
        <v>8288</v>
      </c>
      <c r="Q828" s="6">
        <f t="shared" si="48"/>
        <v>1.20516</v>
      </c>
      <c r="R828" s="8">
        <f t="shared" si="51"/>
        <v>38.462553191489363</v>
      </c>
      <c r="S828" t="s">
        <v>8323</v>
      </c>
      <c r="T828" t="s">
        <v>8324</v>
      </c>
    </row>
    <row r="829" spans="1:20" ht="60" x14ac:dyDescent="0.25">
      <c r="A829">
        <v>11</v>
      </c>
      <c r="B829" s="3" t="s">
        <v>13</v>
      </c>
      <c r="C829" s="3" t="s">
        <v>4122</v>
      </c>
      <c r="D829">
        <v>5000</v>
      </c>
      <c r="E829">
        <v>6025</v>
      </c>
      <c r="F829" t="s">
        <v>8219</v>
      </c>
      <c r="G829" t="s">
        <v>8224</v>
      </c>
      <c r="H829" t="s">
        <v>8246</v>
      </c>
      <c r="I829">
        <v>1471834800</v>
      </c>
      <c r="J829" s="13">
        <f t="shared" si="49"/>
        <v>42604.125</v>
      </c>
      <c r="K829">
        <v>1469126462</v>
      </c>
      <c r="L829" s="13">
        <f t="shared" si="50"/>
        <v>42457.623923611114</v>
      </c>
      <c r="M829" t="b">
        <v>0</v>
      </c>
      <c r="N829">
        <v>75</v>
      </c>
      <c r="O829" t="b">
        <v>1</v>
      </c>
      <c r="P829" t="s">
        <v>8265</v>
      </c>
      <c r="Q829" s="6">
        <f t="shared" si="48"/>
        <v>1.2050000000000001</v>
      </c>
      <c r="R829" s="8">
        <f t="shared" si="51"/>
        <v>80.333333333333329</v>
      </c>
      <c r="S829" t="s">
        <v>8320</v>
      </c>
      <c r="T829" t="s">
        <v>8334</v>
      </c>
    </row>
    <row r="830" spans="1:20" ht="60" x14ac:dyDescent="0.25">
      <c r="A830">
        <v>537</v>
      </c>
      <c r="B830" s="3" t="s">
        <v>538</v>
      </c>
      <c r="C830" s="3" t="s">
        <v>4647</v>
      </c>
      <c r="D830">
        <v>2000</v>
      </c>
      <c r="E830">
        <v>2410</v>
      </c>
      <c r="F830" t="s">
        <v>8219</v>
      </c>
      <c r="G830" t="s">
        <v>8224</v>
      </c>
      <c r="H830" t="s">
        <v>8246</v>
      </c>
      <c r="I830">
        <v>1446665191</v>
      </c>
      <c r="J830" s="13">
        <f t="shared" si="49"/>
        <v>42312.810081018513</v>
      </c>
      <c r="K830">
        <v>1444069591</v>
      </c>
      <c r="L830" s="13">
        <f t="shared" si="50"/>
        <v>40619.402361111112</v>
      </c>
      <c r="M830" t="b">
        <v>0</v>
      </c>
      <c r="N830">
        <v>59</v>
      </c>
      <c r="O830" t="b">
        <v>1</v>
      </c>
      <c r="P830" t="s">
        <v>8271</v>
      </c>
      <c r="Q830" s="6">
        <f t="shared" si="48"/>
        <v>1.2050000000000001</v>
      </c>
      <c r="R830" s="8">
        <f t="shared" si="51"/>
        <v>40.847457627118644</v>
      </c>
      <c r="S830" t="s">
        <v>8317</v>
      </c>
      <c r="T830" t="s">
        <v>8318</v>
      </c>
    </row>
    <row r="831" spans="1:20" ht="60" x14ac:dyDescent="0.25">
      <c r="A831">
        <v>3005</v>
      </c>
      <c r="B831" s="3" t="s">
        <v>3005</v>
      </c>
      <c r="C831" s="3" t="s">
        <v>7115</v>
      </c>
      <c r="D831">
        <v>10600</v>
      </c>
      <c r="E831">
        <v>12772.6</v>
      </c>
      <c r="F831" t="s">
        <v>8219</v>
      </c>
      <c r="G831" t="s">
        <v>8224</v>
      </c>
      <c r="H831" t="s">
        <v>8246</v>
      </c>
      <c r="I831">
        <v>1412611905</v>
      </c>
      <c r="J831" s="13">
        <f t="shared" si="49"/>
        <v>41918.674826388888</v>
      </c>
      <c r="K831">
        <v>1410019905</v>
      </c>
      <c r="L831" s="13">
        <f t="shared" si="50"/>
        <v>40612.695208333331</v>
      </c>
      <c r="M831" t="b">
        <v>0</v>
      </c>
      <c r="N831">
        <v>118</v>
      </c>
      <c r="O831" t="b">
        <v>1</v>
      </c>
      <c r="P831" t="s">
        <v>8303</v>
      </c>
      <c r="Q831" s="6">
        <f t="shared" si="48"/>
        <v>1.2049622641509434</v>
      </c>
      <c r="R831" s="8">
        <f t="shared" si="51"/>
        <v>108.24237288135593</v>
      </c>
      <c r="S831" t="s">
        <v>8317</v>
      </c>
      <c r="T831" t="s">
        <v>8330</v>
      </c>
    </row>
    <row r="832" spans="1:20" ht="60" x14ac:dyDescent="0.25">
      <c r="A832">
        <v>733</v>
      </c>
      <c r="B832" s="3" t="s">
        <v>734</v>
      </c>
      <c r="C832" s="3" t="s">
        <v>4843</v>
      </c>
      <c r="D832">
        <v>2500</v>
      </c>
      <c r="E832">
        <v>3012</v>
      </c>
      <c r="F832" t="s">
        <v>8219</v>
      </c>
      <c r="G832" t="s">
        <v>8225</v>
      </c>
      <c r="H832" t="s">
        <v>8247</v>
      </c>
      <c r="I832">
        <v>1387533892</v>
      </c>
      <c r="J832" s="13">
        <f t="shared" si="49"/>
        <v>41628.420046296298</v>
      </c>
      <c r="K832">
        <v>1384941892</v>
      </c>
      <c r="L832" s="13">
        <f t="shared" si="50"/>
        <v>41657.985081018516</v>
      </c>
      <c r="M832" t="b">
        <v>0</v>
      </c>
      <c r="N832">
        <v>169</v>
      </c>
      <c r="O832" t="b">
        <v>1</v>
      </c>
      <c r="P832" t="s">
        <v>8274</v>
      </c>
      <c r="Q832" s="6">
        <f t="shared" si="48"/>
        <v>1.2048000000000001</v>
      </c>
      <c r="R832" s="8">
        <f t="shared" si="51"/>
        <v>17.822485207100591</v>
      </c>
      <c r="S832" t="s">
        <v>8323</v>
      </c>
      <c r="T832" t="s">
        <v>8333</v>
      </c>
    </row>
    <row r="833" spans="1:20" ht="60" x14ac:dyDescent="0.25">
      <c r="A833">
        <v>2091</v>
      </c>
      <c r="B833" s="3" t="s">
        <v>2092</v>
      </c>
      <c r="C833" s="3" t="s">
        <v>6201</v>
      </c>
      <c r="D833">
        <v>18000</v>
      </c>
      <c r="E833">
        <v>21684.2</v>
      </c>
      <c r="F833" t="s">
        <v>8219</v>
      </c>
      <c r="G833" t="s">
        <v>8224</v>
      </c>
      <c r="H833" t="s">
        <v>8246</v>
      </c>
      <c r="I833">
        <v>1299009600</v>
      </c>
      <c r="J833" s="13">
        <f t="shared" si="49"/>
        <v>40603.833333333336</v>
      </c>
      <c r="K833">
        <v>1294818278</v>
      </c>
      <c r="L833" s="13">
        <f t="shared" si="50"/>
        <v>42252.788900462961</v>
      </c>
      <c r="M833" t="b">
        <v>0</v>
      </c>
      <c r="N833">
        <v>246</v>
      </c>
      <c r="O833" t="b">
        <v>1</v>
      </c>
      <c r="P833" t="s">
        <v>8279</v>
      </c>
      <c r="Q833" s="6">
        <f t="shared" si="48"/>
        <v>1.2046777777777777</v>
      </c>
      <c r="R833" s="8">
        <f t="shared" si="51"/>
        <v>88.147154471544724</v>
      </c>
      <c r="S833" t="s">
        <v>8314</v>
      </c>
      <c r="T833" t="s">
        <v>8331</v>
      </c>
    </row>
    <row r="834" spans="1:20" ht="45" x14ac:dyDescent="0.25">
      <c r="A834">
        <v>840</v>
      </c>
      <c r="B834" s="3" t="s">
        <v>841</v>
      </c>
      <c r="C834" s="3" t="s">
        <v>4950</v>
      </c>
      <c r="D834">
        <v>10000</v>
      </c>
      <c r="E834">
        <v>12041.66</v>
      </c>
      <c r="F834" t="s">
        <v>8219</v>
      </c>
      <c r="G834" t="s">
        <v>8224</v>
      </c>
      <c r="H834" t="s">
        <v>8246</v>
      </c>
      <c r="I834">
        <v>1474694787</v>
      </c>
      <c r="J834" s="13">
        <f t="shared" si="49"/>
        <v>42637.226701388892</v>
      </c>
      <c r="K834">
        <v>1472102787</v>
      </c>
      <c r="L834" s="13">
        <f t="shared" si="50"/>
        <v>41153.066400462965</v>
      </c>
      <c r="M834" t="b">
        <v>0</v>
      </c>
      <c r="N834">
        <v>190</v>
      </c>
      <c r="O834" t="b">
        <v>1</v>
      </c>
      <c r="P834" t="s">
        <v>8277</v>
      </c>
      <c r="Q834" s="6">
        <f t="shared" ref="Q834:Q897" si="52">E834/D834</f>
        <v>1.2041660000000001</v>
      </c>
      <c r="R834" s="8">
        <f t="shared" si="51"/>
        <v>63.37715789473684</v>
      </c>
      <c r="S834" t="s">
        <v>8314</v>
      </c>
      <c r="T834" t="s">
        <v>8335</v>
      </c>
    </row>
    <row r="835" spans="1:20" ht="30" x14ac:dyDescent="0.25">
      <c r="A835">
        <v>2089</v>
      </c>
      <c r="B835" s="3" t="s">
        <v>2090</v>
      </c>
      <c r="C835" s="3" t="s">
        <v>6199</v>
      </c>
      <c r="D835">
        <v>2500</v>
      </c>
      <c r="E835">
        <v>3010.01</v>
      </c>
      <c r="F835" t="s">
        <v>8219</v>
      </c>
      <c r="G835" t="s">
        <v>8224</v>
      </c>
      <c r="H835" t="s">
        <v>8246</v>
      </c>
      <c r="I835">
        <v>1375408194</v>
      </c>
      <c r="J835" s="13">
        <f t="shared" ref="J835:J898" si="53">(((I835/60)/60)/24)+DATE(1970,1,1)</f>
        <v>41488.076319444444</v>
      </c>
      <c r="K835">
        <v>1372384194</v>
      </c>
      <c r="L835" s="13">
        <f t="shared" ref="L835:L898" si="54">(((K854/60)/60)/24)+DATE(1970,1,1)</f>
        <v>42026.924976851849</v>
      </c>
      <c r="M835" t="b">
        <v>0</v>
      </c>
      <c r="N835">
        <v>62</v>
      </c>
      <c r="O835" t="b">
        <v>1</v>
      </c>
      <c r="P835" t="s">
        <v>8279</v>
      </c>
      <c r="Q835" s="6">
        <f t="shared" si="52"/>
        <v>1.2040040000000001</v>
      </c>
      <c r="R835" s="8">
        <f t="shared" ref="R835:R898" si="55">E835/N835</f>
        <v>48.54854838709678</v>
      </c>
      <c r="S835" t="s">
        <v>8314</v>
      </c>
      <c r="T835" t="s">
        <v>8331</v>
      </c>
    </row>
    <row r="836" spans="1:20" ht="45" x14ac:dyDescent="0.25">
      <c r="A836">
        <v>845</v>
      </c>
      <c r="B836" s="3" t="s">
        <v>846</v>
      </c>
      <c r="C836" s="3" t="s">
        <v>4955</v>
      </c>
      <c r="D836">
        <v>5000</v>
      </c>
      <c r="E836">
        <v>6019.01</v>
      </c>
      <c r="F836" t="s">
        <v>8219</v>
      </c>
      <c r="G836" t="s">
        <v>8224</v>
      </c>
      <c r="H836" t="s">
        <v>8246</v>
      </c>
      <c r="I836">
        <v>1473047940</v>
      </c>
      <c r="J836" s="13">
        <f t="shared" si="53"/>
        <v>42618.165972222225</v>
      </c>
      <c r="K836">
        <v>1469595396</v>
      </c>
      <c r="L836" s="13">
        <f t="shared" si="54"/>
        <v>41828.736921296295</v>
      </c>
      <c r="M836" t="b">
        <v>0</v>
      </c>
      <c r="N836">
        <v>177</v>
      </c>
      <c r="O836" t="b">
        <v>1</v>
      </c>
      <c r="P836" t="s">
        <v>8277</v>
      </c>
      <c r="Q836" s="6">
        <f t="shared" si="52"/>
        <v>1.203802</v>
      </c>
      <c r="R836" s="8">
        <f t="shared" si="55"/>
        <v>34.005706214689269</v>
      </c>
      <c r="S836" t="s">
        <v>8314</v>
      </c>
      <c r="T836" t="s">
        <v>8335</v>
      </c>
    </row>
    <row r="837" spans="1:20" ht="45" x14ac:dyDescent="0.25">
      <c r="A837">
        <v>2031</v>
      </c>
      <c r="B837" s="3" t="s">
        <v>2032</v>
      </c>
      <c r="C837" s="3" t="s">
        <v>6141</v>
      </c>
      <c r="D837">
        <v>50000</v>
      </c>
      <c r="E837">
        <v>60175</v>
      </c>
      <c r="F837" t="s">
        <v>8219</v>
      </c>
      <c r="G837" t="s">
        <v>8233</v>
      </c>
      <c r="H837" t="s">
        <v>8249</v>
      </c>
      <c r="I837">
        <v>1420765200</v>
      </c>
      <c r="J837" s="13">
        <f t="shared" si="53"/>
        <v>42013.041666666672</v>
      </c>
      <c r="K837">
        <v>1417506853</v>
      </c>
      <c r="L837" s="13">
        <f t="shared" si="54"/>
        <v>41940.598182870373</v>
      </c>
      <c r="M837" t="b">
        <v>1</v>
      </c>
      <c r="N837">
        <v>508</v>
      </c>
      <c r="O837" t="b">
        <v>1</v>
      </c>
      <c r="P837" t="s">
        <v>8295</v>
      </c>
      <c r="Q837" s="6">
        <f t="shared" si="52"/>
        <v>1.2035</v>
      </c>
      <c r="R837" s="8">
        <f t="shared" si="55"/>
        <v>118.45472440944881</v>
      </c>
      <c r="S837" t="s">
        <v>8310</v>
      </c>
      <c r="T837" t="s">
        <v>8311</v>
      </c>
    </row>
    <row r="838" spans="1:20" ht="60" x14ac:dyDescent="0.25">
      <c r="A838">
        <v>1526</v>
      </c>
      <c r="B838" s="3" t="s">
        <v>1527</v>
      </c>
      <c r="C838" s="3" t="s">
        <v>5636</v>
      </c>
      <c r="D838">
        <v>23000</v>
      </c>
      <c r="E838">
        <v>27675</v>
      </c>
      <c r="F838" t="s">
        <v>8219</v>
      </c>
      <c r="G838" t="s">
        <v>8224</v>
      </c>
      <c r="H838" t="s">
        <v>8246</v>
      </c>
      <c r="I838">
        <v>1453185447</v>
      </c>
      <c r="J838" s="13">
        <f t="shared" si="53"/>
        <v>42388.276006944448</v>
      </c>
      <c r="K838">
        <v>1448951847</v>
      </c>
      <c r="L838" s="13">
        <f t="shared" si="54"/>
        <v>41808.881215277775</v>
      </c>
      <c r="M838" t="b">
        <v>1</v>
      </c>
      <c r="N838">
        <v>280</v>
      </c>
      <c r="O838" t="b">
        <v>1</v>
      </c>
      <c r="P838" t="s">
        <v>8285</v>
      </c>
      <c r="Q838" s="6">
        <f t="shared" si="52"/>
        <v>1.2032608695652174</v>
      </c>
      <c r="R838" s="8">
        <f t="shared" si="55"/>
        <v>98.839285714285708</v>
      </c>
      <c r="S838" t="s">
        <v>8325</v>
      </c>
      <c r="T838" t="s">
        <v>8326</v>
      </c>
    </row>
    <row r="839" spans="1:20" ht="30" x14ac:dyDescent="0.25">
      <c r="A839">
        <v>2195</v>
      </c>
      <c r="B839" s="3" t="s">
        <v>2196</v>
      </c>
      <c r="C839" s="3" t="s">
        <v>6305</v>
      </c>
      <c r="D839">
        <v>4600</v>
      </c>
      <c r="E839">
        <v>5535</v>
      </c>
      <c r="F839" t="s">
        <v>8219</v>
      </c>
      <c r="G839" t="s">
        <v>8224</v>
      </c>
      <c r="H839" t="s">
        <v>8246</v>
      </c>
      <c r="I839">
        <v>1439317900</v>
      </c>
      <c r="J839" s="13">
        <f t="shared" si="53"/>
        <v>42227.771990740745</v>
      </c>
      <c r="K839">
        <v>1436725900</v>
      </c>
      <c r="L839" s="13">
        <f t="shared" si="54"/>
        <v>42166.219733796301</v>
      </c>
      <c r="M839" t="b">
        <v>0</v>
      </c>
      <c r="N839">
        <v>115</v>
      </c>
      <c r="O839" t="b">
        <v>1</v>
      </c>
      <c r="P839" t="s">
        <v>8297</v>
      </c>
      <c r="Q839" s="6">
        <f t="shared" si="52"/>
        <v>1.2032608695652174</v>
      </c>
      <c r="R839" s="8">
        <f t="shared" si="55"/>
        <v>48.130434782608695</v>
      </c>
      <c r="S839" t="s">
        <v>8312</v>
      </c>
      <c r="T839" t="s">
        <v>8313</v>
      </c>
    </row>
    <row r="840" spans="1:20" ht="45" x14ac:dyDescent="0.25">
      <c r="A840">
        <v>1245</v>
      </c>
      <c r="B840" s="3" t="s">
        <v>1246</v>
      </c>
      <c r="C840" s="3" t="s">
        <v>5355</v>
      </c>
      <c r="D840">
        <v>2000</v>
      </c>
      <c r="E840">
        <v>2405</v>
      </c>
      <c r="F840" t="s">
        <v>8219</v>
      </c>
      <c r="G840" t="s">
        <v>8224</v>
      </c>
      <c r="H840" t="s">
        <v>8246</v>
      </c>
      <c r="I840">
        <v>1402755834</v>
      </c>
      <c r="J840" s="13">
        <f t="shared" si="53"/>
        <v>41804.599930555552</v>
      </c>
      <c r="K840">
        <v>1400163834</v>
      </c>
      <c r="L840" s="13">
        <f t="shared" si="54"/>
        <v>42255.333252314813</v>
      </c>
      <c r="M840" t="b">
        <v>1</v>
      </c>
      <c r="N840">
        <v>17</v>
      </c>
      <c r="O840" t="b">
        <v>1</v>
      </c>
      <c r="P840" t="s">
        <v>8276</v>
      </c>
      <c r="Q840" s="6">
        <f t="shared" si="52"/>
        <v>1.2024999999999999</v>
      </c>
      <c r="R840" s="8">
        <f t="shared" si="55"/>
        <v>141.47058823529412</v>
      </c>
      <c r="S840" t="s">
        <v>8314</v>
      </c>
      <c r="T840" t="s">
        <v>8315</v>
      </c>
    </row>
    <row r="841" spans="1:20" ht="60" x14ac:dyDescent="0.25">
      <c r="A841">
        <v>2827</v>
      </c>
      <c r="B841" s="3" t="s">
        <v>2827</v>
      </c>
      <c r="C841" s="3" t="s">
        <v>6937</v>
      </c>
      <c r="D841">
        <v>2000</v>
      </c>
      <c r="E841">
        <v>2405</v>
      </c>
      <c r="F841" t="s">
        <v>8219</v>
      </c>
      <c r="G841" t="s">
        <v>8224</v>
      </c>
      <c r="H841" t="s">
        <v>8246</v>
      </c>
      <c r="I841">
        <v>1464971400</v>
      </c>
      <c r="J841" s="13">
        <f t="shared" si="53"/>
        <v>42524.6875</v>
      </c>
      <c r="K841">
        <v>1462379066</v>
      </c>
      <c r="L841" s="13">
        <f t="shared" si="54"/>
        <v>41792.667361111111</v>
      </c>
      <c r="M841" t="b">
        <v>0</v>
      </c>
      <c r="N841">
        <v>23</v>
      </c>
      <c r="O841" t="b">
        <v>1</v>
      </c>
      <c r="P841" t="s">
        <v>8271</v>
      </c>
      <c r="Q841" s="6">
        <f t="shared" si="52"/>
        <v>1.2024999999999999</v>
      </c>
      <c r="R841" s="8">
        <f t="shared" si="55"/>
        <v>104.56521739130434</v>
      </c>
      <c r="S841" t="s">
        <v>8317</v>
      </c>
      <c r="T841" t="s">
        <v>8318</v>
      </c>
    </row>
    <row r="842" spans="1:20" ht="45" x14ac:dyDescent="0.25">
      <c r="A842">
        <v>2838</v>
      </c>
      <c r="B842" s="3" t="s">
        <v>2838</v>
      </c>
      <c r="C842" s="3" t="s">
        <v>6948</v>
      </c>
      <c r="D842">
        <v>2000</v>
      </c>
      <c r="E842">
        <v>2405</v>
      </c>
      <c r="F842" t="s">
        <v>8219</v>
      </c>
      <c r="G842" t="s">
        <v>8224</v>
      </c>
      <c r="H842" t="s">
        <v>8246</v>
      </c>
      <c r="I842">
        <v>1407967200</v>
      </c>
      <c r="J842" s="13">
        <f t="shared" si="53"/>
        <v>41864.916666666664</v>
      </c>
      <c r="K842">
        <v>1406039696</v>
      </c>
      <c r="L842" s="13">
        <f t="shared" si="54"/>
        <v>40987.890740740739</v>
      </c>
      <c r="M842" t="b">
        <v>0</v>
      </c>
      <c r="N842">
        <v>54</v>
      </c>
      <c r="O842" t="b">
        <v>1</v>
      </c>
      <c r="P842" t="s">
        <v>8271</v>
      </c>
      <c r="Q842" s="6">
        <f t="shared" si="52"/>
        <v>1.2024999999999999</v>
      </c>
      <c r="R842" s="8">
        <f t="shared" si="55"/>
        <v>44.537037037037038</v>
      </c>
      <c r="S842" t="s">
        <v>8317</v>
      </c>
      <c r="T842" t="s">
        <v>8318</v>
      </c>
    </row>
    <row r="843" spans="1:20" ht="45" x14ac:dyDescent="0.25">
      <c r="A843">
        <v>2027</v>
      </c>
      <c r="B843" s="3" t="s">
        <v>2028</v>
      </c>
      <c r="C843" s="3" t="s">
        <v>6137</v>
      </c>
      <c r="D843">
        <v>100000</v>
      </c>
      <c r="E843">
        <v>120249</v>
      </c>
      <c r="F843" t="s">
        <v>8219</v>
      </c>
      <c r="G843" t="s">
        <v>8224</v>
      </c>
      <c r="H843" t="s">
        <v>8246</v>
      </c>
      <c r="I843">
        <v>1427740319</v>
      </c>
      <c r="J843" s="13">
        <f t="shared" si="53"/>
        <v>42093.772210648152</v>
      </c>
      <c r="K843">
        <v>1423855919</v>
      </c>
      <c r="L843" s="13">
        <f t="shared" si="54"/>
        <v>42051.148888888885</v>
      </c>
      <c r="M843" t="b">
        <v>1</v>
      </c>
      <c r="N843">
        <v>539</v>
      </c>
      <c r="O843" t="b">
        <v>1</v>
      </c>
      <c r="P843" t="s">
        <v>8295</v>
      </c>
      <c r="Q843" s="6">
        <f t="shared" si="52"/>
        <v>1.2024900000000001</v>
      </c>
      <c r="R843" s="8">
        <f t="shared" si="55"/>
        <v>223.09647495361781</v>
      </c>
      <c r="S843" t="s">
        <v>8310</v>
      </c>
      <c r="T843" t="s">
        <v>8311</v>
      </c>
    </row>
    <row r="844" spans="1:20" ht="45" x14ac:dyDescent="0.25">
      <c r="A844">
        <v>416</v>
      </c>
      <c r="B844" s="3" t="s">
        <v>417</v>
      </c>
      <c r="C844" s="3" t="s">
        <v>4526</v>
      </c>
      <c r="D844">
        <v>1000</v>
      </c>
      <c r="E844">
        <v>1202.17</v>
      </c>
      <c r="F844" t="s">
        <v>8219</v>
      </c>
      <c r="G844" t="s">
        <v>8224</v>
      </c>
      <c r="H844" t="s">
        <v>8246</v>
      </c>
      <c r="I844">
        <v>1391851831</v>
      </c>
      <c r="J844" s="13">
        <f t="shared" si="53"/>
        <v>41678.396192129629</v>
      </c>
      <c r="K844">
        <v>1389259831</v>
      </c>
      <c r="L844" s="13">
        <f t="shared" si="54"/>
        <v>40973.773182870369</v>
      </c>
      <c r="M844" t="b">
        <v>0</v>
      </c>
      <c r="N844">
        <v>25</v>
      </c>
      <c r="O844" t="b">
        <v>1</v>
      </c>
      <c r="P844" t="s">
        <v>8269</v>
      </c>
      <c r="Q844" s="6">
        <f t="shared" si="52"/>
        <v>1.2021700000000002</v>
      </c>
      <c r="R844" s="8">
        <f t="shared" si="55"/>
        <v>48.086800000000004</v>
      </c>
      <c r="S844" t="s">
        <v>8320</v>
      </c>
      <c r="T844" t="s">
        <v>8332</v>
      </c>
    </row>
    <row r="845" spans="1:20" x14ac:dyDescent="0.25">
      <c r="A845">
        <v>2049</v>
      </c>
      <c r="B845" s="3" t="s">
        <v>2050</v>
      </c>
      <c r="C845" s="3" t="s">
        <v>6159</v>
      </c>
      <c r="D845">
        <v>50000</v>
      </c>
      <c r="E845">
        <v>60095.35</v>
      </c>
      <c r="F845" t="s">
        <v>8219</v>
      </c>
      <c r="G845" t="s">
        <v>8225</v>
      </c>
      <c r="H845" t="s">
        <v>8247</v>
      </c>
      <c r="I845">
        <v>1386025140</v>
      </c>
      <c r="J845" s="13">
        <f t="shared" si="53"/>
        <v>41610.957638888889</v>
      </c>
      <c r="K845">
        <v>1382963963</v>
      </c>
      <c r="L845" s="13">
        <f t="shared" si="54"/>
        <v>41939.569907407407</v>
      </c>
      <c r="M845" t="b">
        <v>0</v>
      </c>
      <c r="N845">
        <v>742</v>
      </c>
      <c r="O845" t="b">
        <v>1</v>
      </c>
      <c r="P845" t="s">
        <v>8295</v>
      </c>
      <c r="Q845" s="6">
        <f t="shared" si="52"/>
        <v>1.2019070000000001</v>
      </c>
      <c r="R845" s="8">
        <f t="shared" si="55"/>
        <v>80.991037735849048</v>
      </c>
      <c r="S845" t="s">
        <v>8310</v>
      </c>
      <c r="T845" t="s">
        <v>8311</v>
      </c>
    </row>
    <row r="846" spans="1:20" ht="45" x14ac:dyDescent="0.25">
      <c r="A846">
        <v>2717</v>
      </c>
      <c r="B846" s="3" t="s">
        <v>2717</v>
      </c>
      <c r="C846" s="3" t="s">
        <v>6827</v>
      </c>
      <c r="D846">
        <v>25000</v>
      </c>
      <c r="E846">
        <v>30026</v>
      </c>
      <c r="F846" t="s">
        <v>8219</v>
      </c>
      <c r="G846" t="s">
        <v>8224</v>
      </c>
      <c r="H846" t="s">
        <v>8246</v>
      </c>
      <c r="I846">
        <v>1417906649</v>
      </c>
      <c r="J846" s="13">
        <f t="shared" si="53"/>
        <v>41979.956585648149</v>
      </c>
      <c r="K846">
        <v>1414015049</v>
      </c>
      <c r="L846" s="13">
        <f t="shared" si="54"/>
        <v>41780.412604166668</v>
      </c>
      <c r="M846" t="b">
        <v>1</v>
      </c>
      <c r="N846">
        <v>325</v>
      </c>
      <c r="O846" t="b">
        <v>1</v>
      </c>
      <c r="P846" t="s">
        <v>8303</v>
      </c>
      <c r="Q846" s="6">
        <f t="shared" si="52"/>
        <v>1.2010400000000001</v>
      </c>
      <c r="R846" s="8">
        <f t="shared" si="55"/>
        <v>92.387692307692305</v>
      </c>
      <c r="S846" t="s">
        <v>8317</v>
      </c>
      <c r="T846" t="s">
        <v>8330</v>
      </c>
    </row>
    <row r="847" spans="1:20" ht="45" x14ac:dyDescent="0.25">
      <c r="A847">
        <v>291</v>
      </c>
      <c r="B847" s="3" t="s">
        <v>292</v>
      </c>
      <c r="C847" s="3" t="s">
        <v>4401</v>
      </c>
      <c r="D847">
        <v>5000</v>
      </c>
      <c r="E847">
        <v>6001</v>
      </c>
      <c r="F847" t="s">
        <v>8219</v>
      </c>
      <c r="G847" t="s">
        <v>8224</v>
      </c>
      <c r="H847" t="s">
        <v>8246</v>
      </c>
      <c r="I847">
        <v>1367366460</v>
      </c>
      <c r="J847" s="13">
        <f t="shared" si="53"/>
        <v>41395.000694444447</v>
      </c>
      <c r="K847">
        <v>1365791246</v>
      </c>
      <c r="L847" s="13">
        <f t="shared" si="54"/>
        <v>41834.586574074077</v>
      </c>
      <c r="M847" t="b">
        <v>1</v>
      </c>
      <c r="N847">
        <v>128</v>
      </c>
      <c r="O847" t="b">
        <v>1</v>
      </c>
      <c r="P847" t="s">
        <v>8269</v>
      </c>
      <c r="Q847" s="6">
        <f t="shared" si="52"/>
        <v>1.2001999999999999</v>
      </c>
      <c r="R847" s="8">
        <f t="shared" si="55"/>
        <v>46.8828125</v>
      </c>
      <c r="S847" t="s">
        <v>8320</v>
      </c>
      <c r="T847" t="s">
        <v>8332</v>
      </c>
    </row>
    <row r="848" spans="1:20" ht="45" x14ac:dyDescent="0.25">
      <c r="A848">
        <v>45</v>
      </c>
      <c r="B848" s="3" t="s">
        <v>47</v>
      </c>
      <c r="C848" s="3" t="s">
        <v>4156</v>
      </c>
      <c r="D848">
        <v>5000</v>
      </c>
      <c r="E848">
        <v>6000</v>
      </c>
      <c r="F848" t="s">
        <v>8219</v>
      </c>
      <c r="G848" t="s">
        <v>8224</v>
      </c>
      <c r="H848" t="s">
        <v>8246</v>
      </c>
      <c r="I848">
        <v>1461769107</v>
      </c>
      <c r="J848" s="13">
        <f t="shared" si="53"/>
        <v>42487.623923611114</v>
      </c>
      <c r="K848">
        <v>1459177107</v>
      </c>
      <c r="L848" s="13">
        <f t="shared" si="54"/>
        <v>42768.833645833336</v>
      </c>
      <c r="M848" t="b">
        <v>0</v>
      </c>
      <c r="N848">
        <v>61</v>
      </c>
      <c r="O848" t="b">
        <v>1</v>
      </c>
      <c r="P848" t="s">
        <v>8265</v>
      </c>
      <c r="Q848" s="6">
        <f t="shared" si="52"/>
        <v>1.2</v>
      </c>
      <c r="R848" s="8">
        <f t="shared" si="55"/>
        <v>98.360655737704917</v>
      </c>
      <c r="S848" t="s">
        <v>8320</v>
      </c>
      <c r="T848" t="s">
        <v>8334</v>
      </c>
    </row>
    <row r="849" spans="1:20" ht="45" x14ac:dyDescent="0.25">
      <c r="A849">
        <v>91</v>
      </c>
      <c r="B849" s="3" t="s">
        <v>93</v>
      </c>
      <c r="C849" s="3" t="s">
        <v>4202</v>
      </c>
      <c r="D849">
        <v>3000</v>
      </c>
      <c r="E849">
        <v>3600</v>
      </c>
      <c r="F849" t="s">
        <v>8219</v>
      </c>
      <c r="G849" t="s">
        <v>8224</v>
      </c>
      <c r="H849" t="s">
        <v>8246</v>
      </c>
      <c r="I849">
        <v>1305625164</v>
      </c>
      <c r="J849" s="13">
        <f t="shared" si="53"/>
        <v>40680.402361111112</v>
      </c>
      <c r="K849">
        <v>1300354764</v>
      </c>
      <c r="L849" s="13">
        <f t="shared" si="54"/>
        <v>41808.198518518519</v>
      </c>
      <c r="M849" t="b">
        <v>0</v>
      </c>
      <c r="N849">
        <v>46</v>
      </c>
      <c r="O849" t="b">
        <v>1</v>
      </c>
      <c r="P849" t="s">
        <v>8266</v>
      </c>
      <c r="Q849" s="6">
        <f t="shared" si="52"/>
        <v>1.2</v>
      </c>
      <c r="R849" s="8">
        <f t="shared" si="55"/>
        <v>78.260869565217391</v>
      </c>
      <c r="S849" t="s">
        <v>8320</v>
      </c>
      <c r="T849" t="s">
        <v>8321</v>
      </c>
    </row>
    <row r="850" spans="1:20" ht="30" x14ac:dyDescent="0.25">
      <c r="A850">
        <v>104</v>
      </c>
      <c r="B850" s="3" t="s">
        <v>106</v>
      </c>
      <c r="C850" s="3" t="s">
        <v>4215</v>
      </c>
      <c r="D850">
        <v>500</v>
      </c>
      <c r="E850">
        <v>600</v>
      </c>
      <c r="F850" t="s">
        <v>8219</v>
      </c>
      <c r="G850" t="s">
        <v>8224</v>
      </c>
      <c r="H850" t="s">
        <v>8246</v>
      </c>
      <c r="I850">
        <v>1301792400</v>
      </c>
      <c r="J850" s="13">
        <f t="shared" si="53"/>
        <v>40636.041666666664</v>
      </c>
      <c r="K850">
        <v>1299775266</v>
      </c>
      <c r="L850" s="13">
        <f t="shared" si="54"/>
        <v>42600.756041666667</v>
      </c>
      <c r="M850" t="b">
        <v>0</v>
      </c>
      <c r="N850">
        <v>10</v>
      </c>
      <c r="O850" t="b">
        <v>1</v>
      </c>
      <c r="P850" t="s">
        <v>8266</v>
      </c>
      <c r="Q850" s="6">
        <f t="shared" si="52"/>
        <v>1.2</v>
      </c>
      <c r="R850" s="8">
        <f t="shared" si="55"/>
        <v>60</v>
      </c>
      <c r="S850" t="s">
        <v>8320</v>
      </c>
      <c r="T850" t="s">
        <v>8321</v>
      </c>
    </row>
    <row r="851" spans="1:20" ht="60" x14ac:dyDescent="0.25">
      <c r="A851">
        <v>375</v>
      </c>
      <c r="B851" s="3" t="s">
        <v>376</v>
      </c>
      <c r="C851" s="3" t="s">
        <v>4485</v>
      </c>
      <c r="D851">
        <v>500</v>
      </c>
      <c r="E851">
        <v>600</v>
      </c>
      <c r="F851" t="s">
        <v>8219</v>
      </c>
      <c r="G851" t="s">
        <v>8224</v>
      </c>
      <c r="H851" t="s">
        <v>8246</v>
      </c>
      <c r="I851">
        <v>1393694280</v>
      </c>
      <c r="J851" s="13">
        <f t="shared" si="53"/>
        <v>41699.720833333333</v>
      </c>
      <c r="K851">
        <v>1390088311</v>
      </c>
      <c r="L851" s="13">
        <f t="shared" si="54"/>
        <v>41663.500659722224</v>
      </c>
      <c r="M851" t="b">
        <v>0</v>
      </c>
      <c r="N851">
        <v>14</v>
      </c>
      <c r="O851" t="b">
        <v>1</v>
      </c>
      <c r="P851" t="s">
        <v>8269</v>
      </c>
      <c r="Q851" s="6">
        <f t="shared" si="52"/>
        <v>1.2</v>
      </c>
      <c r="R851" s="8">
        <f t="shared" si="55"/>
        <v>42.857142857142854</v>
      </c>
      <c r="S851" t="s">
        <v>8320</v>
      </c>
      <c r="T851" t="s">
        <v>8332</v>
      </c>
    </row>
    <row r="852" spans="1:20" ht="60" x14ac:dyDescent="0.25">
      <c r="A852">
        <v>1755</v>
      </c>
      <c r="B852" s="3" t="s">
        <v>1756</v>
      </c>
      <c r="C852" s="3" t="s">
        <v>5865</v>
      </c>
      <c r="D852">
        <v>25</v>
      </c>
      <c r="E852">
        <v>30</v>
      </c>
      <c r="F852" t="s">
        <v>8219</v>
      </c>
      <c r="G852" t="s">
        <v>8224</v>
      </c>
      <c r="H852" t="s">
        <v>8246</v>
      </c>
      <c r="I852">
        <v>1444071361</v>
      </c>
      <c r="J852" s="13">
        <f t="shared" si="53"/>
        <v>42282.788900462961</v>
      </c>
      <c r="K852">
        <v>1441479361</v>
      </c>
      <c r="L852" s="13">
        <f t="shared" si="54"/>
        <v>42089.412557870368</v>
      </c>
      <c r="M852" t="b">
        <v>0</v>
      </c>
      <c r="N852">
        <v>4</v>
      </c>
      <c r="O852" t="b">
        <v>1</v>
      </c>
      <c r="P852" t="s">
        <v>8285</v>
      </c>
      <c r="Q852" s="6">
        <f t="shared" si="52"/>
        <v>1.2</v>
      </c>
      <c r="R852" s="8">
        <f t="shared" si="55"/>
        <v>7.5</v>
      </c>
      <c r="S852" t="s">
        <v>8325</v>
      </c>
      <c r="T852" t="s">
        <v>8326</v>
      </c>
    </row>
    <row r="853" spans="1:20" ht="30" x14ac:dyDescent="0.25">
      <c r="A853">
        <v>2167</v>
      </c>
      <c r="B853" s="3" t="s">
        <v>2168</v>
      </c>
      <c r="C853" s="3" t="s">
        <v>6277</v>
      </c>
      <c r="D853">
        <v>150</v>
      </c>
      <c r="E853">
        <v>180</v>
      </c>
      <c r="F853" t="s">
        <v>8219</v>
      </c>
      <c r="G853" t="s">
        <v>8224</v>
      </c>
      <c r="H853" t="s">
        <v>8246</v>
      </c>
      <c r="I853">
        <v>1347672937</v>
      </c>
      <c r="J853" s="13">
        <f t="shared" si="53"/>
        <v>41167.066400462965</v>
      </c>
      <c r="K853">
        <v>1346463337</v>
      </c>
      <c r="L853" s="13">
        <f t="shared" si="54"/>
        <v>40564.649456018517</v>
      </c>
      <c r="M853" t="b">
        <v>0</v>
      </c>
      <c r="N853">
        <v>8</v>
      </c>
      <c r="O853" t="b">
        <v>1</v>
      </c>
      <c r="P853" t="s">
        <v>8276</v>
      </c>
      <c r="Q853" s="6">
        <f t="shared" si="52"/>
        <v>1.2</v>
      </c>
      <c r="R853" s="8">
        <f t="shared" si="55"/>
        <v>22.5</v>
      </c>
      <c r="S853" t="s">
        <v>8314</v>
      </c>
      <c r="T853" t="s">
        <v>8315</v>
      </c>
    </row>
    <row r="854" spans="1:20" ht="45" x14ac:dyDescent="0.25">
      <c r="A854">
        <v>2782</v>
      </c>
      <c r="B854" s="3" t="s">
        <v>2782</v>
      </c>
      <c r="C854" s="3" t="s">
        <v>6892</v>
      </c>
      <c r="D854">
        <v>1000</v>
      </c>
      <c r="E854">
        <v>1200</v>
      </c>
      <c r="F854" t="s">
        <v>8219</v>
      </c>
      <c r="G854" t="s">
        <v>8224</v>
      </c>
      <c r="H854" t="s">
        <v>8246</v>
      </c>
      <c r="I854">
        <v>1424149140</v>
      </c>
      <c r="J854" s="13">
        <f t="shared" si="53"/>
        <v>42052.207638888889</v>
      </c>
      <c r="K854">
        <v>1421964718</v>
      </c>
      <c r="L854" s="13">
        <f t="shared" si="54"/>
        <v>42484.551550925928</v>
      </c>
      <c r="M854" t="b">
        <v>0</v>
      </c>
      <c r="N854">
        <v>18</v>
      </c>
      <c r="O854" t="b">
        <v>1</v>
      </c>
      <c r="P854" t="s">
        <v>8271</v>
      </c>
      <c r="Q854" s="6">
        <f t="shared" si="52"/>
        <v>1.2</v>
      </c>
      <c r="R854" s="8">
        <f t="shared" si="55"/>
        <v>66.666666666666671</v>
      </c>
      <c r="S854" t="s">
        <v>8317</v>
      </c>
      <c r="T854" t="s">
        <v>8318</v>
      </c>
    </row>
    <row r="855" spans="1:20" ht="45" x14ac:dyDescent="0.25">
      <c r="A855">
        <v>3623</v>
      </c>
      <c r="B855" s="3" t="s">
        <v>3621</v>
      </c>
      <c r="C855" s="3" t="s">
        <v>7733</v>
      </c>
      <c r="D855">
        <v>2500</v>
      </c>
      <c r="E855">
        <v>3000</v>
      </c>
      <c r="F855" t="s">
        <v>8219</v>
      </c>
      <c r="G855" t="s">
        <v>8224</v>
      </c>
      <c r="H855" t="s">
        <v>8246</v>
      </c>
      <c r="I855">
        <v>1406358000</v>
      </c>
      <c r="J855" s="13">
        <f t="shared" si="53"/>
        <v>41846.291666666664</v>
      </c>
      <c r="K855">
        <v>1404841270</v>
      </c>
      <c r="L855" s="13">
        <f t="shared" si="54"/>
        <v>41778.637245370373</v>
      </c>
      <c r="M855" t="b">
        <v>0</v>
      </c>
      <c r="N855">
        <v>34</v>
      </c>
      <c r="O855" t="b">
        <v>1</v>
      </c>
      <c r="P855" t="s">
        <v>8271</v>
      </c>
      <c r="Q855" s="6">
        <f t="shared" si="52"/>
        <v>1.2</v>
      </c>
      <c r="R855" s="8">
        <f t="shared" si="55"/>
        <v>88.235294117647058</v>
      </c>
      <c r="S855" t="s">
        <v>8317</v>
      </c>
      <c r="T855" t="s">
        <v>8318</v>
      </c>
    </row>
    <row r="856" spans="1:20" ht="60" x14ac:dyDescent="0.25">
      <c r="A856">
        <v>3690</v>
      </c>
      <c r="B856" s="3" t="s">
        <v>3687</v>
      </c>
      <c r="C856" s="3" t="s">
        <v>7800</v>
      </c>
      <c r="D856">
        <v>1500</v>
      </c>
      <c r="E856">
        <v>1800</v>
      </c>
      <c r="F856" t="s">
        <v>8219</v>
      </c>
      <c r="G856" t="s">
        <v>8224</v>
      </c>
      <c r="H856" t="s">
        <v>8246</v>
      </c>
      <c r="I856">
        <v>1417101683</v>
      </c>
      <c r="J856" s="13">
        <f t="shared" si="53"/>
        <v>41970.639849537038</v>
      </c>
      <c r="K856">
        <v>1414506083</v>
      </c>
      <c r="L856" s="13">
        <f t="shared" si="54"/>
        <v>40771.916701388887</v>
      </c>
      <c r="M856" t="b">
        <v>0</v>
      </c>
      <c r="N856">
        <v>31</v>
      </c>
      <c r="O856" t="b">
        <v>1</v>
      </c>
      <c r="P856" t="s">
        <v>8271</v>
      </c>
      <c r="Q856" s="6">
        <f t="shared" si="52"/>
        <v>1.2</v>
      </c>
      <c r="R856" s="8">
        <f t="shared" si="55"/>
        <v>58.064516129032256</v>
      </c>
      <c r="S856" t="s">
        <v>8317</v>
      </c>
      <c r="T856" t="s">
        <v>8318</v>
      </c>
    </row>
    <row r="857" spans="1:20" ht="45" x14ac:dyDescent="0.25">
      <c r="A857">
        <v>3754</v>
      </c>
      <c r="B857" s="3" t="s">
        <v>3751</v>
      </c>
      <c r="C857" s="3" t="s">
        <v>7864</v>
      </c>
      <c r="D857">
        <v>2500</v>
      </c>
      <c r="E857">
        <v>3000</v>
      </c>
      <c r="F857" t="s">
        <v>8219</v>
      </c>
      <c r="G857" t="s">
        <v>8224</v>
      </c>
      <c r="H857" t="s">
        <v>8246</v>
      </c>
      <c r="I857">
        <v>1406350740</v>
      </c>
      <c r="J857" s="13">
        <f t="shared" si="53"/>
        <v>41846.207638888889</v>
      </c>
      <c r="K857">
        <v>1403125737</v>
      </c>
      <c r="L857" s="13">
        <f t="shared" si="54"/>
        <v>41807.690081018518</v>
      </c>
      <c r="M857" t="b">
        <v>0</v>
      </c>
      <c r="N857">
        <v>27</v>
      </c>
      <c r="O857" t="b">
        <v>1</v>
      </c>
      <c r="P857" t="s">
        <v>8305</v>
      </c>
      <c r="Q857" s="6">
        <f t="shared" si="52"/>
        <v>1.2</v>
      </c>
      <c r="R857" s="8">
        <f t="shared" si="55"/>
        <v>111.11111111111111</v>
      </c>
      <c r="S857" t="s">
        <v>8317</v>
      </c>
      <c r="T857" t="s">
        <v>8338</v>
      </c>
    </row>
    <row r="858" spans="1:20" ht="45" x14ac:dyDescent="0.25">
      <c r="A858">
        <v>3780</v>
      </c>
      <c r="B858" s="3" t="s">
        <v>3777</v>
      </c>
      <c r="C858" s="3" t="s">
        <v>7890</v>
      </c>
      <c r="D858">
        <v>2500</v>
      </c>
      <c r="E858">
        <v>3000</v>
      </c>
      <c r="F858" t="s">
        <v>8219</v>
      </c>
      <c r="G858" t="s">
        <v>8224</v>
      </c>
      <c r="H858" t="s">
        <v>8246</v>
      </c>
      <c r="I858">
        <v>1436817960</v>
      </c>
      <c r="J858" s="13">
        <f t="shared" si="53"/>
        <v>42198.837499999994</v>
      </c>
      <c r="K858">
        <v>1433999785</v>
      </c>
      <c r="L858" s="13">
        <f t="shared" si="54"/>
        <v>41157.947337962964</v>
      </c>
      <c r="M858" t="b">
        <v>0</v>
      </c>
      <c r="N858">
        <v>30</v>
      </c>
      <c r="O858" t="b">
        <v>1</v>
      </c>
      <c r="P858" t="s">
        <v>8305</v>
      </c>
      <c r="Q858" s="6">
        <f t="shared" si="52"/>
        <v>1.2</v>
      </c>
      <c r="R858" s="8">
        <f t="shared" si="55"/>
        <v>100</v>
      </c>
      <c r="S858" t="s">
        <v>8317</v>
      </c>
      <c r="T858" t="s">
        <v>8338</v>
      </c>
    </row>
    <row r="859" spans="1:20" ht="75" x14ac:dyDescent="0.25">
      <c r="A859">
        <v>2716</v>
      </c>
      <c r="B859" s="3" t="s">
        <v>2716</v>
      </c>
      <c r="C859" s="3" t="s">
        <v>6826</v>
      </c>
      <c r="D859">
        <v>10000</v>
      </c>
      <c r="E859">
        <v>11998.01</v>
      </c>
      <c r="F859" t="s">
        <v>8219</v>
      </c>
      <c r="G859" t="s">
        <v>8236</v>
      </c>
      <c r="H859" t="s">
        <v>8249</v>
      </c>
      <c r="I859">
        <v>1444291193</v>
      </c>
      <c r="J859" s="13">
        <f t="shared" si="53"/>
        <v>42285.333252314813</v>
      </c>
      <c r="K859">
        <v>1441699193</v>
      </c>
      <c r="L859" s="13">
        <f t="shared" si="54"/>
        <v>42101.423541666663</v>
      </c>
      <c r="M859" t="b">
        <v>1</v>
      </c>
      <c r="N859">
        <v>187</v>
      </c>
      <c r="O859" t="b">
        <v>1</v>
      </c>
      <c r="P859" t="s">
        <v>8303</v>
      </c>
      <c r="Q859" s="6">
        <f t="shared" si="52"/>
        <v>1.1998010000000001</v>
      </c>
      <c r="R859" s="8">
        <f t="shared" si="55"/>
        <v>64.160481283422456</v>
      </c>
      <c r="S859" t="s">
        <v>8317</v>
      </c>
      <c r="T859" t="s">
        <v>8330</v>
      </c>
    </row>
    <row r="860" spans="1:20" ht="45" x14ac:dyDescent="0.25">
      <c r="A860">
        <v>2287</v>
      </c>
      <c r="B860" s="3" t="s">
        <v>2288</v>
      </c>
      <c r="C860" s="3" t="s">
        <v>6397</v>
      </c>
      <c r="D860">
        <v>4500</v>
      </c>
      <c r="E860">
        <v>5398.99</v>
      </c>
      <c r="F860" t="s">
        <v>8219</v>
      </c>
      <c r="G860" t="s">
        <v>8224</v>
      </c>
      <c r="H860" t="s">
        <v>8246</v>
      </c>
      <c r="I860">
        <v>1403539260</v>
      </c>
      <c r="J860" s="13">
        <f t="shared" si="53"/>
        <v>41813.667361111111</v>
      </c>
      <c r="K860">
        <v>1401724860</v>
      </c>
      <c r="L860" s="13">
        <f t="shared" si="54"/>
        <v>42199.57</v>
      </c>
      <c r="M860" t="b">
        <v>0</v>
      </c>
      <c r="N860">
        <v>106</v>
      </c>
      <c r="O860" t="b">
        <v>1</v>
      </c>
      <c r="P860" t="s">
        <v>8276</v>
      </c>
      <c r="Q860" s="6">
        <f t="shared" si="52"/>
        <v>1.1997755555555556</v>
      </c>
      <c r="R860" s="8">
        <f t="shared" si="55"/>
        <v>50.9338679245283</v>
      </c>
      <c r="S860" t="s">
        <v>8314</v>
      </c>
      <c r="T860" t="s">
        <v>8315</v>
      </c>
    </row>
    <row r="861" spans="1:20" ht="60" x14ac:dyDescent="0.25">
      <c r="A861">
        <v>1654</v>
      </c>
      <c r="B861" s="3" t="s">
        <v>1655</v>
      </c>
      <c r="C861" s="3" t="s">
        <v>5764</v>
      </c>
      <c r="D861">
        <v>1100</v>
      </c>
      <c r="E861">
        <v>1319</v>
      </c>
      <c r="F861" t="s">
        <v>8219</v>
      </c>
      <c r="G861" t="s">
        <v>8224</v>
      </c>
      <c r="H861" t="s">
        <v>8246</v>
      </c>
      <c r="I861">
        <v>1334784160</v>
      </c>
      <c r="J861" s="13">
        <f t="shared" si="53"/>
        <v>41017.890740740739</v>
      </c>
      <c r="K861">
        <v>1332192160</v>
      </c>
      <c r="L861" s="13">
        <f t="shared" si="54"/>
        <v>40465.655266203699</v>
      </c>
      <c r="M861" t="b">
        <v>0</v>
      </c>
      <c r="N861">
        <v>34</v>
      </c>
      <c r="O861" t="b">
        <v>1</v>
      </c>
      <c r="P861" t="s">
        <v>8292</v>
      </c>
      <c r="Q861" s="6">
        <f t="shared" si="52"/>
        <v>1.199090909090909</v>
      </c>
      <c r="R861" s="8">
        <f t="shared" si="55"/>
        <v>38.794117647058826</v>
      </c>
      <c r="S861" t="s">
        <v>8314</v>
      </c>
      <c r="T861" t="s">
        <v>8322</v>
      </c>
    </row>
    <row r="862" spans="1:20" ht="60" x14ac:dyDescent="0.25">
      <c r="A862">
        <v>849</v>
      </c>
      <c r="B862" s="3" t="s">
        <v>850</v>
      </c>
      <c r="C862" s="3" t="s">
        <v>4959</v>
      </c>
      <c r="D862">
        <v>4000</v>
      </c>
      <c r="E862">
        <v>4796</v>
      </c>
      <c r="F862" t="s">
        <v>8219</v>
      </c>
      <c r="G862" t="s">
        <v>8224</v>
      </c>
      <c r="H862" t="s">
        <v>8246</v>
      </c>
      <c r="I862">
        <v>1426473264</v>
      </c>
      <c r="J862" s="13">
        <f t="shared" si="53"/>
        <v>42079.107222222221</v>
      </c>
      <c r="K862">
        <v>1424057664</v>
      </c>
      <c r="L862" s="13">
        <f t="shared" si="54"/>
        <v>41964.716319444444</v>
      </c>
      <c r="M862" t="b">
        <v>0</v>
      </c>
      <c r="N862">
        <v>115</v>
      </c>
      <c r="O862" t="b">
        <v>1</v>
      </c>
      <c r="P862" t="s">
        <v>8277</v>
      </c>
      <c r="Q862" s="6">
        <f t="shared" si="52"/>
        <v>1.1990000000000001</v>
      </c>
      <c r="R862" s="8">
        <f t="shared" si="55"/>
        <v>41.704347826086959</v>
      </c>
      <c r="S862" t="s">
        <v>8314</v>
      </c>
      <c r="T862" t="s">
        <v>8335</v>
      </c>
    </row>
    <row r="863" spans="1:20" ht="60" x14ac:dyDescent="0.25">
      <c r="A863">
        <v>2547</v>
      </c>
      <c r="B863" s="3" t="s">
        <v>2547</v>
      </c>
      <c r="C863" s="3" t="s">
        <v>6657</v>
      </c>
      <c r="D863">
        <v>5500</v>
      </c>
      <c r="E863">
        <v>6592</v>
      </c>
      <c r="F863" t="s">
        <v>8219</v>
      </c>
      <c r="G863" t="s">
        <v>8224</v>
      </c>
      <c r="H863" t="s">
        <v>8246</v>
      </c>
      <c r="I863">
        <v>1333560803</v>
      </c>
      <c r="J863" s="13">
        <f t="shared" si="53"/>
        <v>41003.731516203705</v>
      </c>
      <c r="K863">
        <v>1330972403</v>
      </c>
      <c r="L863" s="13">
        <f t="shared" si="54"/>
        <v>41692.084143518521</v>
      </c>
      <c r="M863" t="b">
        <v>0</v>
      </c>
      <c r="N863">
        <v>134</v>
      </c>
      <c r="O863" t="b">
        <v>1</v>
      </c>
      <c r="P863" t="s">
        <v>8300</v>
      </c>
      <c r="Q863" s="6">
        <f t="shared" si="52"/>
        <v>1.1985454545454546</v>
      </c>
      <c r="R863" s="8">
        <f t="shared" si="55"/>
        <v>49.194029850746269</v>
      </c>
      <c r="S863" t="s">
        <v>8314</v>
      </c>
      <c r="T863" t="s">
        <v>8336</v>
      </c>
    </row>
    <row r="864" spans="1:20" ht="60" x14ac:dyDescent="0.25">
      <c r="A864">
        <v>3009</v>
      </c>
      <c r="B864" s="3" t="s">
        <v>3009</v>
      </c>
      <c r="C864" s="3" t="s">
        <v>7119</v>
      </c>
      <c r="D864">
        <v>25000</v>
      </c>
      <c r="E864">
        <v>29939</v>
      </c>
      <c r="F864" t="s">
        <v>8219</v>
      </c>
      <c r="G864" t="s">
        <v>8224</v>
      </c>
      <c r="H864" t="s">
        <v>8246</v>
      </c>
      <c r="I864">
        <v>1417012840</v>
      </c>
      <c r="J864" s="13">
        <f t="shared" si="53"/>
        <v>41969.611574074079</v>
      </c>
      <c r="K864">
        <v>1414417240</v>
      </c>
      <c r="L864" s="13">
        <f t="shared" si="54"/>
        <v>41920.787534722222</v>
      </c>
      <c r="M864" t="b">
        <v>0</v>
      </c>
      <c r="N864">
        <v>128</v>
      </c>
      <c r="O864" t="b">
        <v>1</v>
      </c>
      <c r="P864" t="s">
        <v>8303</v>
      </c>
      <c r="Q864" s="6">
        <f t="shared" si="52"/>
        <v>1.19756</v>
      </c>
      <c r="R864" s="8">
        <f t="shared" si="55"/>
        <v>233.8984375</v>
      </c>
      <c r="S864" t="s">
        <v>8317</v>
      </c>
      <c r="T864" t="s">
        <v>8330</v>
      </c>
    </row>
    <row r="865" spans="1:20" ht="45" x14ac:dyDescent="0.25">
      <c r="A865">
        <v>3180</v>
      </c>
      <c r="B865" s="3" t="s">
        <v>3180</v>
      </c>
      <c r="C865" s="3" t="s">
        <v>7290</v>
      </c>
      <c r="D865">
        <v>1200</v>
      </c>
      <c r="E865">
        <v>1437</v>
      </c>
      <c r="F865" t="s">
        <v>8219</v>
      </c>
      <c r="G865" t="s">
        <v>8225</v>
      </c>
      <c r="H865" t="s">
        <v>8247</v>
      </c>
      <c r="I865">
        <v>1403258049</v>
      </c>
      <c r="J865" s="13">
        <f t="shared" si="53"/>
        <v>41810.412604166668</v>
      </c>
      <c r="K865">
        <v>1400666049</v>
      </c>
      <c r="L865" s="13">
        <f t="shared" si="54"/>
        <v>41884.599849537037</v>
      </c>
      <c r="M865" t="b">
        <v>1</v>
      </c>
      <c r="N865">
        <v>45</v>
      </c>
      <c r="O865" t="b">
        <v>1</v>
      </c>
      <c r="P865" t="s">
        <v>8271</v>
      </c>
      <c r="Q865" s="6">
        <f t="shared" si="52"/>
        <v>1.1975</v>
      </c>
      <c r="R865" s="8">
        <f t="shared" si="55"/>
        <v>31.933333333333334</v>
      </c>
      <c r="S865" t="s">
        <v>8317</v>
      </c>
      <c r="T865" t="s">
        <v>8318</v>
      </c>
    </row>
    <row r="866" spans="1:20" ht="60" x14ac:dyDescent="0.25">
      <c r="A866">
        <v>3211</v>
      </c>
      <c r="B866" s="3" t="s">
        <v>3211</v>
      </c>
      <c r="C866" s="3" t="s">
        <v>7321</v>
      </c>
      <c r="D866">
        <v>23000</v>
      </c>
      <c r="E866">
        <v>27541</v>
      </c>
      <c r="F866" t="s">
        <v>8219</v>
      </c>
      <c r="G866" t="s">
        <v>8224</v>
      </c>
      <c r="H866" t="s">
        <v>8246</v>
      </c>
      <c r="I866">
        <v>1408068000</v>
      </c>
      <c r="J866" s="13">
        <f t="shared" si="53"/>
        <v>41866.083333333336</v>
      </c>
      <c r="K866">
        <v>1405346680</v>
      </c>
      <c r="L866" s="13">
        <f t="shared" si="54"/>
        <v>41134.751550925925</v>
      </c>
      <c r="M866" t="b">
        <v>1</v>
      </c>
      <c r="N866">
        <v>322</v>
      </c>
      <c r="O866" t="b">
        <v>1</v>
      </c>
      <c r="P866" t="s">
        <v>8271</v>
      </c>
      <c r="Q866" s="6">
        <f t="shared" si="52"/>
        <v>1.1974347826086957</v>
      </c>
      <c r="R866" s="8">
        <f t="shared" si="55"/>
        <v>85.531055900621112</v>
      </c>
      <c r="S866" t="s">
        <v>8317</v>
      </c>
      <c r="T866" t="s">
        <v>8318</v>
      </c>
    </row>
    <row r="867" spans="1:20" ht="60" x14ac:dyDescent="0.25">
      <c r="A867">
        <v>2191</v>
      </c>
      <c r="B867" s="3" t="s">
        <v>2192</v>
      </c>
      <c r="C867" s="3" t="s">
        <v>6301</v>
      </c>
      <c r="D867">
        <v>750</v>
      </c>
      <c r="E867">
        <v>898</v>
      </c>
      <c r="F867" t="s">
        <v>8219</v>
      </c>
      <c r="G867" t="s">
        <v>8225</v>
      </c>
      <c r="H867" t="s">
        <v>8247</v>
      </c>
      <c r="I867">
        <v>1487102427</v>
      </c>
      <c r="J867" s="13">
        <f t="shared" si="53"/>
        <v>42780.833645833336</v>
      </c>
      <c r="K867">
        <v>1486065627</v>
      </c>
      <c r="L867" s="13">
        <f t="shared" si="54"/>
        <v>42779.610289351855</v>
      </c>
      <c r="M867" t="b">
        <v>0</v>
      </c>
      <c r="N867">
        <v>25</v>
      </c>
      <c r="O867" t="b">
        <v>1</v>
      </c>
      <c r="P867" t="s">
        <v>8297</v>
      </c>
      <c r="Q867" s="6">
        <f t="shared" si="52"/>
        <v>1.1973333333333334</v>
      </c>
      <c r="R867" s="8">
        <f t="shared" si="55"/>
        <v>35.92</v>
      </c>
      <c r="S867" t="s">
        <v>8312</v>
      </c>
      <c r="T867" t="s">
        <v>8313</v>
      </c>
    </row>
    <row r="868" spans="1:20" ht="60" x14ac:dyDescent="0.25">
      <c r="A868">
        <v>2787</v>
      </c>
      <c r="B868" s="3" t="s">
        <v>2787</v>
      </c>
      <c r="C868" s="3" t="s">
        <v>6897</v>
      </c>
      <c r="D868">
        <v>1000</v>
      </c>
      <c r="E868">
        <v>1197</v>
      </c>
      <c r="F868" t="s">
        <v>8219</v>
      </c>
      <c r="G868" t="s">
        <v>8224</v>
      </c>
      <c r="H868" t="s">
        <v>8246</v>
      </c>
      <c r="I868">
        <v>1405658752</v>
      </c>
      <c r="J868" s="13">
        <f t="shared" si="53"/>
        <v>41838.198518518519</v>
      </c>
      <c r="K868">
        <v>1403066752</v>
      </c>
      <c r="L868" s="13">
        <f t="shared" si="54"/>
        <v>42780.740277777775</v>
      </c>
      <c r="M868" t="b">
        <v>0</v>
      </c>
      <c r="N868">
        <v>38</v>
      </c>
      <c r="O868" t="b">
        <v>1</v>
      </c>
      <c r="P868" t="s">
        <v>8271</v>
      </c>
      <c r="Q868" s="6">
        <f t="shared" si="52"/>
        <v>1.1970000000000001</v>
      </c>
      <c r="R868" s="8">
        <f t="shared" si="55"/>
        <v>31.5</v>
      </c>
      <c r="S868" t="s">
        <v>8317</v>
      </c>
      <c r="T868" t="s">
        <v>8318</v>
      </c>
    </row>
    <row r="869" spans="1:20" ht="60" x14ac:dyDescent="0.25">
      <c r="A869">
        <v>3539</v>
      </c>
      <c r="B869" s="3" t="s">
        <v>3538</v>
      </c>
      <c r="C869" s="3" t="s">
        <v>7649</v>
      </c>
      <c r="D869">
        <v>600</v>
      </c>
      <c r="E869">
        <v>718</v>
      </c>
      <c r="F869" t="s">
        <v>8219</v>
      </c>
      <c r="G869" t="s">
        <v>8224</v>
      </c>
      <c r="H869" t="s">
        <v>8246</v>
      </c>
      <c r="I869">
        <v>1473358122</v>
      </c>
      <c r="J869" s="13">
        <f t="shared" si="53"/>
        <v>42621.756041666667</v>
      </c>
      <c r="K869">
        <v>1471543722</v>
      </c>
      <c r="L869" s="13">
        <f t="shared" si="54"/>
        <v>42766.805034722223</v>
      </c>
      <c r="M869" t="b">
        <v>0</v>
      </c>
      <c r="N869">
        <v>13</v>
      </c>
      <c r="O869" t="b">
        <v>1</v>
      </c>
      <c r="P869" t="s">
        <v>8271</v>
      </c>
      <c r="Q869" s="6">
        <f t="shared" si="52"/>
        <v>1.1966666666666668</v>
      </c>
      <c r="R869" s="8">
        <f t="shared" si="55"/>
        <v>55.230769230769234</v>
      </c>
      <c r="S869" t="s">
        <v>8317</v>
      </c>
      <c r="T869" t="s">
        <v>8318</v>
      </c>
    </row>
    <row r="870" spans="1:20" ht="60" x14ac:dyDescent="0.25">
      <c r="A870">
        <v>2274</v>
      </c>
      <c r="B870" s="3" t="s">
        <v>2275</v>
      </c>
      <c r="C870" s="3" t="s">
        <v>6384</v>
      </c>
      <c r="D870">
        <v>2500</v>
      </c>
      <c r="E870">
        <v>2990</v>
      </c>
      <c r="F870" t="s">
        <v>8219</v>
      </c>
      <c r="G870" t="s">
        <v>8224</v>
      </c>
      <c r="H870" t="s">
        <v>8246</v>
      </c>
      <c r="I870">
        <v>1393156857</v>
      </c>
      <c r="J870" s="13">
        <f t="shared" si="53"/>
        <v>41693.500659722224</v>
      </c>
      <c r="K870">
        <v>1390564857</v>
      </c>
      <c r="L870" s="13">
        <f t="shared" si="54"/>
        <v>41989.24754629629</v>
      </c>
      <c r="M870" t="b">
        <v>0</v>
      </c>
      <c r="N870">
        <v>99</v>
      </c>
      <c r="O870" t="b">
        <v>1</v>
      </c>
      <c r="P870" t="s">
        <v>8297</v>
      </c>
      <c r="Q870" s="6">
        <f t="shared" si="52"/>
        <v>1.196</v>
      </c>
      <c r="R870" s="8">
        <f t="shared" si="55"/>
        <v>30.202020202020201</v>
      </c>
      <c r="S870" t="s">
        <v>8312</v>
      </c>
      <c r="T870" t="s">
        <v>8313</v>
      </c>
    </row>
    <row r="871" spans="1:20" ht="60" x14ac:dyDescent="0.25">
      <c r="A871">
        <v>3416</v>
      </c>
      <c r="B871" s="3" t="s">
        <v>3415</v>
      </c>
      <c r="C871" s="3" t="s">
        <v>7526</v>
      </c>
      <c r="D871">
        <v>4000</v>
      </c>
      <c r="E871">
        <v>4784</v>
      </c>
      <c r="F871" t="s">
        <v>8219</v>
      </c>
      <c r="G871" t="s">
        <v>8225</v>
      </c>
      <c r="H871" t="s">
        <v>8247</v>
      </c>
      <c r="I871">
        <v>1429813800</v>
      </c>
      <c r="J871" s="13">
        <f t="shared" si="53"/>
        <v>42117.770833333328</v>
      </c>
      <c r="K871">
        <v>1427363645</v>
      </c>
      <c r="L871" s="13">
        <f t="shared" si="54"/>
        <v>41312.737673611111</v>
      </c>
      <c r="M871" t="b">
        <v>0</v>
      </c>
      <c r="N871">
        <v>30</v>
      </c>
      <c r="O871" t="b">
        <v>1</v>
      </c>
      <c r="P871" t="s">
        <v>8271</v>
      </c>
      <c r="Q871" s="6">
        <f t="shared" si="52"/>
        <v>1.196</v>
      </c>
      <c r="R871" s="8">
        <f t="shared" si="55"/>
        <v>159.46666666666667</v>
      </c>
      <c r="S871" t="s">
        <v>8317</v>
      </c>
      <c r="T871" t="s">
        <v>8318</v>
      </c>
    </row>
    <row r="872" spans="1:20" ht="60" x14ac:dyDescent="0.25">
      <c r="A872">
        <v>1665</v>
      </c>
      <c r="B872" s="3" t="s">
        <v>1666</v>
      </c>
      <c r="C872" s="3" t="s">
        <v>5775</v>
      </c>
      <c r="D872">
        <v>3500</v>
      </c>
      <c r="E872">
        <v>4181</v>
      </c>
      <c r="F872" t="s">
        <v>8219</v>
      </c>
      <c r="G872" t="s">
        <v>8224</v>
      </c>
      <c r="H872" t="s">
        <v>8246</v>
      </c>
      <c r="I872">
        <v>1298343600</v>
      </c>
      <c r="J872" s="13">
        <f t="shared" si="53"/>
        <v>40596.125</v>
      </c>
      <c r="K872">
        <v>1295624113</v>
      </c>
      <c r="L872" s="13">
        <f t="shared" si="54"/>
        <v>41134.475497685184</v>
      </c>
      <c r="M872" t="b">
        <v>0</v>
      </c>
      <c r="N872">
        <v>93</v>
      </c>
      <c r="O872" t="b">
        <v>1</v>
      </c>
      <c r="P872" t="s">
        <v>8292</v>
      </c>
      <c r="Q872" s="6">
        <f t="shared" si="52"/>
        <v>1.1945714285714286</v>
      </c>
      <c r="R872" s="8">
        <f t="shared" si="55"/>
        <v>44.956989247311824</v>
      </c>
      <c r="S872" t="s">
        <v>8314</v>
      </c>
      <c r="T872" t="s">
        <v>8322</v>
      </c>
    </row>
    <row r="873" spans="1:20" ht="60" x14ac:dyDescent="0.25">
      <c r="A873">
        <v>3347</v>
      </c>
      <c r="B873" s="3" t="s">
        <v>3347</v>
      </c>
      <c r="C873" s="3" t="s">
        <v>7457</v>
      </c>
      <c r="D873">
        <v>2000</v>
      </c>
      <c r="E873">
        <v>2389</v>
      </c>
      <c r="F873" t="s">
        <v>8219</v>
      </c>
      <c r="G873" t="s">
        <v>8225</v>
      </c>
      <c r="H873" t="s">
        <v>8247</v>
      </c>
      <c r="I873">
        <v>1462741200</v>
      </c>
      <c r="J873" s="13">
        <f t="shared" si="53"/>
        <v>42498.875</v>
      </c>
      <c r="K873">
        <v>1461503654</v>
      </c>
      <c r="L873" s="13">
        <f t="shared" si="54"/>
        <v>42192.933958333335</v>
      </c>
      <c r="M873" t="b">
        <v>0</v>
      </c>
      <c r="N873">
        <v>22</v>
      </c>
      <c r="O873" t="b">
        <v>1</v>
      </c>
      <c r="P873" t="s">
        <v>8271</v>
      </c>
      <c r="Q873" s="6">
        <f t="shared" si="52"/>
        <v>1.1944999999999999</v>
      </c>
      <c r="R873" s="8">
        <f t="shared" si="55"/>
        <v>108.59090909090909</v>
      </c>
      <c r="S873" t="s">
        <v>8317</v>
      </c>
      <c r="T873" t="s">
        <v>8318</v>
      </c>
    </row>
    <row r="874" spans="1:20" ht="45" x14ac:dyDescent="0.25">
      <c r="A874">
        <v>3209</v>
      </c>
      <c r="B874" s="3" t="s">
        <v>3209</v>
      </c>
      <c r="C874" s="3" t="s">
        <v>7319</v>
      </c>
      <c r="D874">
        <v>9500</v>
      </c>
      <c r="E874">
        <v>11335.7</v>
      </c>
      <c r="F874" t="s">
        <v>8219</v>
      </c>
      <c r="G874" t="s">
        <v>8224</v>
      </c>
      <c r="H874" t="s">
        <v>8246</v>
      </c>
      <c r="I874">
        <v>1403305200</v>
      </c>
      <c r="J874" s="13">
        <f t="shared" si="53"/>
        <v>41810.958333333336</v>
      </c>
      <c r="K874">
        <v>1400512658</v>
      </c>
      <c r="L874" s="13">
        <f t="shared" si="54"/>
        <v>41951.695671296293</v>
      </c>
      <c r="M874" t="b">
        <v>1</v>
      </c>
      <c r="N874">
        <v>226</v>
      </c>
      <c r="O874" t="b">
        <v>1</v>
      </c>
      <c r="P874" t="s">
        <v>8271</v>
      </c>
      <c r="Q874" s="6">
        <f t="shared" si="52"/>
        <v>1.1932315789473684</v>
      </c>
      <c r="R874" s="8">
        <f t="shared" si="55"/>
        <v>50.157964601769912</v>
      </c>
      <c r="S874" t="s">
        <v>8317</v>
      </c>
      <c r="T874" t="s">
        <v>8318</v>
      </c>
    </row>
    <row r="875" spans="1:20" ht="60" x14ac:dyDescent="0.25">
      <c r="A875">
        <v>2484</v>
      </c>
      <c r="B875" s="3" t="s">
        <v>2484</v>
      </c>
      <c r="C875" s="3" t="s">
        <v>6594</v>
      </c>
      <c r="D875">
        <v>3500</v>
      </c>
      <c r="E875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 s="13">
        <f t="shared" si="53"/>
        <v>40801.916701388887</v>
      </c>
      <c r="K875">
        <v>1313532003</v>
      </c>
      <c r="L875" s="13">
        <f t="shared" si="54"/>
        <v>42370.580590277779</v>
      </c>
      <c r="M875" t="b">
        <v>0</v>
      </c>
      <c r="N875">
        <v>90</v>
      </c>
      <c r="O875" t="b">
        <v>1</v>
      </c>
      <c r="P875" t="s">
        <v>8279</v>
      </c>
      <c r="Q875" s="6">
        <f t="shared" si="52"/>
        <v>1.1931742857142855</v>
      </c>
      <c r="R875" s="8">
        <f t="shared" si="55"/>
        <v>46.401222222222216</v>
      </c>
      <c r="S875" t="s">
        <v>8314</v>
      </c>
      <c r="T875" t="s">
        <v>8331</v>
      </c>
    </row>
    <row r="876" spans="1:20" ht="60" x14ac:dyDescent="0.25">
      <c r="A876">
        <v>3816</v>
      </c>
      <c r="B876" s="3" t="s">
        <v>3813</v>
      </c>
      <c r="C876" s="3" t="s">
        <v>7926</v>
      </c>
      <c r="D876">
        <v>1500</v>
      </c>
      <c r="E876">
        <v>1788.57</v>
      </c>
      <c r="F876" t="s">
        <v>8219</v>
      </c>
      <c r="G876" t="s">
        <v>8224</v>
      </c>
      <c r="H876" t="s">
        <v>8246</v>
      </c>
      <c r="I876">
        <v>1405614823</v>
      </c>
      <c r="J876" s="13">
        <f t="shared" si="53"/>
        <v>41837.690081018518</v>
      </c>
      <c r="K876">
        <v>1403022823</v>
      </c>
      <c r="L876" s="13">
        <f t="shared" si="54"/>
        <v>42539.849768518514</v>
      </c>
      <c r="M876" t="b">
        <v>0</v>
      </c>
      <c r="N876">
        <v>37</v>
      </c>
      <c r="O876" t="b">
        <v>1</v>
      </c>
      <c r="P876" t="s">
        <v>8271</v>
      </c>
      <c r="Q876" s="6">
        <f t="shared" si="52"/>
        <v>1.19238</v>
      </c>
      <c r="R876" s="8">
        <f t="shared" si="55"/>
        <v>48.339729729729726</v>
      </c>
      <c r="S876" t="s">
        <v>8317</v>
      </c>
      <c r="T876" t="s">
        <v>8318</v>
      </c>
    </row>
    <row r="877" spans="1:20" ht="45" x14ac:dyDescent="0.25">
      <c r="A877">
        <v>822</v>
      </c>
      <c r="B877" s="3" t="s">
        <v>823</v>
      </c>
      <c r="C877" s="3" t="s">
        <v>4932</v>
      </c>
      <c r="D877">
        <v>3000</v>
      </c>
      <c r="E877">
        <v>3575</v>
      </c>
      <c r="F877" t="s">
        <v>8219</v>
      </c>
      <c r="G877" t="s">
        <v>8224</v>
      </c>
      <c r="H877" t="s">
        <v>8246</v>
      </c>
      <c r="I877">
        <v>1349477050</v>
      </c>
      <c r="J877" s="13">
        <f t="shared" si="53"/>
        <v>41187.947337962964</v>
      </c>
      <c r="K877">
        <v>1346885050</v>
      </c>
      <c r="L877" s="13">
        <f t="shared" si="54"/>
        <v>42097.778946759259</v>
      </c>
      <c r="M877" t="b">
        <v>0</v>
      </c>
      <c r="N877">
        <v>69</v>
      </c>
      <c r="O877" t="b">
        <v>1</v>
      </c>
      <c r="P877" t="s">
        <v>8276</v>
      </c>
      <c r="Q877" s="6">
        <f t="shared" si="52"/>
        <v>1.1916666666666667</v>
      </c>
      <c r="R877" s="8">
        <f t="shared" si="55"/>
        <v>51.811594202898547</v>
      </c>
      <c r="S877" t="s">
        <v>8314</v>
      </c>
      <c r="T877" t="s">
        <v>8315</v>
      </c>
    </row>
    <row r="878" spans="1:20" ht="45" x14ac:dyDescent="0.25">
      <c r="A878">
        <v>3826</v>
      </c>
      <c r="B878" s="3" t="s">
        <v>3823</v>
      </c>
      <c r="C878" s="3" t="s">
        <v>7935</v>
      </c>
      <c r="D878">
        <v>600</v>
      </c>
      <c r="E878">
        <v>715</v>
      </c>
      <c r="F878" t="s">
        <v>8219</v>
      </c>
      <c r="G878" t="s">
        <v>8225</v>
      </c>
      <c r="H878" t="s">
        <v>8247</v>
      </c>
      <c r="I878">
        <v>1430993394</v>
      </c>
      <c r="J878" s="13">
        <f t="shared" si="53"/>
        <v>42131.423541666663</v>
      </c>
      <c r="K878">
        <v>1428401394</v>
      </c>
      <c r="L878" s="13">
        <f t="shared" si="54"/>
        <v>40713.630497685182</v>
      </c>
      <c r="M878" t="b">
        <v>0</v>
      </c>
      <c r="N878">
        <v>26</v>
      </c>
      <c r="O878" t="b">
        <v>1</v>
      </c>
      <c r="P878" t="s">
        <v>8271</v>
      </c>
      <c r="Q878" s="6">
        <f t="shared" si="52"/>
        <v>1.1916666666666667</v>
      </c>
      <c r="R878" s="8">
        <f t="shared" si="55"/>
        <v>27.5</v>
      </c>
      <c r="S878" t="s">
        <v>8317</v>
      </c>
      <c r="T878" t="s">
        <v>8318</v>
      </c>
    </row>
    <row r="879" spans="1:20" ht="60" x14ac:dyDescent="0.25">
      <c r="A879">
        <v>641</v>
      </c>
      <c r="B879" s="3" t="s">
        <v>642</v>
      </c>
      <c r="C879" s="3" t="s">
        <v>4751</v>
      </c>
      <c r="D879">
        <v>40000</v>
      </c>
      <c r="E879">
        <v>47665</v>
      </c>
      <c r="F879" t="s">
        <v>8219</v>
      </c>
      <c r="G879" t="s">
        <v>8224</v>
      </c>
      <c r="H879" t="s">
        <v>8246</v>
      </c>
      <c r="I879">
        <v>1439473248</v>
      </c>
      <c r="J879" s="13">
        <f t="shared" si="53"/>
        <v>42229.57</v>
      </c>
      <c r="K879">
        <v>1436881248</v>
      </c>
      <c r="L879" s="13">
        <f t="shared" si="54"/>
        <v>41025.874201388891</v>
      </c>
      <c r="M879" t="b">
        <v>0</v>
      </c>
      <c r="N879">
        <v>315</v>
      </c>
      <c r="O879" t="b">
        <v>1</v>
      </c>
      <c r="P879" t="s">
        <v>8273</v>
      </c>
      <c r="Q879" s="6">
        <f t="shared" si="52"/>
        <v>1.1916249999999999</v>
      </c>
      <c r="R879" s="8">
        <f t="shared" si="55"/>
        <v>151.31746031746033</v>
      </c>
      <c r="S879" t="s">
        <v>8310</v>
      </c>
      <c r="T879" t="s">
        <v>8316</v>
      </c>
    </row>
    <row r="880" spans="1:20" ht="60" x14ac:dyDescent="0.25">
      <c r="A880">
        <v>1265</v>
      </c>
      <c r="B880" s="3" t="s">
        <v>1266</v>
      </c>
      <c r="C880" s="3" t="s">
        <v>5375</v>
      </c>
      <c r="D880">
        <v>3500</v>
      </c>
      <c r="E880">
        <v>4170.17</v>
      </c>
      <c r="F880" t="s">
        <v>8219</v>
      </c>
      <c r="G880" t="s">
        <v>8224</v>
      </c>
      <c r="H880" t="s">
        <v>8246</v>
      </c>
      <c r="I880">
        <v>1291131815</v>
      </c>
      <c r="J880" s="13">
        <f t="shared" si="53"/>
        <v>40512.655266203699</v>
      </c>
      <c r="K880">
        <v>1287071015</v>
      </c>
      <c r="L880" s="13">
        <f t="shared" si="54"/>
        <v>42050.008368055554</v>
      </c>
      <c r="M880" t="b">
        <v>1</v>
      </c>
      <c r="N880">
        <v>66</v>
      </c>
      <c r="O880" t="b">
        <v>1</v>
      </c>
      <c r="P880" t="s">
        <v>8276</v>
      </c>
      <c r="Q880" s="6">
        <f t="shared" si="52"/>
        <v>1.1914771428571429</v>
      </c>
      <c r="R880" s="8">
        <f t="shared" si="55"/>
        <v>63.184393939393942</v>
      </c>
      <c r="S880" t="s">
        <v>8314</v>
      </c>
      <c r="T880" t="s">
        <v>8315</v>
      </c>
    </row>
    <row r="881" spans="1:20" ht="45" x14ac:dyDescent="0.25">
      <c r="A881">
        <v>3585</v>
      </c>
      <c r="B881" s="3" t="s">
        <v>3584</v>
      </c>
      <c r="C881" s="3" t="s">
        <v>7695</v>
      </c>
      <c r="D881">
        <v>3400</v>
      </c>
      <c r="E881">
        <v>4050</v>
      </c>
      <c r="F881" t="s">
        <v>8219</v>
      </c>
      <c r="G881" t="s">
        <v>8224</v>
      </c>
      <c r="H881" t="s">
        <v>8246</v>
      </c>
      <c r="I881">
        <v>1419181890</v>
      </c>
      <c r="J881" s="13">
        <f t="shared" si="53"/>
        <v>41994.716319444444</v>
      </c>
      <c r="K881">
        <v>1416589890</v>
      </c>
      <c r="L881" s="13">
        <f t="shared" si="54"/>
        <v>42026.605057870373</v>
      </c>
      <c r="M881" t="b">
        <v>0</v>
      </c>
      <c r="N881">
        <v>23</v>
      </c>
      <c r="O881" t="b">
        <v>1</v>
      </c>
      <c r="P881" t="s">
        <v>8271</v>
      </c>
      <c r="Q881" s="6">
        <f t="shared" si="52"/>
        <v>1.1911764705882353</v>
      </c>
      <c r="R881" s="8">
        <f t="shared" si="55"/>
        <v>176.08695652173913</v>
      </c>
      <c r="S881" t="s">
        <v>8317</v>
      </c>
      <c r="T881" t="s">
        <v>8318</v>
      </c>
    </row>
    <row r="882" spans="1:20" ht="30" x14ac:dyDescent="0.25">
      <c r="A882">
        <v>1263</v>
      </c>
      <c r="B882" s="3" t="s">
        <v>1264</v>
      </c>
      <c r="C882" s="3" t="s">
        <v>5373</v>
      </c>
      <c r="D882">
        <v>1500</v>
      </c>
      <c r="E882">
        <v>1785</v>
      </c>
      <c r="F882" t="s">
        <v>8219</v>
      </c>
      <c r="G882" t="s">
        <v>8224</v>
      </c>
      <c r="H882" t="s">
        <v>8246</v>
      </c>
      <c r="I882">
        <v>1396054800</v>
      </c>
      <c r="J882" s="13">
        <f t="shared" si="53"/>
        <v>41727.041666666664</v>
      </c>
      <c r="K882">
        <v>1393034470</v>
      </c>
      <c r="L882" s="13">
        <f t="shared" si="54"/>
        <v>41744.745208333334</v>
      </c>
      <c r="M882" t="b">
        <v>1</v>
      </c>
      <c r="N882">
        <v>41</v>
      </c>
      <c r="O882" t="b">
        <v>1</v>
      </c>
      <c r="P882" t="s">
        <v>8276</v>
      </c>
      <c r="Q882" s="6">
        <f t="shared" si="52"/>
        <v>1.19</v>
      </c>
      <c r="R882" s="8">
        <f t="shared" si="55"/>
        <v>43.536585365853661</v>
      </c>
      <c r="S882" t="s">
        <v>8314</v>
      </c>
      <c r="T882" t="s">
        <v>8315</v>
      </c>
    </row>
    <row r="883" spans="1:20" ht="45" x14ac:dyDescent="0.25">
      <c r="A883">
        <v>2784</v>
      </c>
      <c r="B883" s="3" t="s">
        <v>2784</v>
      </c>
      <c r="C883" s="3" t="s">
        <v>6894</v>
      </c>
      <c r="D883">
        <v>6000</v>
      </c>
      <c r="E883">
        <v>7140</v>
      </c>
      <c r="F883" t="s">
        <v>8219</v>
      </c>
      <c r="G883" t="s">
        <v>8224</v>
      </c>
      <c r="H883" t="s">
        <v>8246</v>
      </c>
      <c r="I883">
        <v>1414608843</v>
      </c>
      <c r="J883" s="13">
        <f t="shared" si="53"/>
        <v>41941.787534722222</v>
      </c>
      <c r="K883">
        <v>1412794443</v>
      </c>
      <c r="L883" s="13">
        <f t="shared" si="54"/>
        <v>41662.854988425926</v>
      </c>
      <c r="M883" t="b">
        <v>0</v>
      </c>
      <c r="N883">
        <v>108</v>
      </c>
      <c r="O883" t="b">
        <v>1</v>
      </c>
      <c r="P883" t="s">
        <v>8271</v>
      </c>
      <c r="Q883" s="6">
        <f t="shared" si="52"/>
        <v>1.19</v>
      </c>
      <c r="R883" s="8">
        <f t="shared" si="55"/>
        <v>66.111111111111114</v>
      </c>
      <c r="S883" t="s">
        <v>8317</v>
      </c>
      <c r="T883" t="s">
        <v>8318</v>
      </c>
    </row>
    <row r="884" spans="1:20" ht="60" x14ac:dyDescent="0.25">
      <c r="A884">
        <v>3532</v>
      </c>
      <c r="B884" s="3" t="s">
        <v>3531</v>
      </c>
      <c r="C884" s="3" t="s">
        <v>7642</v>
      </c>
      <c r="D884">
        <v>960</v>
      </c>
      <c r="E884">
        <v>1142</v>
      </c>
      <c r="F884" t="s">
        <v>8219</v>
      </c>
      <c r="G884" t="s">
        <v>8224</v>
      </c>
      <c r="H884" t="s">
        <v>8246</v>
      </c>
      <c r="I884">
        <v>1411012740</v>
      </c>
      <c r="J884" s="13">
        <f t="shared" si="53"/>
        <v>41900.165972222225</v>
      </c>
      <c r="K884">
        <v>1409667827</v>
      </c>
      <c r="L884" s="13">
        <f t="shared" si="54"/>
        <v>41781.096203703702</v>
      </c>
      <c r="M884" t="b">
        <v>0</v>
      </c>
      <c r="N884">
        <v>27</v>
      </c>
      <c r="O884" t="b">
        <v>1</v>
      </c>
      <c r="P884" t="s">
        <v>8271</v>
      </c>
      <c r="Q884" s="6">
        <f t="shared" si="52"/>
        <v>1.1895833333333334</v>
      </c>
      <c r="R884" s="8">
        <f t="shared" si="55"/>
        <v>42.296296296296298</v>
      </c>
      <c r="S884" t="s">
        <v>8317</v>
      </c>
      <c r="T884" t="s">
        <v>8318</v>
      </c>
    </row>
    <row r="885" spans="1:20" ht="60" x14ac:dyDescent="0.25">
      <c r="A885">
        <v>309</v>
      </c>
      <c r="B885" s="3" t="s">
        <v>310</v>
      </c>
      <c r="C885" s="3" t="s">
        <v>4419</v>
      </c>
      <c r="D885">
        <v>18000</v>
      </c>
      <c r="E885">
        <v>21410</v>
      </c>
      <c r="F885" t="s">
        <v>8219</v>
      </c>
      <c r="G885" t="s">
        <v>8224</v>
      </c>
      <c r="H885" t="s">
        <v>8246</v>
      </c>
      <c r="I885">
        <v>1346695334</v>
      </c>
      <c r="J885" s="13">
        <f t="shared" si="53"/>
        <v>41155.751550925925</v>
      </c>
      <c r="K885">
        <v>1344880934</v>
      </c>
      <c r="L885" s="13">
        <f t="shared" si="54"/>
        <v>40796.001261574071</v>
      </c>
      <c r="M885" t="b">
        <v>1</v>
      </c>
      <c r="N885">
        <v>238</v>
      </c>
      <c r="O885" t="b">
        <v>1</v>
      </c>
      <c r="P885" t="s">
        <v>8269</v>
      </c>
      <c r="Q885" s="6">
        <f t="shared" si="52"/>
        <v>1.1894444444444445</v>
      </c>
      <c r="R885" s="8">
        <f t="shared" si="55"/>
        <v>89.957983193277315</v>
      </c>
      <c r="S885" t="s">
        <v>8320</v>
      </c>
      <c r="T885" t="s">
        <v>8332</v>
      </c>
    </row>
    <row r="886" spans="1:20" ht="60" x14ac:dyDescent="0.25">
      <c r="A886">
        <v>3617</v>
      </c>
      <c r="B886" s="3" t="s">
        <v>3615</v>
      </c>
      <c r="C886" s="3" t="s">
        <v>7727</v>
      </c>
      <c r="D886">
        <v>740</v>
      </c>
      <c r="E886">
        <v>880</v>
      </c>
      <c r="F886" t="s">
        <v>8219</v>
      </c>
      <c r="G886" t="s">
        <v>8225</v>
      </c>
      <c r="H886" t="s">
        <v>8247</v>
      </c>
      <c r="I886">
        <v>1488240000</v>
      </c>
      <c r="J886" s="13">
        <f t="shared" si="53"/>
        <v>42794</v>
      </c>
      <c r="K886">
        <v>1486996729</v>
      </c>
      <c r="L886" s="13">
        <f t="shared" si="54"/>
        <v>42141.541134259256</v>
      </c>
      <c r="M886" t="b">
        <v>0</v>
      </c>
      <c r="N886">
        <v>51</v>
      </c>
      <c r="O886" t="b">
        <v>1</v>
      </c>
      <c r="P886" t="s">
        <v>8271</v>
      </c>
      <c r="Q886" s="6">
        <f t="shared" si="52"/>
        <v>1.1891891891891893</v>
      </c>
      <c r="R886" s="8">
        <f t="shared" si="55"/>
        <v>17.254901960784313</v>
      </c>
      <c r="S886" t="s">
        <v>8317</v>
      </c>
      <c r="T886" t="s">
        <v>8318</v>
      </c>
    </row>
    <row r="887" spans="1:20" ht="60" x14ac:dyDescent="0.25">
      <c r="A887">
        <v>2999</v>
      </c>
      <c r="B887" s="3" t="s">
        <v>2999</v>
      </c>
      <c r="C887" s="3" t="s">
        <v>7109</v>
      </c>
      <c r="D887">
        <v>1350</v>
      </c>
      <c r="E887">
        <v>1605</v>
      </c>
      <c r="F887" t="s">
        <v>8219</v>
      </c>
      <c r="G887" t="s">
        <v>8224</v>
      </c>
      <c r="H887" t="s">
        <v>8246</v>
      </c>
      <c r="I887">
        <v>1488333600</v>
      </c>
      <c r="J887" s="13">
        <f t="shared" si="53"/>
        <v>42795.083333333328</v>
      </c>
      <c r="K887">
        <v>1487094360</v>
      </c>
      <c r="L887" s="13">
        <f t="shared" si="54"/>
        <v>42147.826840277776</v>
      </c>
      <c r="M887" t="b">
        <v>0</v>
      </c>
      <c r="N887">
        <v>20</v>
      </c>
      <c r="O887" t="b">
        <v>1</v>
      </c>
      <c r="P887" t="s">
        <v>8303</v>
      </c>
      <c r="Q887" s="6">
        <f t="shared" si="52"/>
        <v>1.1888888888888889</v>
      </c>
      <c r="R887" s="8">
        <f t="shared" si="55"/>
        <v>80.25</v>
      </c>
      <c r="S887" t="s">
        <v>8317</v>
      </c>
      <c r="T887" t="s">
        <v>8330</v>
      </c>
    </row>
    <row r="888" spans="1:20" ht="45" x14ac:dyDescent="0.25">
      <c r="A888">
        <v>3233</v>
      </c>
      <c r="B888" s="3" t="s">
        <v>3233</v>
      </c>
      <c r="C888" s="3" t="s">
        <v>7343</v>
      </c>
      <c r="D888">
        <v>5000</v>
      </c>
      <c r="E888">
        <v>5940</v>
      </c>
      <c r="F888" t="s">
        <v>8219</v>
      </c>
      <c r="G888" t="s">
        <v>8224</v>
      </c>
      <c r="H888" t="s">
        <v>8246</v>
      </c>
      <c r="I888">
        <v>1488482355</v>
      </c>
      <c r="J888" s="13">
        <f t="shared" si="53"/>
        <v>42796.805034722223</v>
      </c>
      <c r="K888">
        <v>1485890355</v>
      </c>
      <c r="L888" s="13">
        <f t="shared" si="54"/>
        <v>42179.344988425932</v>
      </c>
      <c r="M888" t="b">
        <v>0</v>
      </c>
      <c r="N888">
        <v>61</v>
      </c>
      <c r="O888" t="b">
        <v>1</v>
      </c>
      <c r="P888" t="s">
        <v>8271</v>
      </c>
      <c r="Q888" s="6">
        <f t="shared" si="52"/>
        <v>1.1879999999999999</v>
      </c>
      <c r="R888" s="8">
        <f t="shared" si="55"/>
        <v>97.377049180327873</v>
      </c>
      <c r="S888" t="s">
        <v>8317</v>
      </c>
      <c r="T888" t="s">
        <v>8318</v>
      </c>
    </row>
    <row r="889" spans="1:20" ht="60" x14ac:dyDescent="0.25">
      <c r="A889">
        <v>3481</v>
      </c>
      <c r="B889" s="3" t="s">
        <v>3480</v>
      </c>
      <c r="C889" s="3" t="s">
        <v>7591</v>
      </c>
      <c r="D889">
        <v>10000</v>
      </c>
      <c r="E889">
        <v>11880</v>
      </c>
      <c r="F889" t="s">
        <v>8219</v>
      </c>
      <c r="G889" t="s">
        <v>8226</v>
      </c>
      <c r="H889" t="s">
        <v>8248</v>
      </c>
      <c r="I889">
        <v>1420178188</v>
      </c>
      <c r="J889" s="13">
        <f t="shared" si="53"/>
        <v>42006.24754629629</v>
      </c>
      <c r="K889">
        <v>1418709388</v>
      </c>
      <c r="L889" s="13">
        <f t="shared" si="54"/>
        <v>41389.808194444442</v>
      </c>
      <c r="M889" t="b">
        <v>0</v>
      </c>
      <c r="N889">
        <v>95</v>
      </c>
      <c r="O889" t="b">
        <v>1</v>
      </c>
      <c r="P889" t="s">
        <v>8271</v>
      </c>
      <c r="Q889" s="6">
        <f t="shared" si="52"/>
        <v>1.1879999999999999</v>
      </c>
      <c r="R889" s="8">
        <f t="shared" si="55"/>
        <v>125.05263157894737</v>
      </c>
      <c r="S889" t="s">
        <v>8317</v>
      </c>
      <c r="T889" t="s">
        <v>8318</v>
      </c>
    </row>
    <row r="890" spans="1:20" ht="45" x14ac:dyDescent="0.25">
      <c r="A890">
        <v>301</v>
      </c>
      <c r="B890" s="3" t="s">
        <v>302</v>
      </c>
      <c r="C890" s="3" t="s">
        <v>4411</v>
      </c>
      <c r="D890">
        <v>13000</v>
      </c>
      <c r="E890">
        <v>15435.55</v>
      </c>
      <c r="F890" t="s">
        <v>8219</v>
      </c>
      <c r="G890" t="s">
        <v>8224</v>
      </c>
      <c r="H890" t="s">
        <v>8246</v>
      </c>
      <c r="I890">
        <v>1363711335</v>
      </c>
      <c r="J890" s="13">
        <f t="shared" si="53"/>
        <v>41352.696006944447</v>
      </c>
      <c r="K890">
        <v>1360258935</v>
      </c>
      <c r="L890" s="13">
        <f t="shared" si="54"/>
        <v>42702.212337962963</v>
      </c>
      <c r="M890" t="b">
        <v>1</v>
      </c>
      <c r="N890">
        <v>251</v>
      </c>
      <c r="O890" t="b">
        <v>1</v>
      </c>
      <c r="P890" t="s">
        <v>8269</v>
      </c>
      <c r="Q890" s="6">
        <f t="shared" si="52"/>
        <v>1.1873499999999999</v>
      </c>
      <c r="R890" s="8">
        <f t="shared" si="55"/>
        <v>61.496215139442228</v>
      </c>
      <c r="S890" t="s">
        <v>8320</v>
      </c>
      <c r="T890" t="s">
        <v>8332</v>
      </c>
    </row>
    <row r="891" spans="1:20" ht="45" x14ac:dyDescent="0.25">
      <c r="A891">
        <v>296</v>
      </c>
      <c r="B891" s="3" t="s">
        <v>297</v>
      </c>
      <c r="C891" s="3" t="s">
        <v>4406</v>
      </c>
      <c r="D891">
        <v>25000</v>
      </c>
      <c r="E891">
        <v>29681.55</v>
      </c>
      <c r="F891" t="s">
        <v>8219</v>
      </c>
      <c r="G891" t="s">
        <v>8224</v>
      </c>
      <c r="H891" t="s">
        <v>8246</v>
      </c>
      <c r="I891">
        <v>1347017083</v>
      </c>
      <c r="J891" s="13">
        <f t="shared" si="53"/>
        <v>41159.475497685184</v>
      </c>
      <c r="K891">
        <v>1344857083</v>
      </c>
      <c r="L891" s="13">
        <f t="shared" si="54"/>
        <v>41010.620312500003</v>
      </c>
      <c r="M891" t="b">
        <v>1</v>
      </c>
      <c r="N891">
        <v>129</v>
      </c>
      <c r="O891" t="b">
        <v>1</v>
      </c>
      <c r="P891" t="s">
        <v>8269</v>
      </c>
      <c r="Q891" s="6">
        <f t="shared" si="52"/>
        <v>1.187262</v>
      </c>
      <c r="R891" s="8">
        <f t="shared" si="55"/>
        <v>230.08953488372092</v>
      </c>
      <c r="S891" t="s">
        <v>8320</v>
      </c>
      <c r="T891" t="s">
        <v>8332</v>
      </c>
    </row>
    <row r="892" spans="1:20" ht="60" x14ac:dyDescent="0.25">
      <c r="A892">
        <v>3367</v>
      </c>
      <c r="B892" s="3" t="s">
        <v>3366</v>
      </c>
      <c r="C892" s="3" t="s">
        <v>7477</v>
      </c>
      <c r="D892">
        <v>750</v>
      </c>
      <c r="E892">
        <v>890</v>
      </c>
      <c r="F892" t="s">
        <v>8219</v>
      </c>
      <c r="G892" t="s">
        <v>8225</v>
      </c>
      <c r="H892" t="s">
        <v>8247</v>
      </c>
      <c r="I892">
        <v>1438467894</v>
      </c>
      <c r="J892" s="13">
        <f t="shared" si="53"/>
        <v>42217.933958333335</v>
      </c>
      <c r="K892">
        <v>1436307894</v>
      </c>
      <c r="L892" s="13">
        <f t="shared" si="54"/>
        <v>42655.465891203698</v>
      </c>
      <c r="M892" t="b">
        <v>0</v>
      </c>
      <c r="N892">
        <v>30</v>
      </c>
      <c r="O892" t="b">
        <v>1</v>
      </c>
      <c r="P892" t="s">
        <v>8271</v>
      </c>
      <c r="Q892" s="6">
        <f t="shared" si="52"/>
        <v>1.1866666666666668</v>
      </c>
      <c r="R892" s="8">
        <f t="shared" si="55"/>
        <v>29.666666666666668</v>
      </c>
      <c r="S892" t="s">
        <v>8317</v>
      </c>
      <c r="T892" t="s">
        <v>8318</v>
      </c>
    </row>
    <row r="893" spans="1:20" ht="60" x14ac:dyDescent="0.25">
      <c r="A893">
        <v>1364</v>
      </c>
      <c r="B893" s="3" t="s">
        <v>1365</v>
      </c>
      <c r="C893" s="3" t="s">
        <v>5474</v>
      </c>
      <c r="D893">
        <v>42000</v>
      </c>
      <c r="E893">
        <v>49830</v>
      </c>
      <c r="F893" t="s">
        <v>8219</v>
      </c>
      <c r="G893" t="s">
        <v>8232</v>
      </c>
      <c r="H893" t="s">
        <v>8253</v>
      </c>
      <c r="I893">
        <v>1420648906</v>
      </c>
      <c r="J893" s="13">
        <f t="shared" si="53"/>
        <v>42011.6956712963</v>
      </c>
      <c r="K893">
        <v>1415464906</v>
      </c>
      <c r="L893" s="13">
        <f t="shared" si="54"/>
        <v>41149.954791666663</v>
      </c>
      <c r="M893" t="b">
        <v>0</v>
      </c>
      <c r="N893">
        <v>144</v>
      </c>
      <c r="O893" t="b">
        <v>1</v>
      </c>
      <c r="P893" t="s">
        <v>8276</v>
      </c>
      <c r="Q893" s="6">
        <f t="shared" si="52"/>
        <v>1.1864285714285714</v>
      </c>
      <c r="R893" s="8">
        <f t="shared" si="55"/>
        <v>346.04166666666669</v>
      </c>
      <c r="S893" t="s">
        <v>8314</v>
      </c>
      <c r="T893" t="s">
        <v>8315</v>
      </c>
    </row>
    <row r="894" spans="1:20" ht="45" x14ac:dyDescent="0.25">
      <c r="A894">
        <v>1024</v>
      </c>
      <c r="B894" s="3" t="s">
        <v>1025</v>
      </c>
      <c r="C894" s="3" t="s">
        <v>5134</v>
      </c>
      <c r="D894">
        <v>20000</v>
      </c>
      <c r="E894">
        <v>23727.55</v>
      </c>
      <c r="F894" t="s">
        <v>8219</v>
      </c>
      <c r="G894" t="s">
        <v>8235</v>
      </c>
      <c r="H894" t="s">
        <v>8255</v>
      </c>
      <c r="I894">
        <v>1454248563</v>
      </c>
      <c r="J894" s="13">
        <f t="shared" si="53"/>
        <v>42400.580590277779</v>
      </c>
      <c r="K894">
        <v>1451656563</v>
      </c>
      <c r="L894" s="13">
        <f t="shared" si="54"/>
        <v>41988.964062500003</v>
      </c>
      <c r="M894" t="b">
        <v>1</v>
      </c>
      <c r="N894">
        <v>61</v>
      </c>
      <c r="O894" t="b">
        <v>1</v>
      </c>
      <c r="P894" t="s">
        <v>8280</v>
      </c>
      <c r="Q894" s="6">
        <f t="shared" si="52"/>
        <v>1.1863774999999999</v>
      </c>
      <c r="R894" s="8">
        <f t="shared" si="55"/>
        <v>388.9762295081967</v>
      </c>
      <c r="S894" t="s">
        <v>8314</v>
      </c>
      <c r="T894" t="s">
        <v>8327</v>
      </c>
    </row>
    <row r="895" spans="1:20" ht="30" x14ac:dyDescent="0.25">
      <c r="A895">
        <v>66</v>
      </c>
      <c r="B895" s="3" t="s">
        <v>68</v>
      </c>
      <c r="C895" s="3" t="s">
        <v>4177</v>
      </c>
      <c r="D895">
        <v>2000</v>
      </c>
      <c r="E895">
        <v>2372</v>
      </c>
      <c r="F895" t="s">
        <v>8219</v>
      </c>
      <c r="G895" t="s">
        <v>8224</v>
      </c>
      <c r="H895" t="s">
        <v>8246</v>
      </c>
      <c r="I895">
        <v>1468873420</v>
      </c>
      <c r="J895" s="13">
        <f t="shared" si="53"/>
        <v>42569.849768518514</v>
      </c>
      <c r="K895">
        <v>1466281420</v>
      </c>
      <c r="L895" s="13">
        <f t="shared" si="54"/>
        <v>41243.367303240739</v>
      </c>
      <c r="M895" t="b">
        <v>0</v>
      </c>
      <c r="N895">
        <v>26</v>
      </c>
      <c r="O895" t="b">
        <v>1</v>
      </c>
      <c r="P895" t="s">
        <v>8266</v>
      </c>
      <c r="Q895" s="6">
        <f t="shared" si="52"/>
        <v>1.1859999999999999</v>
      </c>
      <c r="R895" s="8">
        <f t="shared" si="55"/>
        <v>91.230769230769226</v>
      </c>
      <c r="S895" t="s">
        <v>8320</v>
      </c>
      <c r="T895" t="s">
        <v>8321</v>
      </c>
    </row>
    <row r="896" spans="1:20" ht="45" x14ac:dyDescent="0.25">
      <c r="A896">
        <v>23</v>
      </c>
      <c r="B896" s="3" t="s">
        <v>25</v>
      </c>
      <c r="C896" s="3" t="s">
        <v>4134</v>
      </c>
      <c r="D896">
        <v>2000</v>
      </c>
      <c r="E896">
        <v>2370</v>
      </c>
      <c r="F896" t="s">
        <v>8219</v>
      </c>
      <c r="G896" t="s">
        <v>8224</v>
      </c>
      <c r="H896" t="s">
        <v>8246</v>
      </c>
      <c r="I896">
        <v>1430407200</v>
      </c>
      <c r="J896" s="13">
        <f t="shared" si="53"/>
        <v>42124.638888888891</v>
      </c>
      <c r="K896">
        <v>1428086501</v>
      </c>
      <c r="L896" s="13">
        <f t="shared" si="54"/>
        <v>40921.919340277782</v>
      </c>
      <c r="M896" t="b">
        <v>0</v>
      </c>
      <c r="N896">
        <v>23</v>
      </c>
      <c r="O896" t="b">
        <v>1</v>
      </c>
      <c r="P896" t="s">
        <v>8265</v>
      </c>
      <c r="Q896" s="6">
        <f t="shared" si="52"/>
        <v>1.1850000000000001</v>
      </c>
      <c r="R896" s="8">
        <f t="shared" si="55"/>
        <v>103.04347826086956</v>
      </c>
      <c r="S896" t="s">
        <v>8320</v>
      </c>
      <c r="T896" t="s">
        <v>8334</v>
      </c>
    </row>
    <row r="897" spans="1:20" ht="45" x14ac:dyDescent="0.25">
      <c r="A897">
        <v>751</v>
      </c>
      <c r="B897" s="3" t="s">
        <v>752</v>
      </c>
      <c r="C897" s="3" t="s">
        <v>4861</v>
      </c>
      <c r="D897">
        <v>3000</v>
      </c>
      <c r="E897">
        <v>3555</v>
      </c>
      <c r="F897" t="s">
        <v>8219</v>
      </c>
      <c r="G897" t="s">
        <v>8224</v>
      </c>
      <c r="H897" t="s">
        <v>8246</v>
      </c>
      <c r="I897">
        <v>1312470475</v>
      </c>
      <c r="J897" s="13">
        <f t="shared" si="53"/>
        <v>40759.630497685182</v>
      </c>
      <c r="K897">
        <v>1308496075</v>
      </c>
      <c r="L897" s="13">
        <f t="shared" si="54"/>
        <v>41964.362743055557</v>
      </c>
      <c r="M897" t="b">
        <v>0</v>
      </c>
      <c r="N897">
        <v>62</v>
      </c>
      <c r="O897" t="b">
        <v>1</v>
      </c>
      <c r="P897" t="s">
        <v>8274</v>
      </c>
      <c r="Q897" s="6">
        <f t="shared" si="52"/>
        <v>1.1850000000000001</v>
      </c>
      <c r="R897" s="8">
        <f t="shared" si="55"/>
        <v>57.338709677419352</v>
      </c>
      <c r="S897" t="s">
        <v>8323</v>
      </c>
      <c r="T897" t="s">
        <v>8333</v>
      </c>
    </row>
    <row r="898" spans="1:20" ht="45" x14ac:dyDescent="0.25">
      <c r="A898">
        <v>2467</v>
      </c>
      <c r="B898" s="3" t="s">
        <v>2468</v>
      </c>
      <c r="C898" s="3" t="s">
        <v>6577</v>
      </c>
      <c r="D898">
        <v>1000</v>
      </c>
      <c r="E898">
        <v>1185</v>
      </c>
      <c r="F898" t="s">
        <v>8219</v>
      </c>
      <c r="G898" t="s">
        <v>8224</v>
      </c>
      <c r="H898" t="s">
        <v>8246</v>
      </c>
      <c r="I898">
        <v>1336669200</v>
      </c>
      <c r="J898" s="13">
        <f t="shared" si="53"/>
        <v>41039.708333333336</v>
      </c>
      <c r="K898">
        <v>1335473931</v>
      </c>
      <c r="L898" s="13">
        <f t="shared" si="54"/>
        <v>41939.00712962963</v>
      </c>
      <c r="M898" t="b">
        <v>0</v>
      </c>
      <c r="N898">
        <v>43</v>
      </c>
      <c r="O898" t="b">
        <v>1</v>
      </c>
      <c r="P898" t="s">
        <v>8279</v>
      </c>
      <c r="Q898" s="6">
        <f t="shared" ref="Q898:Q961" si="56">E898/D898</f>
        <v>1.1850000000000001</v>
      </c>
      <c r="R898" s="8">
        <f t="shared" si="55"/>
        <v>27.558139534883722</v>
      </c>
      <c r="S898" t="s">
        <v>8314</v>
      </c>
      <c r="T898" t="s">
        <v>8331</v>
      </c>
    </row>
    <row r="899" spans="1:20" ht="30" x14ac:dyDescent="0.25">
      <c r="A899">
        <v>3595</v>
      </c>
      <c r="B899" s="3" t="s">
        <v>3594</v>
      </c>
      <c r="C899" s="3" t="s">
        <v>7705</v>
      </c>
      <c r="D899">
        <v>2600</v>
      </c>
      <c r="E899">
        <v>3081</v>
      </c>
      <c r="F899" t="s">
        <v>8219</v>
      </c>
      <c r="G899" t="s">
        <v>8224</v>
      </c>
      <c r="H899" t="s">
        <v>8246</v>
      </c>
      <c r="I899">
        <v>1426229940</v>
      </c>
      <c r="J899" s="13">
        <f t="shared" ref="J899:J962" si="57">(((I899/60)/60)/24)+DATE(1970,1,1)</f>
        <v>42076.290972222225</v>
      </c>
      <c r="K899">
        <v>1423959123</v>
      </c>
      <c r="L899" s="13">
        <f t="shared" ref="L899:L962" si="58">(((K918/60)/60)/24)+DATE(1970,1,1)</f>
        <v>41815.569212962961</v>
      </c>
      <c r="M899" t="b">
        <v>0</v>
      </c>
      <c r="N899">
        <v>62</v>
      </c>
      <c r="O899" t="b">
        <v>1</v>
      </c>
      <c r="P899" t="s">
        <v>8271</v>
      </c>
      <c r="Q899" s="6">
        <f t="shared" si="56"/>
        <v>1.1850000000000001</v>
      </c>
      <c r="R899" s="8">
        <f t="shared" ref="R899:R962" si="59">E899/N899</f>
        <v>49.693548387096776</v>
      </c>
      <c r="S899" t="s">
        <v>8317</v>
      </c>
      <c r="T899" t="s">
        <v>8318</v>
      </c>
    </row>
    <row r="900" spans="1:20" ht="60" x14ac:dyDescent="0.25">
      <c r="A900">
        <v>1744</v>
      </c>
      <c r="B900" s="3" t="s">
        <v>1745</v>
      </c>
      <c r="C900" s="3" t="s">
        <v>5854</v>
      </c>
      <c r="D900">
        <v>5500</v>
      </c>
      <c r="E900">
        <v>6515</v>
      </c>
      <c r="F900" t="s">
        <v>8219</v>
      </c>
      <c r="G900" t="s">
        <v>8225</v>
      </c>
      <c r="H900" t="s">
        <v>8247</v>
      </c>
      <c r="I900">
        <v>1425821477</v>
      </c>
      <c r="J900" s="13">
        <f t="shared" si="57"/>
        <v>42071.563391203701</v>
      </c>
      <c r="K900">
        <v>1421937077</v>
      </c>
      <c r="L900" s="13">
        <f t="shared" si="58"/>
        <v>42690.334317129629</v>
      </c>
      <c r="M900" t="b">
        <v>0</v>
      </c>
      <c r="N900">
        <v>70</v>
      </c>
      <c r="O900" t="b">
        <v>1</v>
      </c>
      <c r="P900" t="s">
        <v>8285</v>
      </c>
      <c r="Q900" s="6">
        <f t="shared" si="56"/>
        <v>1.1845454545454546</v>
      </c>
      <c r="R900" s="8">
        <f t="shared" si="59"/>
        <v>93.071428571428569</v>
      </c>
      <c r="S900" t="s">
        <v>8325</v>
      </c>
      <c r="T900" t="s">
        <v>8326</v>
      </c>
    </row>
    <row r="901" spans="1:20" ht="30" x14ac:dyDescent="0.25">
      <c r="A901">
        <v>2557</v>
      </c>
      <c r="B901" s="3" t="s">
        <v>2557</v>
      </c>
      <c r="C901" s="3" t="s">
        <v>6667</v>
      </c>
      <c r="D901">
        <v>900</v>
      </c>
      <c r="E901">
        <v>1066</v>
      </c>
      <c r="F901" t="s">
        <v>8219</v>
      </c>
      <c r="G901" t="s">
        <v>8225</v>
      </c>
      <c r="H901" t="s">
        <v>8247</v>
      </c>
      <c r="I901">
        <v>1400176386</v>
      </c>
      <c r="J901" s="13">
        <f t="shared" si="57"/>
        <v>41774.745208333334</v>
      </c>
      <c r="K901">
        <v>1397584386</v>
      </c>
      <c r="L901" s="13">
        <f t="shared" si="58"/>
        <v>40590.766886574071</v>
      </c>
      <c r="M901" t="b">
        <v>0</v>
      </c>
      <c r="N901">
        <v>36</v>
      </c>
      <c r="O901" t="b">
        <v>1</v>
      </c>
      <c r="P901" t="s">
        <v>8300</v>
      </c>
      <c r="Q901" s="6">
        <f t="shared" si="56"/>
        <v>1.1844444444444444</v>
      </c>
      <c r="R901" s="8">
        <f t="shared" si="59"/>
        <v>29.611111111111111</v>
      </c>
      <c r="S901" t="s">
        <v>8314</v>
      </c>
      <c r="T901" t="s">
        <v>8336</v>
      </c>
    </row>
    <row r="902" spans="1:20" ht="45" x14ac:dyDescent="0.25">
      <c r="A902">
        <v>1678</v>
      </c>
      <c r="B902" s="3" t="s">
        <v>1679</v>
      </c>
      <c r="C902" s="3" t="s">
        <v>5788</v>
      </c>
      <c r="D902">
        <v>1500</v>
      </c>
      <c r="E902">
        <v>1776</v>
      </c>
      <c r="F902" t="s">
        <v>8219</v>
      </c>
      <c r="G902" t="s">
        <v>8224</v>
      </c>
      <c r="H902" t="s">
        <v>8246</v>
      </c>
      <c r="I902">
        <v>1391718671</v>
      </c>
      <c r="J902" s="13">
        <f t="shared" si="57"/>
        <v>41676.854988425926</v>
      </c>
      <c r="K902">
        <v>1390509071</v>
      </c>
      <c r="L902" s="13">
        <f t="shared" si="58"/>
        <v>41909.969386574077</v>
      </c>
      <c r="M902" t="b">
        <v>0</v>
      </c>
      <c r="N902">
        <v>49</v>
      </c>
      <c r="O902" t="b">
        <v>1</v>
      </c>
      <c r="P902" t="s">
        <v>8292</v>
      </c>
      <c r="Q902" s="6">
        <f t="shared" si="56"/>
        <v>1.1839999999999999</v>
      </c>
      <c r="R902" s="8">
        <f t="shared" si="59"/>
        <v>36.244897959183675</v>
      </c>
      <c r="S902" t="s">
        <v>8314</v>
      </c>
      <c r="T902" t="s">
        <v>8322</v>
      </c>
    </row>
    <row r="903" spans="1:20" ht="60" x14ac:dyDescent="0.25">
      <c r="A903">
        <v>3513</v>
      </c>
      <c r="B903" s="3" t="s">
        <v>3512</v>
      </c>
      <c r="C903" s="3" t="s">
        <v>7623</v>
      </c>
      <c r="D903">
        <v>2800</v>
      </c>
      <c r="E903">
        <v>3315</v>
      </c>
      <c r="F903" t="s">
        <v>8219</v>
      </c>
      <c r="G903" t="s">
        <v>8224</v>
      </c>
      <c r="H903" t="s">
        <v>8246</v>
      </c>
      <c r="I903">
        <v>1401857940</v>
      </c>
      <c r="J903" s="13">
        <f t="shared" si="57"/>
        <v>41794.207638888889</v>
      </c>
      <c r="K903">
        <v>1400725112</v>
      </c>
      <c r="L903" s="13">
        <f t="shared" si="58"/>
        <v>41802.757719907408</v>
      </c>
      <c r="M903" t="b">
        <v>0</v>
      </c>
      <c r="N903">
        <v>44</v>
      </c>
      <c r="O903" t="b">
        <v>1</v>
      </c>
      <c r="P903" t="s">
        <v>8271</v>
      </c>
      <c r="Q903" s="6">
        <f t="shared" si="56"/>
        <v>1.1839285714285714</v>
      </c>
      <c r="R903" s="8">
        <f t="shared" si="59"/>
        <v>75.340909090909093</v>
      </c>
      <c r="S903" t="s">
        <v>8317</v>
      </c>
      <c r="T903" t="s">
        <v>8318</v>
      </c>
    </row>
    <row r="904" spans="1:20" ht="45" x14ac:dyDescent="0.25">
      <c r="A904">
        <v>1609</v>
      </c>
      <c r="B904" s="3" t="s">
        <v>1610</v>
      </c>
      <c r="C904" s="3" t="s">
        <v>5719</v>
      </c>
      <c r="D904">
        <v>1500</v>
      </c>
      <c r="E904">
        <v>1775</v>
      </c>
      <c r="F904" t="s">
        <v>8219</v>
      </c>
      <c r="G904" t="s">
        <v>8224</v>
      </c>
      <c r="H904" t="s">
        <v>8246</v>
      </c>
      <c r="I904">
        <v>1320220800</v>
      </c>
      <c r="J904" s="13">
        <f t="shared" si="57"/>
        <v>40849.333333333336</v>
      </c>
      <c r="K904">
        <v>1315612909</v>
      </c>
      <c r="L904" s="13">
        <f t="shared" si="58"/>
        <v>41781.666770833333</v>
      </c>
      <c r="M904" t="b">
        <v>0</v>
      </c>
      <c r="N904">
        <v>4</v>
      </c>
      <c r="O904" t="b">
        <v>1</v>
      </c>
      <c r="P904" t="s">
        <v>8276</v>
      </c>
      <c r="Q904" s="6">
        <f t="shared" si="56"/>
        <v>1.1833333333333333</v>
      </c>
      <c r="R904" s="8">
        <f t="shared" si="59"/>
        <v>443.75</v>
      </c>
      <c r="S904" t="s">
        <v>8314</v>
      </c>
      <c r="T904" t="s">
        <v>8315</v>
      </c>
    </row>
    <row r="905" spans="1:20" ht="60" x14ac:dyDescent="0.25">
      <c r="A905">
        <v>3294</v>
      </c>
      <c r="B905" s="3" t="s">
        <v>3294</v>
      </c>
      <c r="C905" s="3" t="s">
        <v>7404</v>
      </c>
      <c r="D905">
        <v>600</v>
      </c>
      <c r="E905">
        <v>710</v>
      </c>
      <c r="F905" t="s">
        <v>8219</v>
      </c>
      <c r="G905" t="s">
        <v>8225</v>
      </c>
      <c r="H905" t="s">
        <v>8247</v>
      </c>
      <c r="I905">
        <v>1434459554</v>
      </c>
      <c r="J905" s="13">
        <f t="shared" si="57"/>
        <v>42171.541134259256</v>
      </c>
      <c r="K905">
        <v>1431867554</v>
      </c>
      <c r="L905" s="13">
        <f t="shared" si="58"/>
        <v>42755.627372685187</v>
      </c>
      <c r="M905" t="b">
        <v>0</v>
      </c>
      <c r="N905">
        <v>24</v>
      </c>
      <c r="O905" t="b">
        <v>1</v>
      </c>
      <c r="P905" t="s">
        <v>8271</v>
      </c>
      <c r="Q905" s="6">
        <f t="shared" si="56"/>
        <v>1.1833333333333333</v>
      </c>
      <c r="R905" s="8">
        <f t="shared" si="59"/>
        <v>29.583333333333332</v>
      </c>
      <c r="S905" t="s">
        <v>8317</v>
      </c>
      <c r="T905" t="s">
        <v>8318</v>
      </c>
    </row>
    <row r="906" spans="1:20" ht="60" x14ac:dyDescent="0.25">
      <c r="A906">
        <v>3689</v>
      </c>
      <c r="B906" s="3" t="s">
        <v>3686</v>
      </c>
      <c r="C906" s="3" t="s">
        <v>7799</v>
      </c>
      <c r="D906">
        <v>3000</v>
      </c>
      <c r="E906">
        <v>3550</v>
      </c>
      <c r="F906" t="s">
        <v>8219</v>
      </c>
      <c r="G906" t="s">
        <v>8224</v>
      </c>
      <c r="H906" t="s">
        <v>8246</v>
      </c>
      <c r="I906">
        <v>1434925500</v>
      </c>
      <c r="J906" s="13">
        <f t="shared" si="57"/>
        <v>42176.934027777781</v>
      </c>
      <c r="K906">
        <v>1432410639</v>
      </c>
      <c r="L906" s="13">
        <f t="shared" si="58"/>
        <v>41005.45784722222</v>
      </c>
      <c r="M906" t="b">
        <v>0</v>
      </c>
      <c r="N906">
        <v>62</v>
      </c>
      <c r="O906" t="b">
        <v>1</v>
      </c>
      <c r="P906" t="s">
        <v>8271</v>
      </c>
      <c r="Q906" s="6">
        <f t="shared" si="56"/>
        <v>1.1833333333333333</v>
      </c>
      <c r="R906" s="8">
        <f t="shared" si="59"/>
        <v>57.258064516129032</v>
      </c>
      <c r="S906" t="s">
        <v>8317</v>
      </c>
      <c r="T906" t="s">
        <v>8318</v>
      </c>
    </row>
    <row r="907" spans="1:20" ht="60" x14ac:dyDescent="0.25">
      <c r="A907">
        <v>536</v>
      </c>
      <c r="B907" s="3" t="s">
        <v>537</v>
      </c>
      <c r="C907" s="3" t="s">
        <v>4646</v>
      </c>
      <c r="D907">
        <v>3300</v>
      </c>
      <c r="E907">
        <v>3902.5</v>
      </c>
      <c r="F907" t="s">
        <v>8219</v>
      </c>
      <c r="G907" t="s">
        <v>8225</v>
      </c>
      <c r="H907" t="s">
        <v>8247</v>
      </c>
      <c r="I907">
        <v>1438624800</v>
      </c>
      <c r="J907" s="13">
        <f t="shared" si="57"/>
        <v>42219.75</v>
      </c>
      <c r="K907">
        <v>1435133807</v>
      </c>
      <c r="L907" s="13">
        <f t="shared" si="58"/>
        <v>41989.91134259259</v>
      </c>
      <c r="M907" t="b">
        <v>0</v>
      </c>
      <c r="N907">
        <v>39</v>
      </c>
      <c r="O907" t="b">
        <v>1</v>
      </c>
      <c r="P907" t="s">
        <v>8271</v>
      </c>
      <c r="Q907" s="6">
        <f t="shared" si="56"/>
        <v>1.1825757575757576</v>
      </c>
      <c r="R907" s="8">
        <f t="shared" si="59"/>
        <v>100.06410256410257</v>
      </c>
      <c r="S907" t="s">
        <v>8317</v>
      </c>
      <c r="T907" t="s">
        <v>8318</v>
      </c>
    </row>
    <row r="908" spans="1:20" ht="60" x14ac:dyDescent="0.25">
      <c r="A908">
        <v>2732</v>
      </c>
      <c r="B908" s="3" t="s">
        <v>2732</v>
      </c>
      <c r="C908" s="3" t="s">
        <v>6842</v>
      </c>
      <c r="D908">
        <v>12000</v>
      </c>
      <c r="E908">
        <v>14190</v>
      </c>
      <c r="F908" t="s">
        <v>8219</v>
      </c>
      <c r="G908" t="s">
        <v>8224</v>
      </c>
      <c r="H908" t="s">
        <v>8246</v>
      </c>
      <c r="I908">
        <v>1369699200</v>
      </c>
      <c r="J908" s="13">
        <f t="shared" si="57"/>
        <v>41422</v>
      </c>
      <c r="K908">
        <v>1366917828</v>
      </c>
      <c r="L908" s="13">
        <f t="shared" si="58"/>
        <v>42024.702893518523</v>
      </c>
      <c r="M908" t="b">
        <v>0</v>
      </c>
      <c r="N908">
        <v>146</v>
      </c>
      <c r="O908" t="b">
        <v>1</v>
      </c>
      <c r="P908" t="s">
        <v>8295</v>
      </c>
      <c r="Q908" s="6">
        <f t="shared" si="56"/>
        <v>1.1825000000000001</v>
      </c>
      <c r="R908" s="8">
        <f t="shared" si="59"/>
        <v>97.191780821917803</v>
      </c>
      <c r="S908" t="s">
        <v>8310</v>
      </c>
      <c r="T908" t="s">
        <v>8311</v>
      </c>
    </row>
    <row r="909" spans="1:20" ht="45" x14ac:dyDescent="0.25">
      <c r="A909">
        <v>854</v>
      </c>
      <c r="B909" s="3" t="s">
        <v>855</v>
      </c>
      <c r="C909" s="3" t="s">
        <v>4964</v>
      </c>
      <c r="D909">
        <v>27800</v>
      </c>
      <c r="E909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 s="13">
        <f t="shared" si="57"/>
        <v>42732.212337962963</v>
      </c>
      <c r="K909">
        <v>1480309546</v>
      </c>
      <c r="L909" s="13">
        <f t="shared" si="58"/>
        <v>40761.604421296295</v>
      </c>
      <c r="M909" t="b">
        <v>0</v>
      </c>
      <c r="N909">
        <v>499</v>
      </c>
      <c r="O909" t="b">
        <v>1</v>
      </c>
      <c r="P909" t="s">
        <v>8277</v>
      </c>
      <c r="Q909" s="6">
        <f t="shared" si="56"/>
        <v>1.1822050359712231</v>
      </c>
      <c r="R909" s="8">
        <f t="shared" si="59"/>
        <v>65.8623246492986</v>
      </c>
      <c r="S909" t="s">
        <v>8314</v>
      </c>
      <c r="T909" t="s">
        <v>8335</v>
      </c>
    </row>
    <row r="910" spans="1:20" ht="60" x14ac:dyDescent="0.25">
      <c r="A910">
        <v>264</v>
      </c>
      <c r="B910" s="3" t="s">
        <v>265</v>
      </c>
      <c r="C910" s="3" t="s">
        <v>4374</v>
      </c>
      <c r="D910">
        <v>5000</v>
      </c>
      <c r="E910">
        <v>5910</v>
      </c>
      <c r="F910" t="s">
        <v>8219</v>
      </c>
      <c r="G910" t="s">
        <v>8224</v>
      </c>
      <c r="H910" t="s">
        <v>8246</v>
      </c>
      <c r="I910">
        <v>1336747995</v>
      </c>
      <c r="J910" s="13">
        <f t="shared" si="57"/>
        <v>41040.620312500003</v>
      </c>
      <c r="K910">
        <v>1334155995</v>
      </c>
      <c r="L910" s="13">
        <f t="shared" si="58"/>
        <v>41464.934016203704</v>
      </c>
      <c r="M910" t="b">
        <v>1</v>
      </c>
      <c r="N910">
        <v>91</v>
      </c>
      <c r="O910" t="b">
        <v>1</v>
      </c>
      <c r="P910" t="s">
        <v>8269</v>
      </c>
      <c r="Q910" s="6">
        <f t="shared" si="56"/>
        <v>1.1819999999999999</v>
      </c>
      <c r="R910" s="8">
        <f t="shared" si="59"/>
        <v>64.945054945054949</v>
      </c>
      <c r="S910" t="s">
        <v>8320</v>
      </c>
      <c r="T910" t="s">
        <v>8332</v>
      </c>
    </row>
    <row r="911" spans="1:20" ht="45" x14ac:dyDescent="0.25">
      <c r="A911">
        <v>2720</v>
      </c>
      <c r="B911" s="3" t="s">
        <v>2720</v>
      </c>
      <c r="C911" s="3" t="s">
        <v>6830</v>
      </c>
      <c r="D911">
        <v>25000</v>
      </c>
      <c r="E911">
        <v>29531</v>
      </c>
      <c r="F911" t="s">
        <v>8219</v>
      </c>
      <c r="G911" t="s">
        <v>8224</v>
      </c>
      <c r="H911" t="s">
        <v>8246</v>
      </c>
      <c r="I911">
        <v>1478866253</v>
      </c>
      <c r="J911" s="13">
        <f t="shared" si="57"/>
        <v>42685.507557870369</v>
      </c>
      <c r="K911">
        <v>1476270653</v>
      </c>
      <c r="L911" s="13">
        <f t="shared" si="58"/>
        <v>40838.043391203704</v>
      </c>
      <c r="M911" t="b">
        <v>0</v>
      </c>
      <c r="N911">
        <v>173</v>
      </c>
      <c r="O911" t="b">
        <v>1</v>
      </c>
      <c r="P911" t="s">
        <v>8303</v>
      </c>
      <c r="Q911" s="6">
        <f t="shared" si="56"/>
        <v>1.1812400000000001</v>
      </c>
      <c r="R911" s="8">
        <f t="shared" si="59"/>
        <v>170.69942196531792</v>
      </c>
      <c r="S911" t="s">
        <v>8317</v>
      </c>
      <c r="T911" t="s">
        <v>8330</v>
      </c>
    </row>
    <row r="912" spans="1:20" ht="60" x14ac:dyDescent="0.25">
      <c r="A912">
        <v>263</v>
      </c>
      <c r="B912" s="3" t="s">
        <v>264</v>
      </c>
      <c r="C912" s="3" t="s">
        <v>4373</v>
      </c>
      <c r="D912">
        <v>25000</v>
      </c>
      <c r="E912">
        <v>29520.27</v>
      </c>
      <c r="F912" t="s">
        <v>8219</v>
      </c>
      <c r="G912" t="s">
        <v>8224</v>
      </c>
      <c r="H912" t="s">
        <v>8246</v>
      </c>
      <c r="I912">
        <v>1348786494</v>
      </c>
      <c r="J912" s="13">
        <f t="shared" si="57"/>
        <v>41179.954791666663</v>
      </c>
      <c r="K912">
        <v>1346194494</v>
      </c>
      <c r="L912" s="13">
        <f t="shared" si="58"/>
        <v>41205.707048611112</v>
      </c>
      <c r="M912" t="b">
        <v>1</v>
      </c>
      <c r="N912">
        <v>963</v>
      </c>
      <c r="O912" t="b">
        <v>1</v>
      </c>
      <c r="P912" t="s">
        <v>8269</v>
      </c>
      <c r="Q912" s="6">
        <f t="shared" si="56"/>
        <v>1.1808107999999999</v>
      </c>
      <c r="R912" s="8">
        <f t="shared" si="59"/>
        <v>30.654485981308412</v>
      </c>
      <c r="S912" t="s">
        <v>8320</v>
      </c>
      <c r="T912" t="s">
        <v>8332</v>
      </c>
    </row>
    <row r="913" spans="1:20" ht="30" x14ac:dyDescent="0.25">
      <c r="A913">
        <v>1834</v>
      </c>
      <c r="B913" s="3" t="s">
        <v>1835</v>
      </c>
      <c r="C913" s="3" t="s">
        <v>5944</v>
      </c>
      <c r="D913">
        <v>10000</v>
      </c>
      <c r="E913">
        <v>11805</v>
      </c>
      <c r="F913" t="s">
        <v>8219</v>
      </c>
      <c r="G913" t="s">
        <v>8224</v>
      </c>
      <c r="H913" t="s">
        <v>8246</v>
      </c>
      <c r="I913">
        <v>1422140895</v>
      </c>
      <c r="J913" s="13">
        <f t="shared" si="57"/>
        <v>42028.964062500003</v>
      </c>
      <c r="K913">
        <v>1418684895</v>
      </c>
      <c r="L913" s="13">
        <f t="shared" si="58"/>
        <v>42081.77143518519</v>
      </c>
      <c r="M913" t="b">
        <v>0</v>
      </c>
      <c r="N913">
        <v>90</v>
      </c>
      <c r="O913" t="b">
        <v>1</v>
      </c>
      <c r="P913" t="s">
        <v>8276</v>
      </c>
      <c r="Q913" s="6">
        <f t="shared" si="56"/>
        <v>1.1805000000000001</v>
      </c>
      <c r="R913" s="8">
        <f t="shared" si="59"/>
        <v>131.16666666666666</v>
      </c>
      <c r="S913" t="s">
        <v>8314</v>
      </c>
      <c r="T913" t="s">
        <v>8315</v>
      </c>
    </row>
    <row r="914" spans="1:20" ht="45" x14ac:dyDescent="0.25">
      <c r="A914">
        <v>1624</v>
      </c>
      <c r="B914" s="3" t="s">
        <v>1625</v>
      </c>
      <c r="C914" s="3" t="s">
        <v>5734</v>
      </c>
      <c r="D914">
        <v>1000</v>
      </c>
      <c r="E914">
        <v>1180</v>
      </c>
      <c r="F914" t="s">
        <v>8219</v>
      </c>
      <c r="G914" t="s">
        <v>8224</v>
      </c>
      <c r="H914" t="s">
        <v>8246</v>
      </c>
      <c r="I914">
        <v>1357721335</v>
      </c>
      <c r="J914" s="13">
        <f t="shared" si="57"/>
        <v>41283.367303240739</v>
      </c>
      <c r="K914">
        <v>1354265335</v>
      </c>
      <c r="L914" s="13">
        <f t="shared" si="58"/>
        <v>42263.952662037031</v>
      </c>
      <c r="M914" t="b">
        <v>0</v>
      </c>
      <c r="N914">
        <v>25</v>
      </c>
      <c r="O914" t="b">
        <v>1</v>
      </c>
      <c r="P914" t="s">
        <v>8276</v>
      </c>
      <c r="Q914" s="6">
        <f t="shared" si="56"/>
        <v>1.18</v>
      </c>
      <c r="R914" s="8">
        <f t="shared" si="59"/>
        <v>47.2</v>
      </c>
      <c r="S914" t="s">
        <v>8314</v>
      </c>
      <c r="T914" t="s">
        <v>8315</v>
      </c>
    </row>
    <row r="915" spans="1:20" ht="60" x14ac:dyDescent="0.25">
      <c r="A915">
        <v>1256</v>
      </c>
      <c r="B915" s="3" t="s">
        <v>1257</v>
      </c>
      <c r="C915" s="3" t="s">
        <v>5366</v>
      </c>
      <c r="D915">
        <v>30000</v>
      </c>
      <c r="E915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 s="13">
        <f t="shared" si="57"/>
        <v>40951.919340277782</v>
      </c>
      <c r="K915">
        <v>1326492231</v>
      </c>
      <c r="L915" s="13">
        <f t="shared" si="58"/>
        <v>42136.270787037036</v>
      </c>
      <c r="M915" t="b">
        <v>1</v>
      </c>
      <c r="N915">
        <v>361</v>
      </c>
      <c r="O915" t="b">
        <v>1</v>
      </c>
      <c r="P915" t="s">
        <v>8276</v>
      </c>
      <c r="Q915" s="6">
        <f t="shared" si="56"/>
        <v>1.1796376666666666</v>
      </c>
      <c r="R915" s="8">
        <f t="shared" si="59"/>
        <v>98.030831024930734</v>
      </c>
      <c r="S915" t="s">
        <v>8314</v>
      </c>
      <c r="T915" t="s">
        <v>8315</v>
      </c>
    </row>
    <row r="916" spans="1:20" ht="60" x14ac:dyDescent="0.25">
      <c r="A916">
        <v>1960</v>
      </c>
      <c r="B916" s="3" t="s">
        <v>1961</v>
      </c>
      <c r="C916" s="3" t="s">
        <v>6070</v>
      </c>
      <c r="D916">
        <v>70000</v>
      </c>
      <c r="E916">
        <v>82532</v>
      </c>
      <c r="F916" t="s">
        <v>8219</v>
      </c>
      <c r="G916" t="s">
        <v>8235</v>
      </c>
      <c r="H916" t="s">
        <v>8255</v>
      </c>
      <c r="I916">
        <v>1419151341</v>
      </c>
      <c r="J916" s="13">
        <f t="shared" si="57"/>
        <v>41994.362743055557</v>
      </c>
      <c r="K916">
        <v>1416559341</v>
      </c>
      <c r="L916" s="13">
        <f t="shared" si="58"/>
        <v>42167.023206018523</v>
      </c>
      <c r="M916" t="b">
        <v>1</v>
      </c>
      <c r="N916">
        <v>33</v>
      </c>
      <c r="O916" t="b">
        <v>1</v>
      </c>
      <c r="P916" t="s">
        <v>8295</v>
      </c>
      <c r="Q916" s="6">
        <f t="shared" si="56"/>
        <v>1.1790285714285715</v>
      </c>
      <c r="R916" s="8">
        <f t="shared" si="59"/>
        <v>2500.969696969697</v>
      </c>
      <c r="S916" t="s">
        <v>8310</v>
      </c>
      <c r="T916" t="s">
        <v>8311</v>
      </c>
    </row>
    <row r="917" spans="1:20" ht="60" x14ac:dyDescent="0.25">
      <c r="A917">
        <v>1540</v>
      </c>
      <c r="B917" s="3" t="s">
        <v>1541</v>
      </c>
      <c r="C917" s="3" t="s">
        <v>5650</v>
      </c>
      <c r="D917">
        <v>15000</v>
      </c>
      <c r="E917">
        <v>17680</v>
      </c>
      <c r="F917" t="s">
        <v>8219</v>
      </c>
      <c r="G917" t="s">
        <v>8224</v>
      </c>
      <c r="H917" t="s">
        <v>8246</v>
      </c>
      <c r="I917">
        <v>1416964500</v>
      </c>
      <c r="J917" s="13">
        <f t="shared" si="57"/>
        <v>41969.052083333328</v>
      </c>
      <c r="K917">
        <v>1414368616</v>
      </c>
      <c r="L917" s="13">
        <f t="shared" si="58"/>
        <v>41947.762592592589</v>
      </c>
      <c r="M917" t="b">
        <v>1</v>
      </c>
      <c r="N917">
        <v>98</v>
      </c>
      <c r="O917" t="b">
        <v>1</v>
      </c>
      <c r="P917" t="s">
        <v>8285</v>
      </c>
      <c r="Q917" s="6">
        <f t="shared" si="56"/>
        <v>1.1786666666666668</v>
      </c>
      <c r="R917" s="8">
        <f t="shared" si="59"/>
        <v>180.40816326530611</v>
      </c>
      <c r="S917" t="s">
        <v>8325</v>
      </c>
      <c r="T917" t="s">
        <v>8326</v>
      </c>
    </row>
    <row r="918" spans="1:20" ht="30" x14ac:dyDescent="0.25">
      <c r="A918">
        <v>2786</v>
      </c>
      <c r="B918" s="3" t="s">
        <v>2786</v>
      </c>
      <c r="C918" s="3" t="s">
        <v>6896</v>
      </c>
      <c r="D918">
        <v>2500</v>
      </c>
      <c r="E918">
        <v>2946</v>
      </c>
      <c r="F918" t="s">
        <v>8219</v>
      </c>
      <c r="G918" t="s">
        <v>8225</v>
      </c>
      <c r="H918" t="s">
        <v>8247</v>
      </c>
      <c r="I918">
        <v>1404913180</v>
      </c>
      <c r="J918" s="13">
        <f t="shared" si="57"/>
        <v>41829.569212962961</v>
      </c>
      <c r="K918">
        <v>1403703580</v>
      </c>
      <c r="L918" s="13">
        <f t="shared" si="58"/>
        <v>42426.949988425928</v>
      </c>
      <c r="M918" t="b">
        <v>0</v>
      </c>
      <c r="N918">
        <v>74</v>
      </c>
      <c r="O918" t="b">
        <v>1</v>
      </c>
      <c r="P918" t="s">
        <v>8271</v>
      </c>
      <c r="Q918" s="6">
        <f t="shared" si="56"/>
        <v>1.1783999999999999</v>
      </c>
      <c r="R918" s="8">
        <f t="shared" si="59"/>
        <v>39.810810810810814</v>
      </c>
      <c r="S918" t="s">
        <v>8317</v>
      </c>
      <c r="T918" t="s">
        <v>8318</v>
      </c>
    </row>
    <row r="919" spans="1:20" ht="30" x14ac:dyDescent="0.25">
      <c r="A919">
        <v>3370</v>
      </c>
      <c r="B919" s="3" t="s">
        <v>3369</v>
      </c>
      <c r="C919" s="3" t="s">
        <v>7480</v>
      </c>
      <c r="D919">
        <v>1500</v>
      </c>
      <c r="E919">
        <v>1766</v>
      </c>
      <c r="F919" t="s">
        <v>8219</v>
      </c>
      <c r="G919" t="s">
        <v>8224</v>
      </c>
      <c r="H919" t="s">
        <v>8246</v>
      </c>
      <c r="I919">
        <v>1481961600</v>
      </c>
      <c r="J919" s="13">
        <f t="shared" si="57"/>
        <v>42721.333333333328</v>
      </c>
      <c r="K919">
        <v>1479283285</v>
      </c>
      <c r="L919" s="13">
        <f t="shared" si="58"/>
        <v>42291.596273148149</v>
      </c>
      <c r="M919" t="b">
        <v>0</v>
      </c>
      <c r="N919">
        <v>26</v>
      </c>
      <c r="O919" t="b">
        <v>1</v>
      </c>
      <c r="P919" t="s">
        <v>8271</v>
      </c>
      <c r="Q919" s="6">
        <f t="shared" si="56"/>
        <v>1.1773333333333333</v>
      </c>
      <c r="R919" s="8">
        <f t="shared" si="59"/>
        <v>67.92307692307692</v>
      </c>
      <c r="S919" t="s">
        <v>8317</v>
      </c>
      <c r="T919" t="s">
        <v>8318</v>
      </c>
    </row>
    <row r="920" spans="1:20" ht="45" x14ac:dyDescent="0.25">
      <c r="A920">
        <v>756</v>
      </c>
      <c r="B920" s="3" t="s">
        <v>757</v>
      </c>
      <c r="C920" s="3" t="s">
        <v>4866</v>
      </c>
      <c r="D920">
        <v>700</v>
      </c>
      <c r="E920">
        <v>824</v>
      </c>
      <c r="F920" t="s">
        <v>8219</v>
      </c>
      <c r="G920" t="s">
        <v>8224</v>
      </c>
      <c r="H920" t="s">
        <v>8246</v>
      </c>
      <c r="I920">
        <v>1303147459</v>
      </c>
      <c r="J920" s="13">
        <f t="shared" si="57"/>
        <v>40651.725219907406</v>
      </c>
      <c r="K920">
        <v>1297880659</v>
      </c>
      <c r="L920" s="13">
        <f t="shared" si="58"/>
        <v>41837.323009259257</v>
      </c>
      <c r="M920" t="b">
        <v>0</v>
      </c>
      <c r="N920">
        <v>22</v>
      </c>
      <c r="O920" t="b">
        <v>1</v>
      </c>
      <c r="P920" t="s">
        <v>8274</v>
      </c>
      <c r="Q920" s="6">
        <f t="shared" si="56"/>
        <v>1.177142857142857</v>
      </c>
      <c r="R920" s="8">
        <f t="shared" si="59"/>
        <v>37.454545454545453</v>
      </c>
      <c r="S920" t="s">
        <v>8323</v>
      </c>
      <c r="T920" t="s">
        <v>8333</v>
      </c>
    </row>
    <row r="921" spans="1:20" ht="60" x14ac:dyDescent="0.25">
      <c r="A921">
        <v>3147</v>
      </c>
      <c r="B921" s="3" t="s">
        <v>3147</v>
      </c>
      <c r="C921" s="3" t="s">
        <v>7257</v>
      </c>
      <c r="D921">
        <v>20000</v>
      </c>
      <c r="E921">
        <v>23505</v>
      </c>
      <c r="F921" t="s">
        <v>8219</v>
      </c>
      <c r="G921" t="s">
        <v>8224</v>
      </c>
      <c r="H921" t="s">
        <v>8246</v>
      </c>
      <c r="I921">
        <v>1415319355</v>
      </c>
      <c r="J921" s="13">
        <f t="shared" si="57"/>
        <v>41950.011053240742</v>
      </c>
      <c r="K921">
        <v>1411859755</v>
      </c>
      <c r="L921" s="13">
        <f t="shared" si="58"/>
        <v>42050.019641203704</v>
      </c>
      <c r="M921" t="b">
        <v>1</v>
      </c>
      <c r="N921">
        <v>213</v>
      </c>
      <c r="O921" t="b">
        <v>1</v>
      </c>
      <c r="P921" t="s">
        <v>8271</v>
      </c>
      <c r="Q921" s="6">
        <f t="shared" si="56"/>
        <v>1.1752499999999999</v>
      </c>
      <c r="R921" s="8">
        <f t="shared" si="59"/>
        <v>110.35211267605634</v>
      </c>
      <c r="S921" t="s">
        <v>8317</v>
      </c>
      <c r="T921" t="s">
        <v>8318</v>
      </c>
    </row>
    <row r="922" spans="1:20" ht="30" x14ac:dyDescent="0.25">
      <c r="A922">
        <v>1680</v>
      </c>
      <c r="B922" s="3" t="s">
        <v>1681</v>
      </c>
      <c r="C922" s="3" t="s">
        <v>5790</v>
      </c>
      <c r="D922">
        <v>1000</v>
      </c>
      <c r="E922">
        <v>1175</v>
      </c>
      <c r="F922" t="s">
        <v>8219</v>
      </c>
      <c r="G922" t="s">
        <v>8224</v>
      </c>
      <c r="H922" t="s">
        <v>8246</v>
      </c>
      <c r="I922">
        <v>1405188667</v>
      </c>
      <c r="J922" s="13">
        <f t="shared" si="57"/>
        <v>41832.757719907408</v>
      </c>
      <c r="K922">
        <v>1402596667</v>
      </c>
      <c r="L922" s="13">
        <f t="shared" si="58"/>
        <v>41507.845451388886</v>
      </c>
      <c r="M922" t="b">
        <v>0</v>
      </c>
      <c r="N922">
        <v>25</v>
      </c>
      <c r="O922" t="b">
        <v>1</v>
      </c>
      <c r="P922" t="s">
        <v>8292</v>
      </c>
      <c r="Q922" s="6">
        <f t="shared" si="56"/>
        <v>1.175</v>
      </c>
      <c r="R922" s="8">
        <f t="shared" si="59"/>
        <v>47</v>
      </c>
      <c r="S922" t="s">
        <v>8314</v>
      </c>
      <c r="T922" t="s">
        <v>8322</v>
      </c>
    </row>
    <row r="923" spans="1:20" ht="45" x14ac:dyDescent="0.25">
      <c r="A923">
        <v>3177</v>
      </c>
      <c r="B923" s="3" t="s">
        <v>3177</v>
      </c>
      <c r="C923" s="3" t="s">
        <v>7287</v>
      </c>
      <c r="D923">
        <v>2500</v>
      </c>
      <c r="E923">
        <v>2935</v>
      </c>
      <c r="F923" t="s">
        <v>8219</v>
      </c>
      <c r="G923" t="s">
        <v>8224</v>
      </c>
      <c r="H923" t="s">
        <v>8246</v>
      </c>
      <c r="I923">
        <v>1403366409</v>
      </c>
      <c r="J923" s="13">
        <f t="shared" si="57"/>
        <v>41811.666770833333</v>
      </c>
      <c r="K923">
        <v>1400774409</v>
      </c>
      <c r="L923" s="13">
        <f t="shared" si="58"/>
        <v>41963.872361111105</v>
      </c>
      <c r="M923" t="b">
        <v>1</v>
      </c>
      <c r="N923">
        <v>51</v>
      </c>
      <c r="O923" t="b">
        <v>1</v>
      </c>
      <c r="P923" t="s">
        <v>8271</v>
      </c>
      <c r="Q923" s="6">
        <f t="shared" si="56"/>
        <v>1.1739999999999999</v>
      </c>
      <c r="R923" s="8">
        <f t="shared" si="59"/>
        <v>57.549019607843135</v>
      </c>
      <c r="S923" t="s">
        <v>8317</v>
      </c>
      <c r="T923" t="s">
        <v>8318</v>
      </c>
    </row>
    <row r="924" spans="1:20" ht="45" x14ac:dyDescent="0.25">
      <c r="A924">
        <v>1028</v>
      </c>
      <c r="B924" s="3" t="s">
        <v>1029</v>
      </c>
      <c r="C924" s="3" t="s">
        <v>5138</v>
      </c>
      <c r="D924">
        <v>10000</v>
      </c>
      <c r="E924">
        <v>11727</v>
      </c>
      <c r="F924" t="s">
        <v>8219</v>
      </c>
      <c r="G924" t="s">
        <v>8225</v>
      </c>
      <c r="H924" t="s">
        <v>8247</v>
      </c>
      <c r="I924">
        <v>1488830400</v>
      </c>
      <c r="J924" s="13">
        <f t="shared" si="57"/>
        <v>42800.833333333328</v>
      </c>
      <c r="K924">
        <v>1484924605</v>
      </c>
      <c r="L924" s="13">
        <f t="shared" si="58"/>
        <v>42507.264699074076</v>
      </c>
      <c r="M924" t="b">
        <v>1</v>
      </c>
      <c r="N924">
        <v>255</v>
      </c>
      <c r="O924" t="b">
        <v>1</v>
      </c>
      <c r="P924" t="s">
        <v>8280</v>
      </c>
      <c r="Q924" s="6">
        <f t="shared" si="56"/>
        <v>1.1727000000000001</v>
      </c>
      <c r="R924" s="8">
        <f t="shared" si="59"/>
        <v>45.988235294117644</v>
      </c>
      <c r="S924" t="s">
        <v>8314</v>
      </c>
      <c r="T924" t="s">
        <v>8327</v>
      </c>
    </row>
    <row r="925" spans="1:20" ht="60" x14ac:dyDescent="0.25">
      <c r="A925">
        <v>835</v>
      </c>
      <c r="B925" s="3" t="s">
        <v>836</v>
      </c>
      <c r="C925" s="3" t="s">
        <v>4945</v>
      </c>
      <c r="D925">
        <v>2000</v>
      </c>
      <c r="E925">
        <v>2345</v>
      </c>
      <c r="F925" t="s">
        <v>8219</v>
      </c>
      <c r="G925" t="s">
        <v>8224</v>
      </c>
      <c r="H925" t="s">
        <v>8246</v>
      </c>
      <c r="I925">
        <v>1337396400</v>
      </c>
      <c r="J925" s="13">
        <f t="shared" si="57"/>
        <v>41048.125</v>
      </c>
      <c r="K925">
        <v>1333709958</v>
      </c>
      <c r="L925" s="13">
        <f t="shared" si="58"/>
        <v>41144.763379629629</v>
      </c>
      <c r="M925" t="b">
        <v>0</v>
      </c>
      <c r="N925">
        <v>40</v>
      </c>
      <c r="O925" t="b">
        <v>1</v>
      </c>
      <c r="P925" t="s">
        <v>8276</v>
      </c>
      <c r="Q925" s="6">
        <f t="shared" si="56"/>
        <v>1.1725000000000001</v>
      </c>
      <c r="R925" s="8">
        <f t="shared" si="59"/>
        <v>58.625</v>
      </c>
      <c r="S925" t="s">
        <v>8314</v>
      </c>
      <c r="T925" t="s">
        <v>8315</v>
      </c>
    </row>
    <row r="926" spans="1:20" ht="30" x14ac:dyDescent="0.25">
      <c r="A926">
        <v>22</v>
      </c>
      <c r="B926" s="3" t="s">
        <v>24</v>
      </c>
      <c r="C926" s="3" t="s">
        <v>4133</v>
      </c>
      <c r="D926">
        <v>350</v>
      </c>
      <c r="E926">
        <v>410</v>
      </c>
      <c r="F926" t="s">
        <v>8219</v>
      </c>
      <c r="G926" t="s">
        <v>8224</v>
      </c>
      <c r="H926" t="s">
        <v>8246</v>
      </c>
      <c r="I926">
        <v>1420099140</v>
      </c>
      <c r="J926" s="13">
        <f t="shared" si="57"/>
        <v>42005.332638888889</v>
      </c>
      <c r="K926">
        <v>1418766740</v>
      </c>
      <c r="L926" s="13">
        <f t="shared" si="58"/>
        <v>41890.167453703703</v>
      </c>
      <c r="M926" t="b">
        <v>0</v>
      </c>
      <c r="N926">
        <v>8</v>
      </c>
      <c r="O926" t="b">
        <v>1</v>
      </c>
      <c r="P926" t="s">
        <v>8265</v>
      </c>
      <c r="Q926" s="6">
        <f t="shared" si="56"/>
        <v>1.1714285714285715</v>
      </c>
      <c r="R926" s="8">
        <f t="shared" si="59"/>
        <v>51.25</v>
      </c>
      <c r="S926" t="s">
        <v>8320</v>
      </c>
      <c r="T926" t="s">
        <v>8334</v>
      </c>
    </row>
    <row r="927" spans="1:20" ht="45" x14ac:dyDescent="0.25">
      <c r="A927">
        <v>3012</v>
      </c>
      <c r="B927" s="3" t="s">
        <v>3012</v>
      </c>
      <c r="C927" s="3" t="s">
        <v>7122</v>
      </c>
      <c r="D927">
        <v>4000</v>
      </c>
      <c r="E927">
        <v>4685</v>
      </c>
      <c r="F927" t="s">
        <v>8219</v>
      </c>
      <c r="G927" t="s">
        <v>8224</v>
      </c>
      <c r="H927" t="s">
        <v>8246</v>
      </c>
      <c r="I927">
        <v>1423587130</v>
      </c>
      <c r="J927" s="13">
        <f t="shared" si="57"/>
        <v>42045.702893518523</v>
      </c>
      <c r="K927">
        <v>1421772730</v>
      </c>
      <c r="L927" s="13">
        <f t="shared" si="58"/>
        <v>40852.889699074076</v>
      </c>
      <c r="M927" t="b">
        <v>0</v>
      </c>
      <c r="N927">
        <v>55</v>
      </c>
      <c r="O927" t="b">
        <v>1</v>
      </c>
      <c r="P927" t="s">
        <v>8303</v>
      </c>
      <c r="Q927" s="6">
        <f t="shared" si="56"/>
        <v>1.1712499999999999</v>
      </c>
      <c r="R927" s="8">
        <f t="shared" si="59"/>
        <v>85.181818181818187</v>
      </c>
      <c r="S927" t="s">
        <v>8317</v>
      </c>
      <c r="T927" t="s">
        <v>8330</v>
      </c>
    </row>
    <row r="928" spans="1:20" ht="60" x14ac:dyDescent="0.25">
      <c r="A928">
        <v>2008</v>
      </c>
      <c r="B928" s="3" t="s">
        <v>2009</v>
      </c>
      <c r="C928" s="3" t="s">
        <v>6118</v>
      </c>
      <c r="D928">
        <v>1570.79</v>
      </c>
      <c r="E928">
        <v>1839</v>
      </c>
      <c r="F928" t="s">
        <v>8219</v>
      </c>
      <c r="G928" t="s">
        <v>8224</v>
      </c>
      <c r="H928" t="s">
        <v>8246</v>
      </c>
      <c r="I928">
        <v>1316442622</v>
      </c>
      <c r="J928" s="13">
        <f t="shared" si="57"/>
        <v>40805.604421296295</v>
      </c>
      <c r="K928">
        <v>1312641022</v>
      </c>
      <c r="L928" s="13">
        <f t="shared" si="58"/>
        <v>42629.655046296291</v>
      </c>
      <c r="M928" t="b">
        <v>1</v>
      </c>
      <c r="N928">
        <v>41</v>
      </c>
      <c r="O928" t="b">
        <v>1</v>
      </c>
      <c r="P928" t="s">
        <v>8295</v>
      </c>
      <c r="Q928" s="6">
        <f t="shared" si="56"/>
        <v>1.1707484768810599</v>
      </c>
      <c r="R928" s="8">
        <f t="shared" si="59"/>
        <v>44.853658536585364</v>
      </c>
      <c r="S928" t="s">
        <v>8310</v>
      </c>
      <c r="T928" t="s">
        <v>8311</v>
      </c>
    </row>
    <row r="929" spans="1:20" ht="60" x14ac:dyDescent="0.25">
      <c r="A929">
        <v>1480</v>
      </c>
      <c r="B929" s="3" t="s">
        <v>1481</v>
      </c>
      <c r="C929" s="3" t="s">
        <v>5590</v>
      </c>
      <c r="D929">
        <v>50000</v>
      </c>
      <c r="E929">
        <v>58520.2</v>
      </c>
      <c r="F929" t="s">
        <v>8219</v>
      </c>
      <c r="G929" t="s">
        <v>8224</v>
      </c>
      <c r="H929" t="s">
        <v>8246</v>
      </c>
      <c r="I929">
        <v>1374858000</v>
      </c>
      <c r="J929" s="13">
        <f t="shared" si="57"/>
        <v>41481.708333333336</v>
      </c>
      <c r="K929">
        <v>1373408699</v>
      </c>
      <c r="L929" s="13">
        <f t="shared" si="58"/>
        <v>41099.093865740739</v>
      </c>
      <c r="M929" t="b">
        <v>1</v>
      </c>
      <c r="N929">
        <v>635</v>
      </c>
      <c r="O929" t="b">
        <v>1</v>
      </c>
      <c r="P929" t="s">
        <v>8288</v>
      </c>
      <c r="Q929" s="6">
        <f t="shared" si="56"/>
        <v>1.170404</v>
      </c>
      <c r="R929" s="8">
        <f t="shared" si="59"/>
        <v>92.157795275590544</v>
      </c>
      <c r="S929" t="s">
        <v>8323</v>
      </c>
      <c r="T929" t="s">
        <v>8324</v>
      </c>
    </row>
    <row r="930" spans="1:20" ht="60" x14ac:dyDescent="0.25">
      <c r="A930">
        <v>1246</v>
      </c>
      <c r="B930" s="3" t="s">
        <v>1247</v>
      </c>
      <c r="C930" s="3" t="s">
        <v>5356</v>
      </c>
      <c r="D930">
        <v>2000</v>
      </c>
      <c r="E930">
        <v>2340</v>
      </c>
      <c r="F930" t="s">
        <v>8219</v>
      </c>
      <c r="G930" t="s">
        <v>8224</v>
      </c>
      <c r="H930" t="s">
        <v>8246</v>
      </c>
      <c r="I930">
        <v>1323136949</v>
      </c>
      <c r="J930" s="13">
        <f t="shared" si="57"/>
        <v>40883.085057870368</v>
      </c>
      <c r="K930">
        <v>1319245349</v>
      </c>
      <c r="L930" s="13">
        <f t="shared" si="58"/>
        <v>41835.666354166664</v>
      </c>
      <c r="M930" t="b">
        <v>1</v>
      </c>
      <c r="N930">
        <v>31</v>
      </c>
      <c r="O930" t="b">
        <v>1</v>
      </c>
      <c r="P930" t="s">
        <v>8276</v>
      </c>
      <c r="Q930" s="6">
        <f t="shared" si="56"/>
        <v>1.17</v>
      </c>
      <c r="R930" s="8">
        <f t="shared" si="59"/>
        <v>75.483870967741936</v>
      </c>
      <c r="S930" t="s">
        <v>8314</v>
      </c>
      <c r="T930" t="s">
        <v>8315</v>
      </c>
    </row>
    <row r="931" spans="1:20" ht="60" x14ac:dyDescent="0.25">
      <c r="A931">
        <v>1627</v>
      </c>
      <c r="B931" s="3" t="s">
        <v>1628</v>
      </c>
      <c r="C931" s="3" t="s">
        <v>5737</v>
      </c>
      <c r="D931">
        <v>2000</v>
      </c>
      <c r="E931">
        <v>2340</v>
      </c>
      <c r="F931" t="s">
        <v>8219</v>
      </c>
      <c r="G931" t="s">
        <v>8224</v>
      </c>
      <c r="H931" t="s">
        <v>8246</v>
      </c>
      <c r="I931">
        <v>1353905940</v>
      </c>
      <c r="J931" s="13">
        <f t="shared" si="57"/>
        <v>41239.207638888889</v>
      </c>
      <c r="K931">
        <v>1351011489</v>
      </c>
      <c r="L931" s="13">
        <f t="shared" si="58"/>
        <v>42173.803217592591</v>
      </c>
      <c r="M931" t="b">
        <v>0</v>
      </c>
      <c r="N931">
        <v>38</v>
      </c>
      <c r="O931" t="b">
        <v>1</v>
      </c>
      <c r="P931" t="s">
        <v>8276</v>
      </c>
      <c r="Q931" s="6">
        <f t="shared" si="56"/>
        <v>1.17</v>
      </c>
      <c r="R931" s="8">
        <f t="shared" si="59"/>
        <v>61.578947368421055</v>
      </c>
      <c r="S931" t="s">
        <v>8314</v>
      </c>
      <c r="T931" t="s">
        <v>8315</v>
      </c>
    </row>
    <row r="932" spans="1:20" ht="60" x14ac:dyDescent="0.25">
      <c r="A932">
        <v>1852</v>
      </c>
      <c r="B932" s="3" t="s">
        <v>1853</v>
      </c>
      <c r="C932" s="3" t="s">
        <v>5962</v>
      </c>
      <c r="D932">
        <v>15000</v>
      </c>
      <c r="E932">
        <v>17545</v>
      </c>
      <c r="F932" t="s">
        <v>8219</v>
      </c>
      <c r="G932" t="s">
        <v>8224</v>
      </c>
      <c r="H932" t="s">
        <v>8246</v>
      </c>
      <c r="I932">
        <v>1429920000</v>
      </c>
      <c r="J932" s="13">
        <f t="shared" si="57"/>
        <v>42119</v>
      </c>
      <c r="K932">
        <v>1426703452</v>
      </c>
      <c r="L932" s="13">
        <f t="shared" si="58"/>
        <v>41943.293912037036</v>
      </c>
      <c r="M932" t="b">
        <v>0</v>
      </c>
      <c r="N932">
        <v>131</v>
      </c>
      <c r="O932" t="b">
        <v>1</v>
      </c>
      <c r="P932" t="s">
        <v>8276</v>
      </c>
      <c r="Q932" s="6">
        <f t="shared" si="56"/>
        <v>1.1696666666666666</v>
      </c>
      <c r="R932" s="8">
        <f t="shared" si="59"/>
        <v>133.93129770992365</v>
      </c>
      <c r="S932" t="s">
        <v>8314</v>
      </c>
      <c r="T932" t="s">
        <v>8315</v>
      </c>
    </row>
    <row r="933" spans="1:20" ht="45" x14ac:dyDescent="0.25">
      <c r="A933">
        <v>254</v>
      </c>
      <c r="B933" s="3" t="s">
        <v>255</v>
      </c>
      <c r="C933" s="3" t="s">
        <v>4364</v>
      </c>
      <c r="D933">
        <v>24000</v>
      </c>
      <c r="E933">
        <v>28067.34</v>
      </c>
      <c r="F933" t="s">
        <v>8219</v>
      </c>
      <c r="G933" t="s">
        <v>8224</v>
      </c>
      <c r="H933" t="s">
        <v>8246</v>
      </c>
      <c r="I933">
        <v>1445047200</v>
      </c>
      <c r="J933" s="13">
        <f t="shared" si="57"/>
        <v>42294.083333333328</v>
      </c>
      <c r="K933">
        <v>1442443910</v>
      </c>
      <c r="L933" s="13">
        <f t="shared" si="58"/>
        <v>41075.583379629628</v>
      </c>
      <c r="M933" t="b">
        <v>1</v>
      </c>
      <c r="N933">
        <v>314</v>
      </c>
      <c r="O933" t="b">
        <v>1</v>
      </c>
      <c r="P933" t="s">
        <v>8269</v>
      </c>
      <c r="Q933" s="6">
        <f t="shared" si="56"/>
        <v>1.1694724999999999</v>
      </c>
      <c r="R933" s="8">
        <f t="shared" si="59"/>
        <v>89.38643312101911</v>
      </c>
      <c r="S933" t="s">
        <v>8320</v>
      </c>
      <c r="T933" t="s">
        <v>8332</v>
      </c>
    </row>
    <row r="934" spans="1:20" ht="45" x14ac:dyDescent="0.25">
      <c r="A934">
        <v>2824</v>
      </c>
      <c r="B934" s="3" t="s">
        <v>2824</v>
      </c>
      <c r="C934" s="3" t="s">
        <v>6934</v>
      </c>
      <c r="D934">
        <v>650</v>
      </c>
      <c r="E934">
        <v>760</v>
      </c>
      <c r="F934" t="s">
        <v>8219</v>
      </c>
      <c r="G934" t="s">
        <v>8224</v>
      </c>
      <c r="H934" t="s">
        <v>8246</v>
      </c>
      <c r="I934">
        <v>1434159780</v>
      </c>
      <c r="J934" s="13">
        <f t="shared" si="57"/>
        <v>42168.071527777778</v>
      </c>
      <c r="K934">
        <v>1431412196</v>
      </c>
      <c r="L934" s="13">
        <f t="shared" si="58"/>
        <v>41341.111400462964</v>
      </c>
      <c r="M934" t="b">
        <v>0</v>
      </c>
      <c r="N934">
        <v>15</v>
      </c>
      <c r="O934" t="b">
        <v>1</v>
      </c>
      <c r="P934" t="s">
        <v>8271</v>
      </c>
      <c r="Q934" s="6">
        <f t="shared" si="56"/>
        <v>1.1692307692307693</v>
      </c>
      <c r="R934" s="8">
        <f t="shared" si="59"/>
        <v>50.666666666666664</v>
      </c>
      <c r="S934" t="s">
        <v>8317</v>
      </c>
      <c r="T934" t="s">
        <v>8318</v>
      </c>
    </row>
    <row r="935" spans="1:20" ht="60" x14ac:dyDescent="0.25">
      <c r="A935">
        <v>3527</v>
      </c>
      <c r="B935" s="3" t="s">
        <v>3526</v>
      </c>
      <c r="C935" s="3" t="s">
        <v>7637</v>
      </c>
      <c r="D935">
        <v>6000</v>
      </c>
      <c r="E935">
        <v>7015</v>
      </c>
      <c r="F935" t="s">
        <v>8219</v>
      </c>
      <c r="G935" t="s">
        <v>8224</v>
      </c>
      <c r="H935" t="s">
        <v>8246</v>
      </c>
      <c r="I935">
        <v>1436587140</v>
      </c>
      <c r="J935" s="13">
        <f t="shared" si="57"/>
        <v>42196.165972222225</v>
      </c>
      <c r="K935">
        <v>1434069205</v>
      </c>
      <c r="L935" s="13">
        <f t="shared" si="58"/>
        <v>41807.701921296299</v>
      </c>
      <c r="M935" t="b">
        <v>0</v>
      </c>
      <c r="N935">
        <v>86</v>
      </c>
      <c r="O935" t="b">
        <v>1</v>
      </c>
      <c r="P935" t="s">
        <v>8271</v>
      </c>
      <c r="Q935" s="6">
        <f t="shared" si="56"/>
        <v>1.1691666666666667</v>
      </c>
      <c r="R935" s="8">
        <f t="shared" si="59"/>
        <v>81.569767441860463</v>
      </c>
      <c r="S935" t="s">
        <v>8317</v>
      </c>
      <c r="T935" t="s">
        <v>8318</v>
      </c>
    </row>
    <row r="936" spans="1:20" ht="60" x14ac:dyDescent="0.25">
      <c r="A936">
        <v>3387</v>
      </c>
      <c r="B936" s="3" t="s">
        <v>3386</v>
      </c>
      <c r="C936" s="3" t="s">
        <v>7497</v>
      </c>
      <c r="D936">
        <v>3000</v>
      </c>
      <c r="E936">
        <v>3506</v>
      </c>
      <c r="F936" t="s">
        <v>8219</v>
      </c>
      <c r="G936" t="s">
        <v>8224</v>
      </c>
      <c r="H936" t="s">
        <v>8246</v>
      </c>
      <c r="I936">
        <v>1418581088</v>
      </c>
      <c r="J936" s="13">
        <f t="shared" si="57"/>
        <v>41987.762592592597</v>
      </c>
      <c r="K936">
        <v>1415125088</v>
      </c>
      <c r="L936" s="13">
        <f t="shared" si="58"/>
        <v>42261.917395833334</v>
      </c>
      <c r="M936" t="b">
        <v>0</v>
      </c>
      <c r="N936">
        <v>35</v>
      </c>
      <c r="O936" t="b">
        <v>1</v>
      </c>
      <c r="P936" t="s">
        <v>8271</v>
      </c>
      <c r="Q936" s="6">
        <f t="shared" si="56"/>
        <v>1.1686666666666667</v>
      </c>
      <c r="R936" s="8">
        <f t="shared" si="59"/>
        <v>100.17142857142858</v>
      </c>
      <c r="S936" t="s">
        <v>8317</v>
      </c>
      <c r="T936" t="s">
        <v>8318</v>
      </c>
    </row>
    <row r="937" spans="1:20" ht="60" x14ac:dyDescent="0.25">
      <c r="A937">
        <v>3276</v>
      </c>
      <c r="B937" s="3" t="s">
        <v>3276</v>
      </c>
      <c r="C937" s="3" t="s">
        <v>7386</v>
      </c>
      <c r="D937">
        <v>4500</v>
      </c>
      <c r="E937">
        <v>5258</v>
      </c>
      <c r="F937" t="s">
        <v>8219</v>
      </c>
      <c r="G937" t="s">
        <v>8229</v>
      </c>
      <c r="H937" t="s">
        <v>8251</v>
      </c>
      <c r="I937">
        <v>1459483140</v>
      </c>
      <c r="J937" s="13">
        <f t="shared" si="57"/>
        <v>42461.165972222225</v>
      </c>
      <c r="K937">
        <v>1456526879</v>
      </c>
      <c r="L937" s="13">
        <f t="shared" si="58"/>
        <v>41839.175706018519</v>
      </c>
      <c r="M937" t="b">
        <v>1</v>
      </c>
      <c r="N937">
        <v>100</v>
      </c>
      <c r="O937" t="b">
        <v>1</v>
      </c>
      <c r="P937" t="s">
        <v>8271</v>
      </c>
      <c r="Q937" s="6">
        <f t="shared" si="56"/>
        <v>1.1684444444444444</v>
      </c>
      <c r="R937" s="8">
        <f t="shared" si="59"/>
        <v>52.58</v>
      </c>
      <c r="S937" t="s">
        <v>8317</v>
      </c>
      <c r="T937" t="s">
        <v>8318</v>
      </c>
    </row>
    <row r="938" spans="1:20" ht="45" x14ac:dyDescent="0.25">
      <c r="A938">
        <v>336</v>
      </c>
      <c r="B938" s="3" t="s">
        <v>337</v>
      </c>
      <c r="C938" s="3" t="s">
        <v>4446</v>
      </c>
      <c r="D938">
        <v>25000</v>
      </c>
      <c r="E938">
        <v>29209.78</v>
      </c>
      <c r="F938" t="s">
        <v>8219</v>
      </c>
      <c r="G938" t="s">
        <v>8224</v>
      </c>
      <c r="H938" t="s">
        <v>8246</v>
      </c>
      <c r="I938">
        <v>1447427918</v>
      </c>
      <c r="J938" s="13">
        <f t="shared" si="57"/>
        <v>42321.637939814813</v>
      </c>
      <c r="K938">
        <v>1444832318</v>
      </c>
      <c r="L938" s="13">
        <f t="shared" si="58"/>
        <v>42747.219560185185</v>
      </c>
      <c r="M938" t="b">
        <v>1</v>
      </c>
      <c r="N938">
        <v>493</v>
      </c>
      <c r="O938" t="b">
        <v>1</v>
      </c>
      <c r="P938" t="s">
        <v>8269</v>
      </c>
      <c r="Q938" s="6">
        <f t="shared" si="56"/>
        <v>1.1683911999999999</v>
      </c>
      <c r="R938" s="8">
        <f t="shared" si="59"/>
        <v>59.249046653144013</v>
      </c>
      <c r="S938" t="s">
        <v>8320</v>
      </c>
      <c r="T938" t="s">
        <v>8332</v>
      </c>
    </row>
    <row r="939" spans="1:20" ht="45" x14ac:dyDescent="0.25">
      <c r="A939">
        <v>3329</v>
      </c>
      <c r="B939" s="3" t="s">
        <v>3329</v>
      </c>
      <c r="C939" s="3" t="s">
        <v>7439</v>
      </c>
      <c r="D939">
        <v>1000</v>
      </c>
      <c r="E939">
        <v>1168</v>
      </c>
      <c r="F939" t="s">
        <v>8219</v>
      </c>
      <c r="G939" t="s">
        <v>8225</v>
      </c>
      <c r="H939" t="s">
        <v>8247</v>
      </c>
      <c r="I939">
        <v>1406502000</v>
      </c>
      <c r="J939" s="13">
        <f t="shared" si="57"/>
        <v>41847.958333333336</v>
      </c>
      <c r="K939">
        <v>1405583108</v>
      </c>
      <c r="L939" s="13">
        <f t="shared" si="58"/>
        <v>40987.688333333332</v>
      </c>
      <c r="M939" t="b">
        <v>0</v>
      </c>
      <c r="N939">
        <v>26</v>
      </c>
      <c r="O939" t="b">
        <v>1</v>
      </c>
      <c r="P939" t="s">
        <v>8271</v>
      </c>
      <c r="Q939" s="6">
        <f t="shared" si="56"/>
        <v>1.1679999999999999</v>
      </c>
      <c r="R939" s="8">
        <f t="shared" si="59"/>
        <v>44.92307692307692</v>
      </c>
      <c r="S939" t="s">
        <v>8317</v>
      </c>
      <c r="T939" t="s">
        <v>8318</v>
      </c>
    </row>
    <row r="940" spans="1:20" ht="60" x14ac:dyDescent="0.25">
      <c r="A940">
        <v>3767</v>
      </c>
      <c r="B940" s="3" t="s">
        <v>3764</v>
      </c>
      <c r="C940" s="3" t="s">
        <v>7877</v>
      </c>
      <c r="D940">
        <v>2000</v>
      </c>
      <c r="E940">
        <v>2335</v>
      </c>
      <c r="F940" t="s">
        <v>8219</v>
      </c>
      <c r="G940" t="s">
        <v>8224</v>
      </c>
      <c r="H940" t="s">
        <v>8246</v>
      </c>
      <c r="I940">
        <v>1425185940</v>
      </c>
      <c r="J940" s="13">
        <f t="shared" si="57"/>
        <v>42064.207638888889</v>
      </c>
      <c r="K940">
        <v>1423960097</v>
      </c>
      <c r="L940" s="13">
        <f t="shared" si="58"/>
        <v>42382.244409722218</v>
      </c>
      <c r="M940" t="b">
        <v>0</v>
      </c>
      <c r="N940">
        <v>56</v>
      </c>
      <c r="O940" t="b">
        <v>1</v>
      </c>
      <c r="P940" t="s">
        <v>8305</v>
      </c>
      <c r="Q940" s="6">
        <f t="shared" si="56"/>
        <v>1.1675</v>
      </c>
      <c r="R940" s="8">
        <f t="shared" si="59"/>
        <v>41.696428571428569</v>
      </c>
      <c r="S940" t="s">
        <v>8317</v>
      </c>
      <c r="T940" t="s">
        <v>8338</v>
      </c>
    </row>
    <row r="941" spans="1:20" ht="45" x14ac:dyDescent="0.25">
      <c r="A941">
        <v>1268</v>
      </c>
      <c r="B941" s="3" t="s">
        <v>1269</v>
      </c>
      <c r="C941" s="3" t="s">
        <v>5378</v>
      </c>
      <c r="D941">
        <v>12000</v>
      </c>
      <c r="E941">
        <v>14000</v>
      </c>
      <c r="F941" t="s">
        <v>8219</v>
      </c>
      <c r="G941" t="s">
        <v>8224</v>
      </c>
      <c r="H941" t="s">
        <v>8246</v>
      </c>
      <c r="I941">
        <v>1379708247</v>
      </c>
      <c r="J941" s="13">
        <f t="shared" si="57"/>
        <v>41537.845451388886</v>
      </c>
      <c r="K941">
        <v>1377116247</v>
      </c>
      <c r="L941" s="13">
        <f t="shared" si="58"/>
        <v>42660.618854166663</v>
      </c>
      <c r="M941" t="b">
        <v>1</v>
      </c>
      <c r="N941">
        <v>182</v>
      </c>
      <c r="O941" t="b">
        <v>1</v>
      </c>
      <c r="P941" t="s">
        <v>8276</v>
      </c>
      <c r="Q941" s="6">
        <f t="shared" si="56"/>
        <v>1.1666666666666667</v>
      </c>
      <c r="R941" s="8">
        <f t="shared" si="59"/>
        <v>76.92307692307692</v>
      </c>
      <c r="S941" t="s">
        <v>8314</v>
      </c>
      <c r="T941" t="s">
        <v>8315</v>
      </c>
    </row>
    <row r="942" spans="1:20" ht="60" x14ac:dyDescent="0.25">
      <c r="A942">
        <v>3833</v>
      </c>
      <c r="B942" s="3" t="s">
        <v>3830</v>
      </c>
      <c r="C942" s="3" t="s">
        <v>7942</v>
      </c>
      <c r="D942">
        <v>1200</v>
      </c>
      <c r="E942">
        <v>1400</v>
      </c>
      <c r="F942" t="s">
        <v>8219</v>
      </c>
      <c r="G942" t="s">
        <v>8229</v>
      </c>
      <c r="H942" t="s">
        <v>8251</v>
      </c>
      <c r="I942">
        <v>1417460940</v>
      </c>
      <c r="J942" s="13">
        <f t="shared" si="57"/>
        <v>41974.797916666663</v>
      </c>
      <c r="K942">
        <v>1416516972</v>
      </c>
      <c r="L942" s="13">
        <f t="shared" si="58"/>
        <v>42648.546111111107</v>
      </c>
      <c r="M942" t="b">
        <v>0</v>
      </c>
      <c r="N942">
        <v>20</v>
      </c>
      <c r="O942" t="b">
        <v>1</v>
      </c>
      <c r="P942" t="s">
        <v>8271</v>
      </c>
      <c r="Q942" s="6">
        <f t="shared" si="56"/>
        <v>1.1666666666666667</v>
      </c>
      <c r="R942" s="8">
        <f t="shared" si="59"/>
        <v>70</v>
      </c>
      <c r="S942" t="s">
        <v>8317</v>
      </c>
      <c r="T942" t="s">
        <v>8318</v>
      </c>
    </row>
    <row r="943" spans="1:20" ht="60" x14ac:dyDescent="0.25">
      <c r="A943">
        <v>2799</v>
      </c>
      <c r="B943" s="3" t="s">
        <v>2799</v>
      </c>
      <c r="C943" s="3" t="s">
        <v>6909</v>
      </c>
      <c r="D943">
        <v>5000</v>
      </c>
      <c r="E943">
        <v>5831.74</v>
      </c>
      <c r="F943" t="s">
        <v>8219</v>
      </c>
      <c r="G943" t="s">
        <v>8225</v>
      </c>
      <c r="H943" t="s">
        <v>8247</v>
      </c>
      <c r="I943">
        <v>1466179200</v>
      </c>
      <c r="J943" s="13">
        <f t="shared" si="57"/>
        <v>42538.666666666672</v>
      </c>
      <c r="K943">
        <v>1463466070</v>
      </c>
      <c r="L943" s="13">
        <f t="shared" si="58"/>
        <v>42733.827349537038</v>
      </c>
      <c r="M943" t="b">
        <v>0</v>
      </c>
      <c r="N943">
        <v>130</v>
      </c>
      <c r="O943" t="b">
        <v>1</v>
      </c>
      <c r="P943" t="s">
        <v>8271</v>
      </c>
      <c r="Q943" s="6">
        <f t="shared" si="56"/>
        <v>1.1663479999999999</v>
      </c>
      <c r="R943" s="8">
        <f t="shared" si="59"/>
        <v>44.859538461538463</v>
      </c>
      <c r="S943" t="s">
        <v>8317</v>
      </c>
      <c r="T943" t="s">
        <v>8318</v>
      </c>
    </row>
    <row r="944" spans="1:20" ht="45" x14ac:dyDescent="0.25">
      <c r="A944">
        <v>839</v>
      </c>
      <c r="B944" s="3" t="s">
        <v>840</v>
      </c>
      <c r="C944" s="3" t="s">
        <v>4949</v>
      </c>
      <c r="D944">
        <v>5000</v>
      </c>
      <c r="E944">
        <v>5830.83</v>
      </c>
      <c r="F944" t="s">
        <v>8219</v>
      </c>
      <c r="G944" t="s">
        <v>8224</v>
      </c>
      <c r="H944" t="s">
        <v>8246</v>
      </c>
      <c r="I944">
        <v>1348337956</v>
      </c>
      <c r="J944" s="13">
        <f t="shared" si="57"/>
        <v>41174.763379629629</v>
      </c>
      <c r="K944">
        <v>1345745956</v>
      </c>
      <c r="L944" s="13">
        <f t="shared" si="58"/>
        <v>41464.106087962966</v>
      </c>
      <c r="M944" t="b">
        <v>0</v>
      </c>
      <c r="N944">
        <v>96</v>
      </c>
      <c r="O944" t="b">
        <v>1</v>
      </c>
      <c r="P944" t="s">
        <v>8276</v>
      </c>
      <c r="Q944" s="6">
        <f t="shared" si="56"/>
        <v>1.166166</v>
      </c>
      <c r="R944" s="8">
        <f t="shared" si="59"/>
        <v>60.737812499999997</v>
      </c>
      <c r="S944" t="s">
        <v>8314</v>
      </c>
      <c r="T944" t="s">
        <v>8315</v>
      </c>
    </row>
    <row r="945" spans="1:20" ht="60" x14ac:dyDescent="0.25">
      <c r="A945">
        <v>352</v>
      </c>
      <c r="B945" s="3" t="s">
        <v>353</v>
      </c>
      <c r="C945" s="3" t="s">
        <v>4462</v>
      </c>
      <c r="D945">
        <v>10000</v>
      </c>
      <c r="E945">
        <v>11656</v>
      </c>
      <c r="F945" t="s">
        <v>8219</v>
      </c>
      <c r="G945" t="s">
        <v>8224</v>
      </c>
      <c r="H945" t="s">
        <v>8246</v>
      </c>
      <c r="I945">
        <v>1412740868</v>
      </c>
      <c r="J945" s="13">
        <f t="shared" si="57"/>
        <v>41920.167453703703</v>
      </c>
      <c r="K945">
        <v>1410148868</v>
      </c>
      <c r="L945" s="13">
        <f t="shared" si="58"/>
        <v>41426.259618055556</v>
      </c>
      <c r="M945" t="b">
        <v>1</v>
      </c>
      <c r="N945">
        <v>286</v>
      </c>
      <c r="O945" t="b">
        <v>1</v>
      </c>
      <c r="P945" t="s">
        <v>8269</v>
      </c>
      <c r="Q945" s="6">
        <f t="shared" si="56"/>
        <v>1.1656</v>
      </c>
      <c r="R945" s="8">
        <f t="shared" si="59"/>
        <v>40.755244755244753</v>
      </c>
      <c r="S945" t="s">
        <v>8320</v>
      </c>
      <c r="T945" t="s">
        <v>8332</v>
      </c>
    </row>
    <row r="946" spans="1:20" ht="60" x14ac:dyDescent="0.25">
      <c r="A946">
        <v>1936</v>
      </c>
      <c r="B946" s="3" t="s">
        <v>1937</v>
      </c>
      <c r="C946" s="3" t="s">
        <v>6046</v>
      </c>
      <c r="D946">
        <v>7500</v>
      </c>
      <c r="E946">
        <v>8739.01</v>
      </c>
      <c r="F946" t="s">
        <v>8219</v>
      </c>
      <c r="G946" t="s">
        <v>8224</v>
      </c>
      <c r="H946" t="s">
        <v>8246</v>
      </c>
      <c r="I946">
        <v>1323151140</v>
      </c>
      <c r="J946" s="13">
        <f t="shared" si="57"/>
        <v>40883.249305555553</v>
      </c>
      <c r="K946">
        <v>1320528070</v>
      </c>
      <c r="L946" s="13">
        <f t="shared" si="58"/>
        <v>42056.65143518518</v>
      </c>
      <c r="M946" t="b">
        <v>0</v>
      </c>
      <c r="N946">
        <v>145</v>
      </c>
      <c r="O946" t="b">
        <v>1</v>
      </c>
      <c r="P946" t="s">
        <v>8279</v>
      </c>
      <c r="Q946" s="6">
        <f t="shared" si="56"/>
        <v>1.1652013333333333</v>
      </c>
      <c r="R946" s="8">
        <f t="shared" si="59"/>
        <v>60.26903448275862</v>
      </c>
      <c r="S946" t="s">
        <v>8314</v>
      </c>
      <c r="T946" t="s">
        <v>8331</v>
      </c>
    </row>
    <row r="947" spans="1:20" ht="45" x14ac:dyDescent="0.25">
      <c r="A947">
        <v>2714</v>
      </c>
      <c r="B947" s="3" t="s">
        <v>2714</v>
      </c>
      <c r="C947" s="3" t="s">
        <v>6824</v>
      </c>
      <c r="D947">
        <v>25000</v>
      </c>
      <c r="E947">
        <v>29089</v>
      </c>
      <c r="F947" t="s">
        <v>8219</v>
      </c>
      <c r="G947" t="s">
        <v>8224</v>
      </c>
      <c r="H947" t="s">
        <v>8246</v>
      </c>
      <c r="I947">
        <v>1476486000</v>
      </c>
      <c r="J947" s="13">
        <f t="shared" si="57"/>
        <v>42657.958333333328</v>
      </c>
      <c r="K947">
        <v>1474040596</v>
      </c>
      <c r="L947" s="13">
        <f t="shared" si="58"/>
        <v>41176.684907407405</v>
      </c>
      <c r="M947" t="b">
        <v>1</v>
      </c>
      <c r="N947">
        <v>305</v>
      </c>
      <c r="O947" t="b">
        <v>1</v>
      </c>
      <c r="P947" t="s">
        <v>8303</v>
      </c>
      <c r="Q947" s="6">
        <f t="shared" si="56"/>
        <v>1.1635599999999999</v>
      </c>
      <c r="R947" s="8">
        <f t="shared" si="59"/>
        <v>95.373770491803285</v>
      </c>
      <c r="S947" t="s">
        <v>8317</v>
      </c>
      <c r="T947" t="s">
        <v>8330</v>
      </c>
    </row>
    <row r="948" spans="1:20" ht="45" x14ac:dyDescent="0.25">
      <c r="A948">
        <v>1885</v>
      </c>
      <c r="B948" s="3" t="s">
        <v>1886</v>
      </c>
      <c r="C948" s="3" t="s">
        <v>5995</v>
      </c>
      <c r="D948">
        <v>4575</v>
      </c>
      <c r="E948">
        <v>5322</v>
      </c>
      <c r="F948" t="s">
        <v>8219</v>
      </c>
      <c r="G948" t="s">
        <v>8224</v>
      </c>
      <c r="H948" t="s">
        <v>8246</v>
      </c>
      <c r="I948">
        <v>1344636000</v>
      </c>
      <c r="J948" s="13">
        <f t="shared" si="57"/>
        <v>41131.916666666664</v>
      </c>
      <c r="K948">
        <v>1341800110</v>
      </c>
      <c r="L948" s="13">
        <f t="shared" si="58"/>
        <v>40668.814699074072</v>
      </c>
      <c r="M948" t="b">
        <v>0</v>
      </c>
      <c r="N948">
        <v>105</v>
      </c>
      <c r="O948" t="b">
        <v>1</v>
      </c>
      <c r="P948" t="s">
        <v>8279</v>
      </c>
      <c r="Q948" s="6">
        <f t="shared" si="56"/>
        <v>1.1632786885245903</v>
      </c>
      <c r="R948" s="8">
        <f t="shared" si="59"/>
        <v>50.685714285714283</v>
      </c>
      <c r="S948" t="s">
        <v>8314</v>
      </c>
      <c r="T948" t="s">
        <v>8331</v>
      </c>
    </row>
    <row r="949" spans="1:20" ht="60" x14ac:dyDescent="0.25">
      <c r="A949">
        <v>3187</v>
      </c>
      <c r="B949" s="3" t="s">
        <v>3187</v>
      </c>
      <c r="C949" s="3" t="s">
        <v>7297</v>
      </c>
      <c r="D949">
        <v>15000</v>
      </c>
      <c r="E949">
        <v>17444</v>
      </c>
      <c r="F949" t="s">
        <v>8219</v>
      </c>
      <c r="G949" t="s">
        <v>8224</v>
      </c>
      <c r="H949" t="s">
        <v>8246</v>
      </c>
      <c r="I949">
        <v>1407167973</v>
      </c>
      <c r="J949" s="13">
        <f t="shared" si="57"/>
        <v>41855.666354166664</v>
      </c>
      <c r="K949">
        <v>1405439973</v>
      </c>
      <c r="L949" s="13">
        <f t="shared" si="58"/>
        <v>42240.852534722217</v>
      </c>
      <c r="M949" t="b">
        <v>1</v>
      </c>
      <c r="N949">
        <v>244</v>
      </c>
      <c r="O949" t="b">
        <v>1</v>
      </c>
      <c r="P949" t="s">
        <v>8271</v>
      </c>
      <c r="Q949" s="6">
        <f t="shared" si="56"/>
        <v>1.1629333333333334</v>
      </c>
      <c r="R949" s="8">
        <f t="shared" si="59"/>
        <v>71.491803278688522</v>
      </c>
      <c r="S949" t="s">
        <v>8317</v>
      </c>
      <c r="T949" t="s">
        <v>8318</v>
      </c>
    </row>
    <row r="950" spans="1:20" ht="60" x14ac:dyDescent="0.25">
      <c r="A950">
        <v>3655</v>
      </c>
      <c r="B950" s="3" t="s">
        <v>3652</v>
      </c>
      <c r="C950" s="3" t="s">
        <v>7765</v>
      </c>
      <c r="D950">
        <v>5000</v>
      </c>
      <c r="E950">
        <v>5813</v>
      </c>
      <c r="F950" t="s">
        <v>8219</v>
      </c>
      <c r="G950" t="s">
        <v>8224</v>
      </c>
      <c r="H950" t="s">
        <v>8246</v>
      </c>
      <c r="I950">
        <v>1437202740</v>
      </c>
      <c r="J950" s="13">
        <f t="shared" si="57"/>
        <v>42203.290972222225</v>
      </c>
      <c r="K950">
        <v>1434654998</v>
      </c>
      <c r="L950" s="13">
        <f t="shared" si="58"/>
        <v>40347.837800925925</v>
      </c>
      <c r="M950" t="b">
        <v>0</v>
      </c>
      <c r="N950">
        <v>79</v>
      </c>
      <c r="O950" t="b">
        <v>1</v>
      </c>
      <c r="P950" t="s">
        <v>8271</v>
      </c>
      <c r="Q950" s="6">
        <f t="shared" si="56"/>
        <v>1.1626000000000001</v>
      </c>
      <c r="R950" s="8">
        <f t="shared" si="59"/>
        <v>73.582278481012665</v>
      </c>
      <c r="S950" t="s">
        <v>8317</v>
      </c>
      <c r="T950" t="s">
        <v>8318</v>
      </c>
    </row>
    <row r="951" spans="1:20" ht="45" x14ac:dyDescent="0.25">
      <c r="A951">
        <v>355</v>
      </c>
      <c r="B951" s="3" t="s">
        <v>356</v>
      </c>
      <c r="C951" s="3" t="s">
        <v>4465</v>
      </c>
      <c r="D951">
        <v>35000</v>
      </c>
      <c r="E951">
        <v>40690</v>
      </c>
      <c r="F951" t="s">
        <v>8219</v>
      </c>
      <c r="G951" t="s">
        <v>8224</v>
      </c>
      <c r="H951" t="s">
        <v>8246</v>
      </c>
      <c r="I951">
        <v>1417420994</v>
      </c>
      <c r="J951" s="13">
        <f t="shared" si="57"/>
        <v>41974.3355787037</v>
      </c>
      <c r="K951">
        <v>1414738994</v>
      </c>
      <c r="L951" s="13">
        <f t="shared" si="58"/>
        <v>42155.920219907406</v>
      </c>
      <c r="M951" t="b">
        <v>1</v>
      </c>
      <c r="N951">
        <v>165</v>
      </c>
      <c r="O951" t="b">
        <v>1</v>
      </c>
      <c r="P951" t="s">
        <v>8269</v>
      </c>
      <c r="Q951" s="6">
        <f t="shared" si="56"/>
        <v>1.1625714285714286</v>
      </c>
      <c r="R951" s="8">
        <f t="shared" si="59"/>
        <v>246.60606060606059</v>
      </c>
      <c r="S951" t="s">
        <v>8320</v>
      </c>
      <c r="T951" t="s">
        <v>8332</v>
      </c>
    </row>
    <row r="952" spans="1:20" ht="45" x14ac:dyDescent="0.25">
      <c r="A952">
        <v>67</v>
      </c>
      <c r="B952" s="3" t="s">
        <v>69</v>
      </c>
      <c r="C952" s="3" t="s">
        <v>4178</v>
      </c>
      <c r="D952">
        <v>2000</v>
      </c>
      <c r="E952">
        <v>2325</v>
      </c>
      <c r="F952" t="s">
        <v>8219</v>
      </c>
      <c r="G952" t="s">
        <v>8224</v>
      </c>
      <c r="H952" t="s">
        <v>8246</v>
      </c>
      <c r="I952">
        <v>1342360804</v>
      </c>
      <c r="J952" s="13">
        <f t="shared" si="57"/>
        <v>41105.583379629628</v>
      </c>
      <c r="K952">
        <v>1339768804</v>
      </c>
      <c r="L952" s="13">
        <f t="shared" si="58"/>
        <v>41590.255868055552</v>
      </c>
      <c r="M952" t="b">
        <v>0</v>
      </c>
      <c r="N952">
        <v>20</v>
      </c>
      <c r="O952" t="b">
        <v>1</v>
      </c>
      <c r="P952" t="s">
        <v>8266</v>
      </c>
      <c r="Q952" s="6">
        <f t="shared" si="56"/>
        <v>1.1625000000000001</v>
      </c>
      <c r="R952" s="8">
        <f t="shared" si="59"/>
        <v>116.25</v>
      </c>
      <c r="S952" t="s">
        <v>8320</v>
      </c>
      <c r="T952" t="s">
        <v>8321</v>
      </c>
    </row>
    <row r="953" spans="1:20" ht="30" x14ac:dyDescent="0.25">
      <c r="A953">
        <v>2463</v>
      </c>
      <c r="B953" s="3" t="s">
        <v>2464</v>
      </c>
      <c r="C953" s="3" t="s">
        <v>6573</v>
      </c>
      <c r="D953">
        <v>2000</v>
      </c>
      <c r="E953">
        <v>2325</v>
      </c>
      <c r="F953" t="s">
        <v>8219</v>
      </c>
      <c r="G953" t="s">
        <v>8224</v>
      </c>
      <c r="H953" t="s">
        <v>8246</v>
      </c>
      <c r="I953">
        <v>1366138800</v>
      </c>
      <c r="J953" s="13">
        <f t="shared" si="57"/>
        <v>41380.791666666664</v>
      </c>
      <c r="K953">
        <v>1362710425</v>
      </c>
      <c r="L953" s="13">
        <f t="shared" si="58"/>
        <v>42014.832326388889</v>
      </c>
      <c r="M953" t="b">
        <v>0</v>
      </c>
      <c r="N953">
        <v>75</v>
      </c>
      <c r="O953" t="b">
        <v>1</v>
      </c>
      <c r="P953" t="s">
        <v>8279</v>
      </c>
      <c r="Q953" s="6">
        <f t="shared" si="56"/>
        <v>1.1625000000000001</v>
      </c>
      <c r="R953" s="8">
        <f t="shared" si="59"/>
        <v>31</v>
      </c>
      <c r="S953" t="s">
        <v>8314</v>
      </c>
      <c r="T953" t="s">
        <v>8331</v>
      </c>
    </row>
    <row r="954" spans="1:20" ht="45" x14ac:dyDescent="0.25">
      <c r="A954">
        <v>52</v>
      </c>
      <c r="B954" s="3" t="s">
        <v>54</v>
      </c>
      <c r="C954" s="3" t="s">
        <v>4163</v>
      </c>
      <c r="D954">
        <v>10000</v>
      </c>
      <c r="E954">
        <v>11621</v>
      </c>
      <c r="F954" t="s">
        <v>8219</v>
      </c>
      <c r="G954" t="s">
        <v>8224</v>
      </c>
      <c r="H954" t="s">
        <v>8246</v>
      </c>
      <c r="I954">
        <v>1405615846</v>
      </c>
      <c r="J954" s="13">
        <f t="shared" si="57"/>
        <v>41837.701921296299</v>
      </c>
      <c r="K954">
        <v>1403023846</v>
      </c>
      <c r="L954" s="13">
        <f t="shared" si="58"/>
        <v>40395.714722222219</v>
      </c>
      <c r="M954" t="b">
        <v>0</v>
      </c>
      <c r="N954">
        <v>52</v>
      </c>
      <c r="O954" t="b">
        <v>1</v>
      </c>
      <c r="P954" t="s">
        <v>8265</v>
      </c>
      <c r="Q954" s="6">
        <f t="shared" si="56"/>
        <v>1.1620999999999999</v>
      </c>
      <c r="R954" s="8">
        <f t="shared" si="59"/>
        <v>223.48076923076923</v>
      </c>
      <c r="S954" t="s">
        <v>8320</v>
      </c>
      <c r="T954" t="s">
        <v>8334</v>
      </c>
    </row>
    <row r="955" spans="1:20" ht="60" x14ac:dyDescent="0.25">
      <c r="A955">
        <v>3299</v>
      </c>
      <c r="B955" s="3" t="s">
        <v>3299</v>
      </c>
      <c r="C955" s="3" t="s">
        <v>7409</v>
      </c>
      <c r="D955">
        <v>3000</v>
      </c>
      <c r="E955">
        <v>3486</v>
      </c>
      <c r="F955" t="s">
        <v>8219</v>
      </c>
      <c r="G955" t="s">
        <v>8224</v>
      </c>
      <c r="H955" t="s">
        <v>8246</v>
      </c>
      <c r="I955">
        <v>1444860063</v>
      </c>
      <c r="J955" s="13">
        <f t="shared" si="57"/>
        <v>42291.917395833334</v>
      </c>
      <c r="K955">
        <v>1442268063</v>
      </c>
      <c r="L955" s="13">
        <f t="shared" si="58"/>
        <v>42103.042546296296</v>
      </c>
      <c r="M955" t="b">
        <v>0</v>
      </c>
      <c r="N955">
        <v>63</v>
      </c>
      <c r="O955" t="b">
        <v>1</v>
      </c>
      <c r="P955" t="s">
        <v>8271</v>
      </c>
      <c r="Q955" s="6">
        <f t="shared" si="56"/>
        <v>1.1619999999999999</v>
      </c>
      <c r="R955" s="8">
        <f t="shared" si="59"/>
        <v>55.333333333333336</v>
      </c>
      <c r="S955" t="s">
        <v>8317</v>
      </c>
      <c r="T955" t="s">
        <v>8318</v>
      </c>
    </row>
    <row r="956" spans="1:20" ht="30" x14ac:dyDescent="0.25">
      <c r="A956">
        <v>3167</v>
      </c>
      <c r="B956" s="3" t="s">
        <v>3167</v>
      </c>
      <c r="C956" s="3" t="s">
        <v>7277</v>
      </c>
      <c r="D956">
        <v>3000</v>
      </c>
      <c r="E956">
        <v>3485</v>
      </c>
      <c r="F956" t="s">
        <v>8219</v>
      </c>
      <c r="G956" t="s">
        <v>8224</v>
      </c>
      <c r="H956" t="s">
        <v>8246</v>
      </c>
      <c r="I956">
        <v>1406952781</v>
      </c>
      <c r="J956" s="13">
        <f t="shared" si="57"/>
        <v>41853.175706018519</v>
      </c>
      <c r="K956">
        <v>1405743181</v>
      </c>
      <c r="L956" s="13">
        <f t="shared" si="58"/>
        <v>41795.528101851851</v>
      </c>
      <c r="M956" t="b">
        <v>1</v>
      </c>
      <c r="N956">
        <v>55</v>
      </c>
      <c r="O956" t="b">
        <v>1</v>
      </c>
      <c r="P956" t="s">
        <v>8271</v>
      </c>
      <c r="Q956" s="6">
        <f t="shared" si="56"/>
        <v>1.1616666666666666</v>
      </c>
      <c r="R956" s="8">
        <f t="shared" si="59"/>
        <v>63.363636363636367</v>
      </c>
      <c r="S956" t="s">
        <v>8317</v>
      </c>
      <c r="T956" t="s">
        <v>8318</v>
      </c>
    </row>
    <row r="957" spans="1:20" ht="60" x14ac:dyDescent="0.25">
      <c r="A957">
        <v>1377</v>
      </c>
      <c r="B957" s="3" t="s">
        <v>1378</v>
      </c>
      <c r="C957" s="3" t="s">
        <v>5487</v>
      </c>
      <c r="D957">
        <v>1300</v>
      </c>
      <c r="E957">
        <v>1510</v>
      </c>
      <c r="F957" t="s">
        <v>8219</v>
      </c>
      <c r="G957" t="s">
        <v>8224</v>
      </c>
      <c r="H957" t="s">
        <v>8246</v>
      </c>
      <c r="I957">
        <v>1486095060</v>
      </c>
      <c r="J957" s="13">
        <f t="shared" si="57"/>
        <v>42769.174305555556</v>
      </c>
      <c r="K957">
        <v>1484198170</v>
      </c>
      <c r="L957" s="13">
        <f t="shared" si="58"/>
        <v>42168.316481481481</v>
      </c>
      <c r="M957" t="b">
        <v>0</v>
      </c>
      <c r="N957">
        <v>31</v>
      </c>
      <c r="O957" t="b">
        <v>1</v>
      </c>
      <c r="P957" t="s">
        <v>8276</v>
      </c>
      <c r="Q957" s="6">
        <f t="shared" si="56"/>
        <v>1.1615384615384616</v>
      </c>
      <c r="R957" s="8">
        <f t="shared" si="59"/>
        <v>48.70967741935484</v>
      </c>
      <c r="S957" t="s">
        <v>8314</v>
      </c>
      <c r="T957" t="s">
        <v>8315</v>
      </c>
    </row>
    <row r="958" spans="1:20" ht="60" x14ac:dyDescent="0.25">
      <c r="A958">
        <v>379</v>
      </c>
      <c r="B958" s="3" t="s">
        <v>380</v>
      </c>
      <c r="C958" s="3" t="s">
        <v>4489</v>
      </c>
      <c r="D958">
        <v>15000</v>
      </c>
      <c r="E958">
        <v>17412</v>
      </c>
      <c r="F958" t="s">
        <v>8219</v>
      </c>
      <c r="G958" t="s">
        <v>8224</v>
      </c>
      <c r="H958" t="s">
        <v>8246</v>
      </c>
      <c r="I958">
        <v>1336062672</v>
      </c>
      <c r="J958" s="13">
        <f t="shared" si="57"/>
        <v>41032.688333333332</v>
      </c>
      <c r="K958">
        <v>1332174672</v>
      </c>
      <c r="L958" s="13">
        <f t="shared" si="58"/>
        <v>42779.908449074079</v>
      </c>
      <c r="M958" t="b">
        <v>0</v>
      </c>
      <c r="N958">
        <v>149</v>
      </c>
      <c r="O958" t="b">
        <v>1</v>
      </c>
      <c r="P958" t="s">
        <v>8269</v>
      </c>
      <c r="Q958" s="6">
        <f t="shared" si="56"/>
        <v>1.1608000000000001</v>
      </c>
      <c r="R958" s="8">
        <f t="shared" si="59"/>
        <v>116.85906040268456</v>
      </c>
      <c r="S958" t="s">
        <v>8320</v>
      </c>
      <c r="T958" t="s">
        <v>8332</v>
      </c>
    </row>
    <row r="959" spans="1:20" ht="45" x14ac:dyDescent="0.25">
      <c r="A959">
        <v>3313</v>
      </c>
      <c r="B959" s="3" t="s">
        <v>3313</v>
      </c>
      <c r="C959" s="3" t="s">
        <v>7423</v>
      </c>
      <c r="D959">
        <v>2000</v>
      </c>
      <c r="E959">
        <v>2321</v>
      </c>
      <c r="F959" t="s">
        <v>8219</v>
      </c>
      <c r="G959" t="s">
        <v>8224</v>
      </c>
      <c r="H959" t="s">
        <v>8246</v>
      </c>
      <c r="I959">
        <v>1453856400</v>
      </c>
      <c r="J959" s="13">
        <f t="shared" si="57"/>
        <v>42396.041666666672</v>
      </c>
      <c r="K959">
        <v>1452664317</v>
      </c>
      <c r="L959" s="13">
        <f t="shared" si="58"/>
        <v>41357.209166666667</v>
      </c>
      <c r="M959" t="b">
        <v>0</v>
      </c>
      <c r="N959">
        <v>29</v>
      </c>
      <c r="O959" t="b">
        <v>1</v>
      </c>
      <c r="P959" t="s">
        <v>8271</v>
      </c>
      <c r="Q959" s="6">
        <f t="shared" si="56"/>
        <v>1.1605000000000001</v>
      </c>
      <c r="R959" s="8">
        <f t="shared" si="59"/>
        <v>80.034482758620683</v>
      </c>
      <c r="S959" t="s">
        <v>8317</v>
      </c>
      <c r="T959" t="s">
        <v>8318</v>
      </c>
    </row>
    <row r="960" spans="1:20" ht="45" x14ac:dyDescent="0.25">
      <c r="A960">
        <v>3021</v>
      </c>
      <c r="B960" s="3" t="s">
        <v>3021</v>
      </c>
      <c r="C960" s="3" t="s">
        <v>7131</v>
      </c>
      <c r="D960">
        <v>4500</v>
      </c>
      <c r="E960">
        <v>5221</v>
      </c>
      <c r="F960" t="s">
        <v>8219</v>
      </c>
      <c r="G960" t="s">
        <v>8224</v>
      </c>
      <c r="H960" t="s">
        <v>8246</v>
      </c>
      <c r="I960">
        <v>1479794340</v>
      </c>
      <c r="J960" s="13">
        <f t="shared" si="57"/>
        <v>42696.249305555553</v>
      </c>
      <c r="K960">
        <v>1476715869</v>
      </c>
      <c r="L960" s="13">
        <f t="shared" si="58"/>
        <v>40973.72623842593</v>
      </c>
      <c r="M960" t="b">
        <v>0</v>
      </c>
      <c r="N960">
        <v>103</v>
      </c>
      <c r="O960" t="b">
        <v>1</v>
      </c>
      <c r="P960" t="s">
        <v>8303</v>
      </c>
      <c r="Q960" s="6">
        <f t="shared" si="56"/>
        <v>1.1602222222222223</v>
      </c>
      <c r="R960" s="8">
        <f t="shared" si="59"/>
        <v>50.689320388349515</v>
      </c>
      <c r="S960" t="s">
        <v>8317</v>
      </c>
      <c r="T960" t="s">
        <v>8330</v>
      </c>
    </row>
    <row r="961" spans="1:20" ht="45" x14ac:dyDescent="0.25">
      <c r="A961">
        <v>3217</v>
      </c>
      <c r="B961" s="3" t="s">
        <v>3217</v>
      </c>
      <c r="C961" s="3" t="s">
        <v>7327</v>
      </c>
      <c r="D961">
        <v>4500</v>
      </c>
      <c r="E961">
        <v>5221</v>
      </c>
      <c r="F961" t="s">
        <v>8219</v>
      </c>
      <c r="G961" t="s">
        <v>8224</v>
      </c>
      <c r="H961" t="s">
        <v>8246</v>
      </c>
      <c r="I961">
        <v>1478264784</v>
      </c>
      <c r="J961" s="13">
        <f t="shared" si="57"/>
        <v>42678.546111111107</v>
      </c>
      <c r="K961">
        <v>1475672784</v>
      </c>
      <c r="L961" s="13">
        <f t="shared" si="58"/>
        <v>42128.736608796295</v>
      </c>
      <c r="M961" t="b">
        <v>1</v>
      </c>
      <c r="N961">
        <v>104</v>
      </c>
      <c r="O961" t="b">
        <v>1</v>
      </c>
      <c r="P961" t="s">
        <v>8271</v>
      </c>
      <c r="Q961" s="6">
        <f t="shared" si="56"/>
        <v>1.1602222222222223</v>
      </c>
      <c r="R961" s="8">
        <f t="shared" si="59"/>
        <v>50.20192307692308</v>
      </c>
      <c r="S961" t="s">
        <v>8317</v>
      </c>
      <c r="T961" t="s">
        <v>8318</v>
      </c>
    </row>
    <row r="962" spans="1:20" ht="45" x14ac:dyDescent="0.25">
      <c r="A962">
        <v>1757</v>
      </c>
      <c r="B962" s="3" t="s">
        <v>1758</v>
      </c>
      <c r="C962" s="3" t="s">
        <v>5867</v>
      </c>
      <c r="D962">
        <v>5000</v>
      </c>
      <c r="E962">
        <v>5800</v>
      </c>
      <c r="F962" t="s">
        <v>8219</v>
      </c>
      <c r="G962" t="s">
        <v>8224</v>
      </c>
      <c r="H962" t="s">
        <v>8246</v>
      </c>
      <c r="I962">
        <v>1485631740</v>
      </c>
      <c r="J962" s="13">
        <f t="shared" si="57"/>
        <v>42763.811805555553</v>
      </c>
      <c r="K962">
        <v>1483041083</v>
      </c>
      <c r="L962" s="13">
        <f t="shared" si="58"/>
        <v>41893.324884259258</v>
      </c>
      <c r="M962" t="b">
        <v>0</v>
      </c>
      <c r="N962">
        <v>14</v>
      </c>
      <c r="O962" t="b">
        <v>1</v>
      </c>
      <c r="P962" t="s">
        <v>8285</v>
      </c>
      <c r="Q962" s="6">
        <f t="shared" ref="Q962:Q1025" si="60">E962/D962</f>
        <v>1.1599999999999999</v>
      </c>
      <c r="R962" s="8">
        <f t="shared" si="59"/>
        <v>414.28571428571428</v>
      </c>
      <c r="S962" t="s">
        <v>8325</v>
      </c>
      <c r="T962" t="s">
        <v>8326</v>
      </c>
    </row>
    <row r="963" spans="1:20" ht="60" x14ac:dyDescent="0.25">
      <c r="A963">
        <v>2536</v>
      </c>
      <c r="B963" s="3" t="s">
        <v>2536</v>
      </c>
      <c r="C963" s="3" t="s">
        <v>6646</v>
      </c>
      <c r="D963">
        <v>25</v>
      </c>
      <c r="E963">
        <v>29</v>
      </c>
      <c r="F963" t="s">
        <v>8219</v>
      </c>
      <c r="G963" t="s">
        <v>8224</v>
      </c>
      <c r="H963" t="s">
        <v>8246</v>
      </c>
      <c r="I963">
        <v>1375151566</v>
      </c>
      <c r="J963" s="13">
        <f t="shared" ref="J963:J1026" si="61">(((I963/60)/60)/24)+DATE(1970,1,1)</f>
        <v>41485.106087962966</v>
      </c>
      <c r="K963">
        <v>1373337166</v>
      </c>
      <c r="L963" s="13">
        <f t="shared" ref="L963:L1026" si="62">(((K982/60)/60)/24)+DATE(1970,1,1)</f>
        <v>42294.808124999996</v>
      </c>
      <c r="M963" t="b">
        <v>0</v>
      </c>
      <c r="N963">
        <v>4</v>
      </c>
      <c r="O963" t="b">
        <v>1</v>
      </c>
      <c r="P963" t="s">
        <v>8300</v>
      </c>
      <c r="Q963" s="6">
        <f t="shared" si="60"/>
        <v>1.1599999999999999</v>
      </c>
      <c r="R963" s="8">
        <f t="shared" ref="R963:R1026" si="63">E963/N963</f>
        <v>7.25</v>
      </c>
      <c r="S963" t="s">
        <v>8314</v>
      </c>
      <c r="T963" t="s">
        <v>8336</v>
      </c>
    </row>
    <row r="964" spans="1:20" ht="60" x14ac:dyDescent="0.25">
      <c r="A964">
        <v>1938</v>
      </c>
      <c r="B964" s="3" t="s">
        <v>1939</v>
      </c>
      <c r="C964" s="3" t="s">
        <v>6048</v>
      </c>
      <c r="D964">
        <v>15000</v>
      </c>
      <c r="E964">
        <v>17390</v>
      </c>
      <c r="F964" t="s">
        <v>8219</v>
      </c>
      <c r="G964" t="s">
        <v>8224</v>
      </c>
      <c r="H964" t="s">
        <v>8246</v>
      </c>
      <c r="I964">
        <v>1372741200</v>
      </c>
      <c r="J964" s="13">
        <f t="shared" si="61"/>
        <v>41457.208333333336</v>
      </c>
      <c r="K964">
        <v>1370067231</v>
      </c>
      <c r="L964" s="13">
        <f t="shared" si="62"/>
        <v>41341.870868055557</v>
      </c>
      <c r="M964" t="b">
        <v>0</v>
      </c>
      <c r="N964">
        <v>114</v>
      </c>
      <c r="O964" t="b">
        <v>1</v>
      </c>
      <c r="P964" t="s">
        <v>8279</v>
      </c>
      <c r="Q964" s="6">
        <f t="shared" si="60"/>
        <v>1.1593333333333333</v>
      </c>
      <c r="R964" s="8">
        <f t="shared" si="63"/>
        <v>152.54385964912279</v>
      </c>
      <c r="S964" t="s">
        <v>8314</v>
      </c>
      <c r="T964" t="s">
        <v>8331</v>
      </c>
    </row>
    <row r="965" spans="1:20" ht="60" x14ac:dyDescent="0.25">
      <c r="A965">
        <v>3303</v>
      </c>
      <c r="B965" s="3" t="s">
        <v>3303</v>
      </c>
      <c r="C965" s="3" t="s">
        <v>7413</v>
      </c>
      <c r="D965">
        <v>1800</v>
      </c>
      <c r="E965">
        <v>2086</v>
      </c>
      <c r="F965" t="s">
        <v>8219</v>
      </c>
      <c r="G965" t="s">
        <v>8224</v>
      </c>
      <c r="H965" t="s">
        <v>8246</v>
      </c>
      <c r="I965">
        <v>1427553484</v>
      </c>
      <c r="J965" s="13">
        <f t="shared" si="61"/>
        <v>42091.609768518523</v>
      </c>
      <c r="K965">
        <v>1424533084</v>
      </c>
      <c r="L965" s="13">
        <f t="shared" si="62"/>
        <v>40933.80190972222</v>
      </c>
      <c r="M965" t="b">
        <v>0</v>
      </c>
      <c r="N965">
        <v>35</v>
      </c>
      <c r="O965" t="b">
        <v>1</v>
      </c>
      <c r="P965" t="s">
        <v>8271</v>
      </c>
      <c r="Q965" s="6">
        <f t="shared" si="60"/>
        <v>1.1588888888888889</v>
      </c>
      <c r="R965" s="8">
        <f t="shared" si="63"/>
        <v>59.6</v>
      </c>
      <c r="S965" t="s">
        <v>8317</v>
      </c>
      <c r="T965" t="s">
        <v>8318</v>
      </c>
    </row>
    <row r="966" spans="1:20" ht="60" x14ac:dyDescent="0.25">
      <c r="A966">
        <v>1823</v>
      </c>
      <c r="B966" s="3" t="s">
        <v>1824</v>
      </c>
      <c r="C966" s="3" t="s">
        <v>5933</v>
      </c>
      <c r="D966">
        <v>700</v>
      </c>
      <c r="E966">
        <v>811</v>
      </c>
      <c r="F966" t="s">
        <v>8219</v>
      </c>
      <c r="G966" t="s">
        <v>8224</v>
      </c>
      <c r="H966" t="s">
        <v>8246</v>
      </c>
      <c r="I966">
        <v>1351095976</v>
      </c>
      <c r="J966" s="13">
        <f t="shared" si="61"/>
        <v>41206.684907407405</v>
      </c>
      <c r="K966">
        <v>1348503976</v>
      </c>
      <c r="L966" s="13">
        <f t="shared" si="62"/>
        <v>41402.752222222225</v>
      </c>
      <c r="M966" t="b">
        <v>0</v>
      </c>
      <c r="N966">
        <v>33</v>
      </c>
      <c r="O966" t="b">
        <v>1</v>
      </c>
      <c r="P966" t="s">
        <v>8276</v>
      </c>
      <c r="Q966" s="6">
        <f t="shared" si="60"/>
        <v>1.1585714285714286</v>
      </c>
      <c r="R966" s="8">
        <f t="shared" si="63"/>
        <v>24.575757575757574</v>
      </c>
      <c r="S966" t="s">
        <v>8314</v>
      </c>
      <c r="T966" t="s">
        <v>8315</v>
      </c>
    </row>
    <row r="967" spans="1:20" ht="60" x14ac:dyDescent="0.25">
      <c r="A967">
        <v>1359</v>
      </c>
      <c r="B967" s="3" t="s">
        <v>1360</v>
      </c>
      <c r="C967" s="3" t="s">
        <v>5469</v>
      </c>
      <c r="D967">
        <v>660</v>
      </c>
      <c r="E967">
        <v>764</v>
      </c>
      <c r="F967" t="s">
        <v>8219</v>
      </c>
      <c r="G967" t="s">
        <v>8224</v>
      </c>
      <c r="H967" t="s">
        <v>8246</v>
      </c>
      <c r="I967">
        <v>1309980790</v>
      </c>
      <c r="J967" s="13">
        <f t="shared" si="61"/>
        <v>40730.814699074072</v>
      </c>
      <c r="K967">
        <v>1304623990</v>
      </c>
      <c r="L967" s="13">
        <f t="shared" si="62"/>
        <v>41299.381423611114</v>
      </c>
      <c r="M967" t="b">
        <v>0</v>
      </c>
      <c r="N967">
        <v>19</v>
      </c>
      <c r="O967" t="b">
        <v>1</v>
      </c>
      <c r="P967" t="s">
        <v>8274</v>
      </c>
      <c r="Q967" s="6">
        <f t="shared" si="60"/>
        <v>1.1575757575757575</v>
      </c>
      <c r="R967" s="8">
        <f t="shared" si="63"/>
        <v>40.210526315789473</v>
      </c>
      <c r="S967" t="s">
        <v>8323</v>
      </c>
      <c r="T967" t="s">
        <v>8333</v>
      </c>
    </row>
    <row r="968" spans="1:20" ht="30" x14ac:dyDescent="0.25">
      <c r="A968">
        <v>2161</v>
      </c>
      <c r="B968" s="3" t="s">
        <v>2162</v>
      </c>
      <c r="C968" s="3" t="s">
        <v>6271</v>
      </c>
      <c r="D968">
        <v>400</v>
      </c>
      <c r="E968">
        <v>463</v>
      </c>
      <c r="F968" t="s">
        <v>8219</v>
      </c>
      <c r="G968" t="s">
        <v>8224</v>
      </c>
      <c r="H968" t="s">
        <v>8246</v>
      </c>
      <c r="I968">
        <v>1443040059</v>
      </c>
      <c r="J968" s="13">
        <f t="shared" si="61"/>
        <v>42270.852534722217</v>
      </c>
      <c r="K968">
        <v>1440448059</v>
      </c>
      <c r="L968" s="13">
        <f t="shared" si="62"/>
        <v>42772.776076388895</v>
      </c>
      <c r="M968" t="b">
        <v>0</v>
      </c>
      <c r="N968">
        <v>13</v>
      </c>
      <c r="O968" t="b">
        <v>1</v>
      </c>
      <c r="P968" t="s">
        <v>8276</v>
      </c>
      <c r="Q968" s="6">
        <f t="shared" si="60"/>
        <v>1.1575</v>
      </c>
      <c r="R968" s="8">
        <f t="shared" si="63"/>
        <v>35.615384615384613</v>
      </c>
      <c r="S968" t="s">
        <v>8314</v>
      </c>
      <c r="T968" t="s">
        <v>8315</v>
      </c>
    </row>
    <row r="969" spans="1:20" ht="60" x14ac:dyDescent="0.25">
      <c r="A969">
        <v>2007</v>
      </c>
      <c r="B969" s="3" t="s">
        <v>2008</v>
      </c>
      <c r="C969" s="3" t="s">
        <v>6117</v>
      </c>
      <c r="D969">
        <v>10000</v>
      </c>
      <c r="E969">
        <v>11570.92</v>
      </c>
      <c r="F969" t="s">
        <v>8219</v>
      </c>
      <c r="G969" t="s">
        <v>8224</v>
      </c>
      <c r="H969" t="s">
        <v>8246</v>
      </c>
      <c r="I969">
        <v>1282622400</v>
      </c>
      <c r="J969" s="13">
        <f t="shared" si="61"/>
        <v>40414.166666666664</v>
      </c>
      <c r="K969">
        <v>1276891586</v>
      </c>
      <c r="L969" s="13">
        <f t="shared" si="62"/>
        <v>41881.453587962962</v>
      </c>
      <c r="M969" t="b">
        <v>1</v>
      </c>
      <c r="N969">
        <v>137</v>
      </c>
      <c r="O969" t="b">
        <v>1</v>
      </c>
      <c r="P969" t="s">
        <v>8295</v>
      </c>
      <c r="Q969" s="6">
        <f t="shared" si="60"/>
        <v>1.157092</v>
      </c>
      <c r="R969" s="8">
        <f t="shared" si="63"/>
        <v>84.459270072992695</v>
      </c>
      <c r="S969" t="s">
        <v>8310</v>
      </c>
      <c r="T969" t="s">
        <v>8311</v>
      </c>
    </row>
    <row r="970" spans="1:20" ht="30" x14ac:dyDescent="0.25">
      <c r="A970">
        <v>528</v>
      </c>
      <c r="B970" s="3" t="s">
        <v>529</v>
      </c>
      <c r="C970" s="3" t="s">
        <v>4638</v>
      </c>
      <c r="D970">
        <v>1150</v>
      </c>
      <c r="E970">
        <v>1330</v>
      </c>
      <c r="F970" t="s">
        <v>8219</v>
      </c>
      <c r="G970" t="s">
        <v>8224</v>
      </c>
      <c r="H970" t="s">
        <v>8246</v>
      </c>
      <c r="I970">
        <v>1434921600</v>
      </c>
      <c r="J970" s="13">
        <f t="shared" si="61"/>
        <v>42176.888888888891</v>
      </c>
      <c r="K970">
        <v>1433109907</v>
      </c>
      <c r="L970" s="13">
        <f t="shared" si="62"/>
        <v>40923.729953703703</v>
      </c>
      <c r="M970" t="b">
        <v>0</v>
      </c>
      <c r="N970">
        <v>30</v>
      </c>
      <c r="O970" t="b">
        <v>1</v>
      </c>
      <c r="P970" t="s">
        <v>8271</v>
      </c>
      <c r="Q970" s="6">
        <f t="shared" si="60"/>
        <v>1.1565217391304348</v>
      </c>
      <c r="R970" s="8">
        <f t="shared" si="63"/>
        <v>44.333333333333336</v>
      </c>
      <c r="S970" t="s">
        <v>8317</v>
      </c>
      <c r="T970" t="s">
        <v>8318</v>
      </c>
    </row>
    <row r="971" spans="1:20" ht="45" x14ac:dyDescent="0.25">
      <c r="A971">
        <v>1922</v>
      </c>
      <c r="B971" s="3" t="s">
        <v>1923</v>
      </c>
      <c r="C971" s="3" t="s">
        <v>6032</v>
      </c>
      <c r="D971">
        <v>2000</v>
      </c>
      <c r="E971">
        <v>2311</v>
      </c>
      <c r="F971" t="s">
        <v>8219</v>
      </c>
      <c r="G971" t="s">
        <v>8224</v>
      </c>
      <c r="H971" t="s">
        <v>8246</v>
      </c>
      <c r="I971">
        <v>1386828507</v>
      </c>
      <c r="J971" s="13">
        <f t="shared" si="61"/>
        <v>41620.255868055552</v>
      </c>
      <c r="K971">
        <v>1384236507</v>
      </c>
      <c r="L971" s="13">
        <f t="shared" si="62"/>
        <v>42531.980694444443</v>
      </c>
      <c r="M971" t="b">
        <v>0</v>
      </c>
      <c r="N971">
        <v>64</v>
      </c>
      <c r="O971" t="b">
        <v>1</v>
      </c>
      <c r="P971" t="s">
        <v>8279</v>
      </c>
      <c r="Q971" s="6">
        <f t="shared" si="60"/>
        <v>1.1555</v>
      </c>
      <c r="R971" s="8">
        <f t="shared" si="63"/>
        <v>36.109375</v>
      </c>
      <c r="S971" t="s">
        <v>8314</v>
      </c>
      <c r="T971" t="s">
        <v>8331</v>
      </c>
    </row>
    <row r="972" spans="1:20" ht="45" x14ac:dyDescent="0.25">
      <c r="A972">
        <v>2263</v>
      </c>
      <c r="B972" s="3" t="s">
        <v>2264</v>
      </c>
      <c r="C972" s="3" t="s">
        <v>6373</v>
      </c>
      <c r="D972">
        <v>7500</v>
      </c>
      <c r="E972">
        <v>8666</v>
      </c>
      <c r="F972" t="s">
        <v>8219</v>
      </c>
      <c r="G972" t="s">
        <v>8235</v>
      </c>
      <c r="H972" t="s">
        <v>8255</v>
      </c>
      <c r="I972">
        <v>1422734313</v>
      </c>
      <c r="J972" s="13">
        <f t="shared" si="61"/>
        <v>42035.832326388889</v>
      </c>
      <c r="K972">
        <v>1420919913</v>
      </c>
      <c r="L972" s="13">
        <f t="shared" si="62"/>
        <v>42423.3830787037</v>
      </c>
      <c r="M972" t="b">
        <v>0</v>
      </c>
      <c r="N972">
        <v>60</v>
      </c>
      <c r="O972" t="b">
        <v>1</v>
      </c>
      <c r="P972" t="s">
        <v>8297</v>
      </c>
      <c r="Q972" s="6">
        <f t="shared" si="60"/>
        <v>1.1554666666666666</v>
      </c>
      <c r="R972" s="8">
        <f t="shared" si="63"/>
        <v>144.43333333333334</v>
      </c>
      <c r="S972" t="s">
        <v>8312</v>
      </c>
      <c r="T972" t="s">
        <v>8313</v>
      </c>
    </row>
    <row r="973" spans="1:20" ht="60" x14ac:dyDescent="0.25">
      <c r="A973">
        <v>2088</v>
      </c>
      <c r="B973" s="3" t="s">
        <v>2089</v>
      </c>
      <c r="C973" s="3" t="s">
        <v>6198</v>
      </c>
      <c r="D973">
        <v>3000</v>
      </c>
      <c r="E973">
        <v>3465.32</v>
      </c>
      <c r="F973" t="s">
        <v>8219</v>
      </c>
      <c r="G973" t="s">
        <v>8224</v>
      </c>
      <c r="H973" t="s">
        <v>8246</v>
      </c>
      <c r="I973">
        <v>1284177540</v>
      </c>
      <c r="J973" s="13">
        <f t="shared" si="61"/>
        <v>40432.165972222225</v>
      </c>
      <c r="K973">
        <v>1281028152</v>
      </c>
      <c r="L973" s="13">
        <f t="shared" si="62"/>
        <v>42290.460023148145</v>
      </c>
      <c r="M973" t="b">
        <v>0</v>
      </c>
      <c r="N973">
        <v>75</v>
      </c>
      <c r="O973" t="b">
        <v>1</v>
      </c>
      <c r="P973" t="s">
        <v>8279</v>
      </c>
      <c r="Q973" s="6">
        <f t="shared" si="60"/>
        <v>1.1551066666666667</v>
      </c>
      <c r="R973" s="8">
        <f t="shared" si="63"/>
        <v>46.204266666666669</v>
      </c>
      <c r="S973" t="s">
        <v>8314</v>
      </c>
      <c r="T973" t="s">
        <v>8331</v>
      </c>
    </row>
    <row r="974" spans="1:20" ht="45" x14ac:dyDescent="0.25">
      <c r="A974">
        <v>2077</v>
      </c>
      <c r="B974" s="3" t="s">
        <v>2078</v>
      </c>
      <c r="C974" s="3" t="s">
        <v>6187</v>
      </c>
      <c r="D974">
        <v>50000</v>
      </c>
      <c r="E974">
        <v>57754</v>
      </c>
      <c r="F974" t="s">
        <v>8219</v>
      </c>
      <c r="G974" t="s">
        <v>8224</v>
      </c>
      <c r="H974" t="s">
        <v>8246</v>
      </c>
      <c r="I974">
        <v>1433538000</v>
      </c>
      <c r="J974" s="13">
        <f t="shared" si="61"/>
        <v>42160.875</v>
      </c>
      <c r="K974">
        <v>1428541276</v>
      </c>
      <c r="L974" s="13">
        <f t="shared" si="62"/>
        <v>42111.646724537044</v>
      </c>
      <c r="M974" t="b">
        <v>0</v>
      </c>
      <c r="N974">
        <v>188</v>
      </c>
      <c r="O974" t="b">
        <v>1</v>
      </c>
      <c r="P974" t="s">
        <v>8295</v>
      </c>
      <c r="Q974" s="6">
        <f t="shared" si="60"/>
        <v>1.1550800000000001</v>
      </c>
      <c r="R974" s="8">
        <f t="shared" si="63"/>
        <v>307.20212765957444</v>
      </c>
      <c r="S974" t="s">
        <v>8310</v>
      </c>
      <c r="T974" t="s">
        <v>8311</v>
      </c>
    </row>
    <row r="975" spans="1:20" ht="45" x14ac:dyDescent="0.25">
      <c r="A975">
        <v>2796</v>
      </c>
      <c r="B975" s="3" t="s">
        <v>2796</v>
      </c>
      <c r="C975" s="3" t="s">
        <v>6906</v>
      </c>
      <c r="D975">
        <v>800</v>
      </c>
      <c r="E975">
        <v>924</v>
      </c>
      <c r="F975" t="s">
        <v>8219</v>
      </c>
      <c r="G975" t="s">
        <v>8225</v>
      </c>
      <c r="H975" t="s">
        <v>8247</v>
      </c>
      <c r="I975">
        <v>1404564028</v>
      </c>
      <c r="J975" s="13">
        <f t="shared" si="61"/>
        <v>41825.528101851851</v>
      </c>
      <c r="K975">
        <v>1401972028</v>
      </c>
      <c r="L975" s="13">
        <f t="shared" si="62"/>
        <v>41882.590127314819</v>
      </c>
      <c r="M975" t="b">
        <v>0</v>
      </c>
      <c r="N975">
        <v>21</v>
      </c>
      <c r="O975" t="b">
        <v>1</v>
      </c>
      <c r="P975" t="s">
        <v>8271</v>
      </c>
      <c r="Q975" s="6">
        <f t="shared" si="60"/>
        <v>1.155</v>
      </c>
      <c r="R975" s="8">
        <f t="shared" si="63"/>
        <v>44</v>
      </c>
      <c r="S975" t="s">
        <v>8317</v>
      </c>
      <c r="T975" t="s">
        <v>8318</v>
      </c>
    </row>
    <row r="976" spans="1:20" ht="90" x14ac:dyDescent="0.25">
      <c r="A976">
        <v>3584</v>
      </c>
      <c r="B976" s="3" t="s">
        <v>3583</v>
      </c>
      <c r="C976" s="3" t="s">
        <v>7694</v>
      </c>
      <c r="D976">
        <v>3000</v>
      </c>
      <c r="E976">
        <v>3465</v>
      </c>
      <c r="F976" t="s">
        <v>8219</v>
      </c>
      <c r="G976" t="s">
        <v>8225</v>
      </c>
      <c r="H976" t="s">
        <v>8247</v>
      </c>
      <c r="I976">
        <v>1436772944</v>
      </c>
      <c r="J976" s="13">
        <f t="shared" si="61"/>
        <v>42198.316481481481</v>
      </c>
      <c r="K976">
        <v>1434180944</v>
      </c>
      <c r="L976" s="13">
        <f t="shared" si="62"/>
        <v>41477.930914351848</v>
      </c>
      <c r="M976" t="b">
        <v>0</v>
      </c>
      <c r="N976">
        <v>112</v>
      </c>
      <c r="O976" t="b">
        <v>1</v>
      </c>
      <c r="P976" t="s">
        <v>8271</v>
      </c>
      <c r="Q976" s="6">
        <f t="shared" si="60"/>
        <v>1.155</v>
      </c>
      <c r="R976" s="8">
        <f t="shared" si="63"/>
        <v>30.9375</v>
      </c>
      <c r="S976" t="s">
        <v>8317</v>
      </c>
      <c r="T976" t="s">
        <v>8318</v>
      </c>
    </row>
    <row r="977" spans="1:20" ht="60" x14ac:dyDescent="0.25">
      <c r="A977">
        <v>2451</v>
      </c>
      <c r="B977" s="3" t="s">
        <v>2452</v>
      </c>
      <c r="C977" s="3" t="s">
        <v>6561</v>
      </c>
      <c r="D977">
        <v>10000</v>
      </c>
      <c r="E977">
        <v>11545</v>
      </c>
      <c r="F977" t="s">
        <v>8219</v>
      </c>
      <c r="G977" t="s">
        <v>8224</v>
      </c>
      <c r="H977" t="s">
        <v>8246</v>
      </c>
      <c r="I977">
        <v>1488750490</v>
      </c>
      <c r="J977" s="13">
        <f t="shared" si="61"/>
        <v>42799.908449074079</v>
      </c>
      <c r="K977">
        <v>1487022490</v>
      </c>
      <c r="L977" s="13">
        <f t="shared" si="62"/>
        <v>42586.066076388888</v>
      </c>
      <c r="M977" t="b">
        <v>0</v>
      </c>
      <c r="N977">
        <v>186</v>
      </c>
      <c r="O977" t="b">
        <v>1</v>
      </c>
      <c r="P977" t="s">
        <v>8298</v>
      </c>
      <c r="Q977" s="6">
        <f t="shared" si="60"/>
        <v>1.1545000000000001</v>
      </c>
      <c r="R977" s="8">
        <f t="shared" si="63"/>
        <v>62.06989247311828</v>
      </c>
      <c r="S977" t="s">
        <v>8328</v>
      </c>
      <c r="T977" t="s">
        <v>8329</v>
      </c>
    </row>
    <row r="978" spans="1:20" ht="45" x14ac:dyDescent="0.25">
      <c r="A978">
        <v>75</v>
      </c>
      <c r="B978" s="3" t="s">
        <v>77</v>
      </c>
      <c r="C978" s="3" t="s">
        <v>4186</v>
      </c>
      <c r="D978">
        <v>3500</v>
      </c>
      <c r="E978">
        <v>4040</v>
      </c>
      <c r="F978" t="s">
        <v>8219</v>
      </c>
      <c r="G978" t="s">
        <v>8224</v>
      </c>
      <c r="H978" t="s">
        <v>8246</v>
      </c>
      <c r="I978">
        <v>1366693272</v>
      </c>
      <c r="J978" s="13">
        <f t="shared" si="61"/>
        <v>41387.209166666667</v>
      </c>
      <c r="K978">
        <v>1364101272</v>
      </c>
      <c r="L978" s="13">
        <f t="shared" si="62"/>
        <v>40933.856967592597</v>
      </c>
      <c r="M978" t="b">
        <v>0</v>
      </c>
      <c r="N978">
        <v>47</v>
      </c>
      <c r="O978" t="b">
        <v>1</v>
      </c>
      <c r="P978" t="s">
        <v>8266</v>
      </c>
      <c r="Q978" s="6">
        <f t="shared" si="60"/>
        <v>1.1542857142857144</v>
      </c>
      <c r="R978" s="8">
        <f t="shared" si="63"/>
        <v>85.957446808510639</v>
      </c>
      <c r="S978" t="s">
        <v>8320</v>
      </c>
      <c r="T978" t="s">
        <v>8321</v>
      </c>
    </row>
    <row r="979" spans="1:20" ht="45" x14ac:dyDescent="0.25">
      <c r="A979">
        <v>1676</v>
      </c>
      <c r="B979" s="3" t="s">
        <v>1677</v>
      </c>
      <c r="C979" s="3" t="s">
        <v>5786</v>
      </c>
      <c r="D979">
        <v>3000</v>
      </c>
      <c r="E979">
        <v>3460</v>
      </c>
      <c r="F979" t="s">
        <v>8219</v>
      </c>
      <c r="G979" t="s">
        <v>8224</v>
      </c>
      <c r="H979" t="s">
        <v>8246</v>
      </c>
      <c r="I979">
        <v>1334980740</v>
      </c>
      <c r="J979" s="13">
        <f t="shared" si="61"/>
        <v>41020.165972222225</v>
      </c>
      <c r="K979">
        <v>1330968347</v>
      </c>
      <c r="L979" s="13">
        <f t="shared" si="62"/>
        <v>41938.709421296298</v>
      </c>
      <c r="M979" t="b">
        <v>0</v>
      </c>
      <c r="N979">
        <v>42</v>
      </c>
      <c r="O979" t="b">
        <v>1</v>
      </c>
      <c r="P979" t="s">
        <v>8292</v>
      </c>
      <c r="Q979" s="6">
        <f t="shared" si="60"/>
        <v>1.1533333333333333</v>
      </c>
      <c r="R979" s="8">
        <f t="shared" si="63"/>
        <v>82.38095238095238</v>
      </c>
      <c r="S979" t="s">
        <v>8314</v>
      </c>
      <c r="T979" t="s">
        <v>8322</v>
      </c>
    </row>
    <row r="980" spans="1:20" ht="45" x14ac:dyDescent="0.25">
      <c r="A980">
        <v>3477</v>
      </c>
      <c r="B980" s="3" t="s">
        <v>3476</v>
      </c>
      <c r="C980" s="3" t="s">
        <v>7587</v>
      </c>
      <c r="D980">
        <v>1800</v>
      </c>
      <c r="E980">
        <v>2076</v>
      </c>
      <c r="F980" t="s">
        <v>8219</v>
      </c>
      <c r="G980" t="s">
        <v>8224</v>
      </c>
      <c r="H980" t="s">
        <v>8246</v>
      </c>
      <c r="I980">
        <v>1431831600</v>
      </c>
      <c r="J980" s="13">
        <f t="shared" si="61"/>
        <v>42141.125</v>
      </c>
      <c r="K980">
        <v>1430761243</v>
      </c>
      <c r="L980" s="13">
        <f t="shared" si="62"/>
        <v>42505.955925925926</v>
      </c>
      <c r="M980" t="b">
        <v>0</v>
      </c>
      <c r="N980">
        <v>39</v>
      </c>
      <c r="O980" t="b">
        <v>1</v>
      </c>
      <c r="P980" t="s">
        <v>8271</v>
      </c>
      <c r="Q980" s="6">
        <f t="shared" si="60"/>
        <v>1.1533333333333333</v>
      </c>
      <c r="R980" s="8">
        <f t="shared" si="63"/>
        <v>53.230769230769234</v>
      </c>
      <c r="S980" t="s">
        <v>8317</v>
      </c>
      <c r="T980" t="s">
        <v>8318</v>
      </c>
    </row>
    <row r="981" spans="1:20" ht="60" x14ac:dyDescent="0.25">
      <c r="A981">
        <v>3241</v>
      </c>
      <c r="B981" s="3" t="s">
        <v>3241</v>
      </c>
      <c r="C981" s="3" t="s">
        <v>7351</v>
      </c>
      <c r="D981">
        <v>8500</v>
      </c>
      <c r="E981">
        <v>9801</v>
      </c>
      <c r="F981" t="s">
        <v>8219</v>
      </c>
      <c r="G981" t="s">
        <v>8224</v>
      </c>
      <c r="H981" t="s">
        <v>8246</v>
      </c>
      <c r="I981">
        <v>1413269940</v>
      </c>
      <c r="J981" s="13">
        <f t="shared" si="61"/>
        <v>41926.290972222225</v>
      </c>
      <c r="K981">
        <v>1410421670</v>
      </c>
      <c r="L981" s="13">
        <f t="shared" si="62"/>
        <v>40324.662511574075</v>
      </c>
      <c r="M981" t="b">
        <v>1</v>
      </c>
      <c r="N981">
        <v>167</v>
      </c>
      <c r="O981" t="b">
        <v>1</v>
      </c>
      <c r="P981" t="s">
        <v>8271</v>
      </c>
      <c r="Q981" s="6">
        <f t="shared" si="60"/>
        <v>1.1530588235294117</v>
      </c>
      <c r="R981" s="8">
        <f t="shared" si="63"/>
        <v>58.688622754491021</v>
      </c>
      <c r="S981" t="s">
        <v>8317</v>
      </c>
      <c r="T981" t="s">
        <v>8318</v>
      </c>
    </row>
    <row r="982" spans="1:20" ht="60" x14ac:dyDescent="0.25">
      <c r="A982">
        <v>3665</v>
      </c>
      <c r="B982" s="3" t="s">
        <v>3662</v>
      </c>
      <c r="C982" s="3" t="s">
        <v>7775</v>
      </c>
      <c r="D982">
        <v>620</v>
      </c>
      <c r="E982">
        <v>714</v>
      </c>
      <c r="F982" t="s">
        <v>8219</v>
      </c>
      <c r="G982" t="s">
        <v>8230</v>
      </c>
      <c r="H982" t="s">
        <v>8249</v>
      </c>
      <c r="I982">
        <v>1446062040</v>
      </c>
      <c r="J982" s="13">
        <f t="shared" si="61"/>
        <v>42305.829166666663</v>
      </c>
      <c r="K982">
        <v>1445109822</v>
      </c>
      <c r="L982" s="13">
        <f t="shared" si="62"/>
        <v>42430.040798611109</v>
      </c>
      <c r="M982" t="b">
        <v>0</v>
      </c>
      <c r="N982">
        <v>14</v>
      </c>
      <c r="O982" t="b">
        <v>1</v>
      </c>
      <c r="P982" t="s">
        <v>8271</v>
      </c>
      <c r="Q982" s="6">
        <f t="shared" si="60"/>
        <v>1.1516129032258065</v>
      </c>
      <c r="R982" s="8">
        <f t="shared" si="63"/>
        <v>51</v>
      </c>
      <c r="S982" t="s">
        <v>8317</v>
      </c>
      <c r="T982" t="s">
        <v>8318</v>
      </c>
    </row>
    <row r="983" spans="1:20" ht="45" x14ac:dyDescent="0.25">
      <c r="A983">
        <v>816</v>
      </c>
      <c r="B983" s="3" t="s">
        <v>817</v>
      </c>
      <c r="C983" s="3" t="s">
        <v>4926</v>
      </c>
      <c r="D983">
        <v>7000</v>
      </c>
      <c r="E983">
        <v>8058.55</v>
      </c>
      <c r="F983" t="s">
        <v>8219</v>
      </c>
      <c r="G983" t="s">
        <v>8224</v>
      </c>
      <c r="H983" t="s">
        <v>8246</v>
      </c>
      <c r="I983">
        <v>1365489000</v>
      </c>
      <c r="J983" s="13">
        <f t="shared" si="61"/>
        <v>41373.270833333336</v>
      </c>
      <c r="K983">
        <v>1362776043</v>
      </c>
      <c r="L983" s="13">
        <f t="shared" si="62"/>
        <v>42218.169293981482</v>
      </c>
      <c r="M983" t="b">
        <v>0</v>
      </c>
      <c r="N983">
        <v>205</v>
      </c>
      <c r="O983" t="b">
        <v>1</v>
      </c>
      <c r="P983" t="s">
        <v>8276</v>
      </c>
      <c r="Q983" s="6">
        <f t="shared" si="60"/>
        <v>1.1512214285714286</v>
      </c>
      <c r="R983" s="8">
        <f t="shared" si="63"/>
        <v>39.31</v>
      </c>
      <c r="S983" t="s">
        <v>8314</v>
      </c>
      <c r="T983" t="s">
        <v>8315</v>
      </c>
    </row>
    <row r="984" spans="1:20" ht="30" x14ac:dyDescent="0.25">
      <c r="A984">
        <v>1467</v>
      </c>
      <c r="B984" s="3" t="s">
        <v>1468</v>
      </c>
      <c r="C984" s="3" t="s">
        <v>5577</v>
      </c>
      <c r="D984">
        <v>40000</v>
      </c>
      <c r="E984">
        <v>46032</v>
      </c>
      <c r="F984" t="s">
        <v>8219</v>
      </c>
      <c r="G984" t="s">
        <v>8224</v>
      </c>
      <c r="H984" t="s">
        <v>8246</v>
      </c>
      <c r="I984">
        <v>1332699285</v>
      </c>
      <c r="J984" s="13">
        <f t="shared" si="61"/>
        <v>40993.760243055556</v>
      </c>
      <c r="K984">
        <v>1327518885</v>
      </c>
      <c r="L984" s="13">
        <f t="shared" si="62"/>
        <v>41004.156886574077</v>
      </c>
      <c r="M984" t="b">
        <v>1</v>
      </c>
      <c r="N984">
        <v>600</v>
      </c>
      <c r="O984" t="b">
        <v>1</v>
      </c>
      <c r="P984" t="s">
        <v>8288</v>
      </c>
      <c r="Q984" s="6">
        <f t="shared" si="60"/>
        <v>1.1508</v>
      </c>
      <c r="R984" s="8">
        <f t="shared" si="63"/>
        <v>76.72</v>
      </c>
      <c r="S984" t="s">
        <v>8323</v>
      </c>
      <c r="T984" t="s">
        <v>8324</v>
      </c>
    </row>
    <row r="985" spans="1:20" ht="45" x14ac:dyDescent="0.25">
      <c r="A985">
        <v>89</v>
      </c>
      <c r="B985" s="3" t="s">
        <v>91</v>
      </c>
      <c r="C985" s="3" t="s">
        <v>4200</v>
      </c>
      <c r="D985">
        <v>6000</v>
      </c>
      <c r="E985">
        <v>6904</v>
      </c>
      <c r="F985" t="s">
        <v>8219</v>
      </c>
      <c r="G985" t="s">
        <v>8224</v>
      </c>
      <c r="H985" t="s">
        <v>8246</v>
      </c>
      <c r="I985">
        <v>1370196192</v>
      </c>
      <c r="J985" s="13">
        <f t="shared" si="61"/>
        <v>41427.752222222225</v>
      </c>
      <c r="K985">
        <v>1368036192</v>
      </c>
      <c r="L985" s="13">
        <f t="shared" si="62"/>
        <v>42211.99454861111</v>
      </c>
      <c r="M985" t="b">
        <v>0</v>
      </c>
      <c r="N985">
        <v>56</v>
      </c>
      <c r="O985" t="b">
        <v>1</v>
      </c>
      <c r="P985" t="s">
        <v>8266</v>
      </c>
      <c r="Q985" s="6">
        <f t="shared" si="60"/>
        <v>1.1506666666666667</v>
      </c>
      <c r="R985" s="8">
        <f t="shared" si="63"/>
        <v>123.28571428571429</v>
      </c>
      <c r="S985" t="s">
        <v>8320</v>
      </c>
      <c r="T985" t="s">
        <v>8321</v>
      </c>
    </row>
    <row r="986" spans="1:20" ht="60" x14ac:dyDescent="0.25">
      <c r="A986">
        <v>2090</v>
      </c>
      <c r="B986" s="3" t="s">
        <v>2091</v>
      </c>
      <c r="C986" s="3" t="s">
        <v>6200</v>
      </c>
      <c r="D986">
        <v>8000</v>
      </c>
      <c r="E986">
        <v>9203.23</v>
      </c>
      <c r="F986" t="s">
        <v>8219</v>
      </c>
      <c r="G986" t="s">
        <v>8224</v>
      </c>
      <c r="H986" t="s">
        <v>8246</v>
      </c>
      <c r="I986">
        <v>1361696955</v>
      </c>
      <c r="J986" s="13">
        <f t="shared" si="61"/>
        <v>41329.381423611114</v>
      </c>
      <c r="K986">
        <v>1359104955</v>
      </c>
      <c r="L986" s="13">
        <f t="shared" si="62"/>
        <v>40920.904895833337</v>
      </c>
      <c r="M986" t="b">
        <v>0</v>
      </c>
      <c r="N986">
        <v>160</v>
      </c>
      <c r="O986" t="b">
        <v>1</v>
      </c>
      <c r="P986" t="s">
        <v>8279</v>
      </c>
      <c r="Q986" s="6">
        <f t="shared" si="60"/>
        <v>1.1504037499999999</v>
      </c>
      <c r="R986" s="8">
        <f t="shared" si="63"/>
        <v>57.520187499999999</v>
      </c>
      <c r="S986" t="s">
        <v>8314</v>
      </c>
      <c r="T986" t="s">
        <v>8331</v>
      </c>
    </row>
    <row r="987" spans="1:20" ht="60" x14ac:dyDescent="0.25">
      <c r="A987">
        <v>1206</v>
      </c>
      <c r="B987" s="3" t="s">
        <v>1207</v>
      </c>
      <c r="C987" s="3" t="s">
        <v>5316</v>
      </c>
      <c r="D987">
        <v>900</v>
      </c>
      <c r="E987">
        <v>1035</v>
      </c>
      <c r="F987" t="s">
        <v>8219</v>
      </c>
      <c r="G987" t="s">
        <v>8239</v>
      </c>
      <c r="H987" t="s">
        <v>8249</v>
      </c>
      <c r="I987">
        <v>1489238940</v>
      </c>
      <c r="J987" s="13">
        <f t="shared" si="61"/>
        <v>42805.561805555553</v>
      </c>
      <c r="K987">
        <v>1486406253</v>
      </c>
      <c r="L987" s="13">
        <f t="shared" si="62"/>
        <v>42103.535254629634</v>
      </c>
      <c r="M987" t="b">
        <v>0</v>
      </c>
      <c r="N987">
        <v>32</v>
      </c>
      <c r="O987" t="b">
        <v>1</v>
      </c>
      <c r="P987" t="s">
        <v>8285</v>
      </c>
      <c r="Q987" s="6">
        <f t="shared" si="60"/>
        <v>1.1499999999999999</v>
      </c>
      <c r="R987" s="8">
        <f t="shared" si="63"/>
        <v>32.34375</v>
      </c>
      <c r="S987" t="s">
        <v>8325</v>
      </c>
      <c r="T987" t="s">
        <v>8326</v>
      </c>
    </row>
    <row r="988" spans="1:20" ht="60" x14ac:dyDescent="0.25">
      <c r="A988">
        <v>2804</v>
      </c>
      <c r="B988" s="3" t="s">
        <v>2804</v>
      </c>
      <c r="C988" s="3" t="s">
        <v>6914</v>
      </c>
      <c r="D988">
        <v>1000</v>
      </c>
      <c r="E988">
        <v>1150</v>
      </c>
      <c r="F988" t="s">
        <v>8219</v>
      </c>
      <c r="G988" t="s">
        <v>8225</v>
      </c>
      <c r="H988" t="s">
        <v>8247</v>
      </c>
      <c r="I988">
        <v>1411987990</v>
      </c>
      <c r="J988" s="13">
        <f t="shared" si="61"/>
        <v>41911.453587962962</v>
      </c>
      <c r="K988">
        <v>1409395990</v>
      </c>
      <c r="L988" s="13">
        <f t="shared" si="62"/>
        <v>42494.563449074078</v>
      </c>
      <c r="M988" t="b">
        <v>0</v>
      </c>
      <c r="N988">
        <v>23</v>
      </c>
      <c r="O988" t="b">
        <v>1</v>
      </c>
      <c r="P988" t="s">
        <v>8271</v>
      </c>
      <c r="Q988" s="6">
        <f t="shared" si="60"/>
        <v>1.1499999999999999</v>
      </c>
      <c r="R988" s="8">
        <f t="shared" si="63"/>
        <v>50</v>
      </c>
      <c r="S988" t="s">
        <v>8317</v>
      </c>
      <c r="T988" t="s">
        <v>8318</v>
      </c>
    </row>
    <row r="989" spans="1:20" ht="45" x14ac:dyDescent="0.25">
      <c r="A989">
        <v>3172</v>
      </c>
      <c r="B989" s="3" t="s">
        <v>3172</v>
      </c>
      <c r="C989" s="3" t="s">
        <v>7282</v>
      </c>
      <c r="D989">
        <v>2000</v>
      </c>
      <c r="E989">
        <v>2300</v>
      </c>
      <c r="F989" t="s">
        <v>8219</v>
      </c>
      <c r="G989" t="s">
        <v>8224</v>
      </c>
      <c r="H989" t="s">
        <v>8246</v>
      </c>
      <c r="I989">
        <v>1329240668</v>
      </c>
      <c r="J989" s="13">
        <f t="shared" si="61"/>
        <v>40953.729953703703</v>
      </c>
      <c r="K989">
        <v>1326648668</v>
      </c>
      <c r="L989" s="13">
        <f t="shared" si="62"/>
        <v>42480.078715277778</v>
      </c>
      <c r="M989" t="b">
        <v>1</v>
      </c>
      <c r="N989">
        <v>29</v>
      </c>
      <c r="O989" t="b">
        <v>1</v>
      </c>
      <c r="P989" t="s">
        <v>8271</v>
      </c>
      <c r="Q989" s="6">
        <f t="shared" si="60"/>
        <v>1.1499999999999999</v>
      </c>
      <c r="R989" s="8">
        <f t="shared" si="63"/>
        <v>79.310344827586206</v>
      </c>
      <c r="S989" t="s">
        <v>8317</v>
      </c>
      <c r="T989" t="s">
        <v>8318</v>
      </c>
    </row>
    <row r="990" spans="1:20" ht="60" x14ac:dyDescent="0.25">
      <c r="A990">
        <v>3784</v>
      </c>
      <c r="B990" s="3" t="s">
        <v>3781</v>
      </c>
      <c r="C990" s="3" t="s">
        <v>7894</v>
      </c>
      <c r="D990">
        <v>1000</v>
      </c>
      <c r="E990">
        <v>1150</v>
      </c>
      <c r="F990" t="s">
        <v>8219</v>
      </c>
      <c r="G990" t="s">
        <v>8229</v>
      </c>
      <c r="H990" t="s">
        <v>8251</v>
      </c>
      <c r="I990">
        <v>1468193532</v>
      </c>
      <c r="J990" s="13">
        <f t="shared" si="61"/>
        <v>42561.980694444443</v>
      </c>
      <c r="K990">
        <v>1465601532</v>
      </c>
      <c r="L990" s="13">
        <f t="shared" si="62"/>
        <v>41946.029467592591</v>
      </c>
      <c r="M990" t="b">
        <v>0</v>
      </c>
      <c r="N990">
        <v>10</v>
      </c>
      <c r="O990" t="b">
        <v>1</v>
      </c>
      <c r="P990" t="s">
        <v>8305</v>
      </c>
      <c r="Q990" s="6">
        <f t="shared" si="60"/>
        <v>1.1499999999999999</v>
      </c>
      <c r="R990" s="8">
        <f t="shared" si="63"/>
        <v>115</v>
      </c>
      <c r="S990" t="s">
        <v>8317</v>
      </c>
      <c r="T990" t="s">
        <v>8338</v>
      </c>
    </row>
    <row r="991" spans="1:20" ht="60" x14ac:dyDescent="0.25">
      <c r="A991">
        <v>2062</v>
      </c>
      <c r="B991" s="3" t="s">
        <v>2063</v>
      </c>
      <c r="C991" s="3" t="s">
        <v>6172</v>
      </c>
      <c r="D991">
        <v>100000</v>
      </c>
      <c r="E991">
        <v>114977</v>
      </c>
      <c r="F991" t="s">
        <v>8219</v>
      </c>
      <c r="G991" t="s">
        <v>8232</v>
      </c>
      <c r="H991" t="s">
        <v>8253</v>
      </c>
      <c r="I991">
        <v>1458807098</v>
      </c>
      <c r="J991" s="13">
        <f t="shared" si="61"/>
        <v>42453.341412037036</v>
      </c>
      <c r="K991">
        <v>1456218698</v>
      </c>
      <c r="L991" s="13">
        <f t="shared" si="62"/>
        <v>42292.250787037032</v>
      </c>
      <c r="M991" t="b">
        <v>0</v>
      </c>
      <c r="N991">
        <v>203</v>
      </c>
      <c r="O991" t="b">
        <v>1</v>
      </c>
      <c r="P991" t="s">
        <v>8295</v>
      </c>
      <c r="Q991" s="6">
        <f t="shared" si="60"/>
        <v>1.14977</v>
      </c>
      <c r="R991" s="8">
        <f t="shared" si="63"/>
        <v>566.38916256157631</v>
      </c>
      <c r="S991" t="s">
        <v>8310</v>
      </c>
      <c r="T991" t="s">
        <v>8311</v>
      </c>
    </row>
    <row r="992" spans="1:20" ht="45" x14ac:dyDescent="0.25">
      <c r="A992">
        <v>1979</v>
      </c>
      <c r="B992" s="3" t="s">
        <v>1980</v>
      </c>
      <c r="C992" s="3" t="s">
        <v>6089</v>
      </c>
      <c r="D992">
        <v>200000</v>
      </c>
      <c r="E992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 s="13">
        <f t="shared" si="61"/>
        <v>42327.207638888889</v>
      </c>
      <c r="K992">
        <v>1444734146</v>
      </c>
      <c r="L992" s="13">
        <f t="shared" si="62"/>
        <v>41626.761053240742</v>
      </c>
      <c r="M992" t="b">
        <v>1</v>
      </c>
      <c r="N992">
        <v>813</v>
      </c>
      <c r="O992" t="b">
        <v>1</v>
      </c>
      <c r="P992" t="s">
        <v>8295</v>
      </c>
      <c r="Q992" s="6">
        <f t="shared" si="60"/>
        <v>1.14901155</v>
      </c>
      <c r="R992" s="8">
        <f t="shared" si="63"/>
        <v>282.65966789667897</v>
      </c>
      <c r="S992" t="s">
        <v>8310</v>
      </c>
      <c r="T992" t="s">
        <v>8311</v>
      </c>
    </row>
    <row r="993" spans="1:20" ht="30" x14ac:dyDescent="0.25">
      <c r="A993">
        <v>1022</v>
      </c>
      <c r="B993" s="3" t="s">
        <v>1023</v>
      </c>
      <c r="C993" s="3" t="s">
        <v>5132</v>
      </c>
      <c r="D993">
        <v>2000</v>
      </c>
      <c r="E993">
        <v>2298</v>
      </c>
      <c r="F993" t="s">
        <v>8219</v>
      </c>
      <c r="G993" t="s">
        <v>8224</v>
      </c>
      <c r="H993" t="s">
        <v>8246</v>
      </c>
      <c r="I993">
        <v>1431876677</v>
      </c>
      <c r="J993" s="13">
        <f t="shared" si="61"/>
        <v>42141.646724537044</v>
      </c>
      <c r="K993">
        <v>1429284677</v>
      </c>
      <c r="L993" s="13">
        <f t="shared" si="62"/>
        <v>41548.747418981482</v>
      </c>
      <c r="M993" t="b">
        <v>1</v>
      </c>
      <c r="N993">
        <v>74</v>
      </c>
      <c r="O993" t="b">
        <v>1</v>
      </c>
      <c r="P993" t="s">
        <v>8280</v>
      </c>
      <c r="Q993" s="6">
        <f t="shared" si="60"/>
        <v>1.149</v>
      </c>
      <c r="R993" s="8">
        <f t="shared" si="63"/>
        <v>31.054054054054053</v>
      </c>
      <c r="S993" t="s">
        <v>8314</v>
      </c>
      <c r="T993" t="s">
        <v>8327</v>
      </c>
    </row>
    <row r="994" spans="1:20" ht="45" x14ac:dyDescent="0.25">
      <c r="A994">
        <v>798</v>
      </c>
      <c r="B994" s="3" t="s">
        <v>799</v>
      </c>
      <c r="C994" s="3" t="s">
        <v>4908</v>
      </c>
      <c r="D994">
        <v>3500</v>
      </c>
      <c r="E994">
        <v>4021</v>
      </c>
      <c r="F994" t="s">
        <v>8219</v>
      </c>
      <c r="G994" t="s">
        <v>8224</v>
      </c>
      <c r="H994" t="s">
        <v>8246</v>
      </c>
      <c r="I994">
        <v>1412086187</v>
      </c>
      <c r="J994" s="13">
        <f t="shared" si="61"/>
        <v>41912.590127314819</v>
      </c>
      <c r="K994">
        <v>1409494187</v>
      </c>
      <c r="L994" s="13">
        <f t="shared" si="62"/>
        <v>41976.331979166673</v>
      </c>
      <c r="M994" t="b">
        <v>0</v>
      </c>
      <c r="N994">
        <v>87</v>
      </c>
      <c r="O994" t="b">
        <v>1</v>
      </c>
      <c r="P994" t="s">
        <v>8276</v>
      </c>
      <c r="Q994" s="6">
        <f t="shared" si="60"/>
        <v>1.1488571428571428</v>
      </c>
      <c r="R994" s="8">
        <f t="shared" si="63"/>
        <v>46.218390804597703</v>
      </c>
      <c r="S994" t="s">
        <v>8314</v>
      </c>
      <c r="T994" t="s">
        <v>8315</v>
      </c>
    </row>
    <row r="995" spans="1:20" ht="60" x14ac:dyDescent="0.25">
      <c r="A995">
        <v>3176</v>
      </c>
      <c r="B995" s="3" t="s">
        <v>3176</v>
      </c>
      <c r="C995" s="3" t="s">
        <v>7286</v>
      </c>
      <c r="D995">
        <v>1900</v>
      </c>
      <c r="E995">
        <v>2182</v>
      </c>
      <c r="F995" t="s">
        <v>8219</v>
      </c>
      <c r="G995" t="s">
        <v>8224</v>
      </c>
      <c r="H995" t="s">
        <v>8246</v>
      </c>
      <c r="I995">
        <v>1376838000</v>
      </c>
      <c r="J995" s="13">
        <f t="shared" si="61"/>
        <v>41504.625</v>
      </c>
      <c r="K995">
        <v>1374531631</v>
      </c>
      <c r="L995" s="13">
        <f t="shared" si="62"/>
        <v>42431.102534722217</v>
      </c>
      <c r="M995" t="b">
        <v>1</v>
      </c>
      <c r="N995">
        <v>55</v>
      </c>
      <c r="O995" t="b">
        <v>1</v>
      </c>
      <c r="P995" t="s">
        <v>8271</v>
      </c>
      <c r="Q995" s="6">
        <f t="shared" si="60"/>
        <v>1.148421052631579</v>
      </c>
      <c r="R995" s="8">
        <f t="shared" si="63"/>
        <v>39.672727272727272</v>
      </c>
      <c r="S995" t="s">
        <v>8317</v>
      </c>
      <c r="T995" t="s">
        <v>8318</v>
      </c>
    </row>
    <row r="996" spans="1:20" ht="45" x14ac:dyDescent="0.25">
      <c r="A996">
        <v>350</v>
      </c>
      <c r="B996" s="3" t="s">
        <v>351</v>
      </c>
      <c r="C996" s="3" t="s">
        <v>4460</v>
      </c>
      <c r="D996">
        <v>25000</v>
      </c>
      <c r="E996">
        <v>28690</v>
      </c>
      <c r="F996" t="s">
        <v>8219</v>
      </c>
      <c r="G996" t="s">
        <v>8224</v>
      </c>
      <c r="H996" t="s">
        <v>8246</v>
      </c>
      <c r="I996">
        <v>1473566340</v>
      </c>
      <c r="J996" s="13">
        <f t="shared" si="61"/>
        <v>42624.165972222225</v>
      </c>
      <c r="K996">
        <v>1470274509</v>
      </c>
      <c r="L996" s="13">
        <f t="shared" si="62"/>
        <v>40675.71</v>
      </c>
      <c r="M996" t="b">
        <v>1</v>
      </c>
      <c r="N996">
        <v>221</v>
      </c>
      <c r="O996" t="b">
        <v>1</v>
      </c>
      <c r="P996" t="s">
        <v>8269</v>
      </c>
      <c r="Q996" s="6">
        <f t="shared" si="60"/>
        <v>1.1476</v>
      </c>
      <c r="R996" s="8">
        <f t="shared" si="63"/>
        <v>129.81900452488688</v>
      </c>
      <c r="S996" t="s">
        <v>8320</v>
      </c>
      <c r="T996" t="s">
        <v>8332</v>
      </c>
    </row>
    <row r="997" spans="1:20" ht="45" x14ac:dyDescent="0.25">
      <c r="A997">
        <v>1270</v>
      </c>
      <c r="B997" s="3" t="s">
        <v>1271</v>
      </c>
      <c r="C997" s="3" t="s">
        <v>5380</v>
      </c>
      <c r="D997">
        <v>10000</v>
      </c>
      <c r="E997">
        <v>11472</v>
      </c>
      <c r="F997" t="s">
        <v>8219</v>
      </c>
      <c r="G997" t="s">
        <v>8224</v>
      </c>
      <c r="H997" t="s">
        <v>8246</v>
      </c>
      <c r="I997">
        <v>1332704042</v>
      </c>
      <c r="J997" s="13">
        <f t="shared" si="61"/>
        <v>40993.815300925926</v>
      </c>
      <c r="K997">
        <v>1327523642</v>
      </c>
      <c r="L997" s="13">
        <f t="shared" si="62"/>
        <v>42292.002893518518</v>
      </c>
      <c r="M997" t="b">
        <v>1</v>
      </c>
      <c r="N997">
        <v>169</v>
      </c>
      <c r="O997" t="b">
        <v>1</v>
      </c>
      <c r="P997" t="s">
        <v>8276</v>
      </c>
      <c r="Q997" s="6">
        <f t="shared" si="60"/>
        <v>1.1472</v>
      </c>
      <c r="R997" s="8">
        <f t="shared" si="63"/>
        <v>67.881656804733723</v>
      </c>
      <c r="S997" t="s">
        <v>8314</v>
      </c>
      <c r="T997" t="s">
        <v>8315</v>
      </c>
    </row>
    <row r="998" spans="1:20" ht="60" x14ac:dyDescent="0.25">
      <c r="A998">
        <v>2832</v>
      </c>
      <c r="B998" s="3" t="s">
        <v>2832</v>
      </c>
      <c r="C998" s="3" t="s">
        <v>6942</v>
      </c>
      <c r="D998">
        <v>2500</v>
      </c>
      <c r="E998">
        <v>2867.99</v>
      </c>
      <c r="F998" t="s">
        <v>8219</v>
      </c>
      <c r="G998" t="s">
        <v>8225</v>
      </c>
      <c r="H998" t="s">
        <v>8247</v>
      </c>
      <c r="I998">
        <v>1416780000</v>
      </c>
      <c r="J998" s="13">
        <f t="shared" si="61"/>
        <v>41966.916666666672</v>
      </c>
      <c r="K998">
        <v>1414342894</v>
      </c>
      <c r="L998" s="13">
        <f t="shared" si="62"/>
        <v>42506.760405092587</v>
      </c>
      <c r="M998" t="b">
        <v>0</v>
      </c>
      <c r="N998">
        <v>95</v>
      </c>
      <c r="O998" t="b">
        <v>1</v>
      </c>
      <c r="P998" t="s">
        <v>8271</v>
      </c>
      <c r="Q998" s="6">
        <f t="shared" si="60"/>
        <v>1.1471959999999999</v>
      </c>
      <c r="R998" s="8">
        <f t="shared" si="63"/>
        <v>30.189368421052631</v>
      </c>
      <c r="S998" t="s">
        <v>8317</v>
      </c>
      <c r="T998" t="s">
        <v>8318</v>
      </c>
    </row>
    <row r="999" spans="1:20" ht="60" x14ac:dyDescent="0.25">
      <c r="A999">
        <v>1758</v>
      </c>
      <c r="B999" s="3" t="s">
        <v>1759</v>
      </c>
      <c r="C999" s="3" t="s">
        <v>5868</v>
      </c>
      <c r="D999">
        <v>1000</v>
      </c>
      <c r="E999">
        <v>1147</v>
      </c>
      <c r="F999" t="s">
        <v>8219</v>
      </c>
      <c r="G999" t="s">
        <v>8224</v>
      </c>
      <c r="H999" t="s">
        <v>8246</v>
      </c>
      <c r="I999">
        <v>1468536992</v>
      </c>
      <c r="J999" s="13">
        <f t="shared" si="61"/>
        <v>42565.955925925926</v>
      </c>
      <c r="K999">
        <v>1463352992</v>
      </c>
      <c r="L999" s="13">
        <f t="shared" si="62"/>
        <v>41261.767812500002</v>
      </c>
      <c r="M999" t="b">
        <v>0</v>
      </c>
      <c r="N999">
        <v>27</v>
      </c>
      <c r="O999" t="b">
        <v>1</v>
      </c>
      <c r="P999" t="s">
        <v>8285</v>
      </c>
      <c r="Q999" s="6">
        <f t="shared" si="60"/>
        <v>1.147</v>
      </c>
      <c r="R999" s="8">
        <f t="shared" si="63"/>
        <v>42.481481481481481</v>
      </c>
      <c r="S999" t="s">
        <v>8325</v>
      </c>
      <c r="T999" t="s">
        <v>8326</v>
      </c>
    </row>
    <row r="1000" spans="1:20" ht="60" x14ac:dyDescent="0.25">
      <c r="A1000">
        <v>96</v>
      </c>
      <c r="B1000" s="3" t="s">
        <v>98</v>
      </c>
      <c r="C1000" s="3" t="s">
        <v>4207</v>
      </c>
      <c r="D1000">
        <v>1500</v>
      </c>
      <c r="E1000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 s="13">
        <f t="shared" si="61"/>
        <v>40391.125</v>
      </c>
      <c r="K1000">
        <v>1274889241</v>
      </c>
      <c r="L1000" s="13">
        <f t="shared" si="62"/>
        <v>41549.627615740741</v>
      </c>
      <c r="M1000" t="b">
        <v>0</v>
      </c>
      <c r="N1000">
        <v>34</v>
      </c>
      <c r="O1000" t="b">
        <v>1</v>
      </c>
      <c r="P1000" t="s">
        <v>8266</v>
      </c>
      <c r="Q1000" s="6">
        <f t="shared" si="60"/>
        <v>1.1466666666666667</v>
      </c>
      <c r="R1000" s="8">
        <f t="shared" si="63"/>
        <v>50.588235294117645</v>
      </c>
      <c r="S1000" t="s">
        <v>8320</v>
      </c>
      <c r="T1000" t="s">
        <v>8321</v>
      </c>
    </row>
    <row r="1001" spans="1:20" ht="45" x14ac:dyDescent="0.25">
      <c r="A1001">
        <v>522</v>
      </c>
      <c r="B1001" s="3" t="s">
        <v>523</v>
      </c>
      <c r="C1001" s="3" t="s">
        <v>4632</v>
      </c>
      <c r="D1001">
        <v>3000</v>
      </c>
      <c r="E1001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 s="13">
        <f t="shared" si="61"/>
        <v>42449.999131944445</v>
      </c>
      <c r="K1001">
        <v>1456793925</v>
      </c>
      <c r="L1001" s="13">
        <f t="shared" si="62"/>
        <v>41375.702210648145</v>
      </c>
      <c r="M1001" t="b">
        <v>0</v>
      </c>
      <c r="N1001">
        <v>31</v>
      </c>
      <c r="O1001" t="b">
        <v>1</v>
      </c>
      <c r="P1001" t="s">
        <v>8271</v>
      </c>
      <c r="Q1001" s="6">
        <f t="shared" si="60"/>
        <v>1.1466666666666667</v>
      </c>
      <c r="R1001" s="8">
        <f t="shared" si="63"/>
        <v>110.96774193548387</v>
      </c>
      <c r="S1001" t="s">
        <v>8317</v>
      </c>
      <c r="T1001" t="s">
        <v>8318</v>
      </c>
    </row>
    <row r="1002" spans="1:20" ht="45" x14ac:dyDescent="0.25">
      <c r="A1002">
        <v>2631</v>
      </c>
      <c r="B1002" s="3" t="s">
        <v>2631</v>
      </c>
      <c r="C1002" s="3" t="s">
        <v>6741</v>
      </c>
      <c r="D1002">
        <v>20000</v>
      </c>
      <c r="E1002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 s="13">
        <f t="shared" si="61"/>
        <v>42246.169293981482</v>
      </c>
      <c r="K1002">
        <v>1438488227</v>
      </c>
      <c r="L1002" s="13">
        <f t="shared" si="62"/>
        <v>40845.050879629627</v>
      </c>
      <c r="M1002" t="b">
        <v>0</v>
      </c>
      <c r="N1002">
        <v>286</v>
      </c>
      <c r="O1002" t="b">
        <v>1</v>
      </c>
      <c r="P1002" t="s">
        <v>8301</v>
      </c>
      <c r="Q1002" s="6">
        <f t="shared" si="60"/>
        <v>1.1466525000000001</v>
      </c>
      <c r="R1002" s="8">
        <f t="shared" si="63"/>
        <v>80.185489510489504</v>
      </c>
      <c r="S1002" t="s">
        <v>8310</v>
      </c>
      <c r="T1002" t="s">
        <v>8319</v>
      </c>
    </row>
    <row r="1003" spans="1:20" ht="60" x14ac:dyDescent="0.25">
      <c r="A1003">
        <v>2081</v>
      </c>
      <c r="B1003" s="3" t="s">
        <v>2082</v>
      </c>
      <c r="C1003" s="3" t="s">
        <v>6191</v>
      </c>
      <c r="D1003">
        <v>3500</v>
      </c>
      <c r="E1003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 s="13">
        <f t="shared" si="61"/>
        <v>41045.207638888889</v>
      </c>
      <c r="K1003">
        <v>1333597555</v>
      </c>
      <c r="L1003" s="13">
        <f t="shared" si="62"/>
        <v>42690.259699074071</v>
      </c>
      <c r="M1003" t="b">
        <v>0</v>
      </c>
      <c r="N1003">
        <v>55</v>
      </c>
      <c r="O1003" t="b">
        <v>1</v>
      </c>
      <c r="P1003" t="s">
        <v>8279</v>
      </c>
      <c r="Q1003" s="6">
        <f t="shared" si="60"/>
        <v>1.1457142857142857</v>
      </c>
      <c r="R1003" s="8">
        <f t="shared" si="63"/>
        <v>72.909090909090907</v>
      </c>
      <c r="S1003" t="s">
        <v>8314</v>
      </c>
      <c r="T1003" t="s">
        <v>8331</v>
      </c>
    </row>
    <row r="1004" spans="1:20" ht="45" x14ac:dyDescent="0.25">
      <c r="A1004">
        <v>2616</v>
      </c>
      <c r="B1004" s="3" t="s">
        <v>2616</v>
      </c>
      <c r="C1004" s="3" t="s">
        <v>6726</v>
      </c>
      <c r="D1004">
        <v>25000</v>
      </c>
      <c r="E1004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 s="13">
        <f t="shared" si="61"/>
        <v>42241.99454861111</v>
      </c>
      <c r="K1004">
        <v>1437954729</v>
      </c>
      <c r="L1004" s="13">
        <f t="shared" si="62"/>
        <v>42192.591944444444</v>
      </c>
      <c r="M1004" t="b">
        <v>1</v>
      </c>
      <c r="N1004">
        <v>238</v>
      </c>
      <c r="O1004" t="b">
        <v>1</v>
      </c>
      <c r="P1004" t="s">
        <v>8301</v>
      </c>
      <c r="Q1004" s="6">
        <f t="shared" si="60"/>
        <v>1.14534</v>
      </c>
      <c r="R1004" s="8">
        <f t="shared" si="63"/>
        <v>120.30882352941177</v>
      </c>
      <c r="S1004" t="s">
        <v>8310</v>
      </c>
      <c r="T1004" t="s">
        <v>8319</v>
      </c>
    </row>
    <row r="1005" spans="1:20" ht="30" x14ac:dyDescent="0.25">
      <c r="A1005">
        <v>1894</v>
      </c>
      <c r="B1005" s="3" t="s">
        <v>1895</v>
      </c>
      <c r="C1005" s="3" t="s">
        <v>6004</v>
      </c>
      <c r="D1005">
        <v>1000</v>
      </c>
      <c r="E1005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 s="13">
        <f t="shared" si="61"/>
        <v>40951.904895833337</v>
      </c>
      <c r="K1005">
        <v>1326404583</v>
      </c>
      <c r="L1005" s="13">
        <f t="shared" si="62"/>
        <v>42692.256550925929</v>
      </c>
      <c r="M1005" t="b">
        <v>0</v>
      </c>
      <c r="N1005">
        <v>20</v>
      </c>
      <c r="O1005" t="b">
        <v>1</v>
      </c>
      <c r="P1005" t="s">
        <v>8279</v>
      </c>
      <c r="Q1005" s="6">
        <f t="shared" si="60"/>
        <v>1.145</v>
      </c>
      <c r="R1005" s="8">
        <f t="shared" si="63"/>
        <v>57.25</v>
      </c>
      <c r="S1005" t="s">
        <v>8314</v>
      </c>
      <c r="T1005" t="s">
        <v>8331</v>
      </c>
    </row>
    <row r="1006" spans="1:20" ht="60" x14ac:dyDescent="0.25">
      <c r="A1006">
        <v>2783</v>
      </c>
      <c r="B1006" s="3" t="s">
        <v>2783</v>
      </c>
      <c r="C1006" s="3" t="s">
        <v>6893</v>
      </c>
      <c r="D1006">
        <v>1000</v>
      </c>
      <c r="E1006">
        <v>1145</v>
      </c>
      <c r="F1006" t="s">
        <v>8219</v>
      </c>
      <c r="G1006" t="s">
        <v>8225</v>
      </c>
      <c r="H1006" t="s">
        <v>8247</v>
      </c>
      <c r="I1006">
        <v>1429793446</v>
      </c>
      <c r="J1006" s="13">
        <f t="shared" si="61"/>
        <v>42117.535254629634</v>
      </c>
      <c r="K1006">
        <v>1428583846</v>
      </c>
      <c r="L1006" s="13">
        <f t="shared" si="62"/>
        <v>41447.839722222219</v>
      </c>
      <c r="M1006" t="b">
        <v>0</v>
      </c>
      <c r="N1006">
        <v>61</v>
      </c>
      <c r="O1006" t="b">
        <v>1</v>
      </c>
      <c r="P1006" t="s">
        <v>8271</v>
      </c>
      <c r="Q1006" s="6">
        <f t="shared" si="60"/>
        <v>1.145</v>
      </c>
      <c r="R1006" s="8">
        <f t="shared" si="63"/>
        <v>18.770491803278688</v>
      </c>
      <c r="S1006" t="s">
        <v>8317</v>
      </c>
      <c r="T1006" t="s">
        <v>8318</v>
      </c>
    </row>
    <row r="1007" spans="1:20" ht="45" x14ac:dyDescent="0.25">
      <c r="A1007">
        <v>3389</v>
      </c>
      <c r="B1007" s="3" t="s">
        <v>3388</v>
      </c>
      <c r="C1007" s="3" t="s">
        <v>7499</v>
      </c>
      <c r="D1007">
        <v>10000</v>
      </c>
      <c r="E1007">
        <v>11450</v>
      </c>
      <c r="F1007" t="s">
        <v>8219</v>
      </c>
      <c r="G1007" t="s">
        <v>8224</v>
      </c>
      <c r="H1007" t="s">
        <v>8246</v>
      </c>
      <c r="I1007">
        <v>1464960682</v>
      </c>
      <c r="J1007" s="13">
        <f t="shared" si="61"/>
        <v>42524.563449074078</v>
      </c>
      <c r="K1007">
        <v>1462368682</v>
      </c>
      <c r="L1007" s="13">
        <f t="shared" si="62"/>
        <v>42232.702546296292</v>
      </c>
      <c r="M1007" t="b">
        <v>0</v>
      </c>
      <c r="N1007">
        <v>62</v>
      </c>
      <c r="O1007" t="b">
        <v>1</v>
      </c>
      <c r="P1007" t="s">
        <v>8271</v>
      </c>
      <c r="Q1007" s="6">
        <f t="shared" si="60"/>
        <v>1.145</v>
      </c>
      <c r="R1007" s="8">
        <f t="shared" si="63"/>
        <v>184.67741935483872</v>
      </c>
      <c r="S1007" t="s">
        <v>8317</v>
      </c>
      <c r="T1007" t="s">
        <v>8318</v>
      </c>
    </row>
    <row r="1008" spans="1:20" ht="45" x14ac:dyDescent="0.25">
      <c r="A1008">
        <v>3547</v>
      </c>
      <c r="B1008" s="3" t="s">
        <v>3546</v>
      </c>
      <c r="C1008" s="3" t="s">
        <v>7657</v>
      </c>
      <c r="D1008">
        <v>35000</v>
      </c>
      <c r="E1008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 s="13">
        <f t="shared" si="61"/>
        <v>42504.165972222225</v>
      </c>
      <c r="K1008">
        <v>1461117201</v>
      </c>
      <c r="L1008" s="13">
        <f t="shared" si="62"/>
        <v>41779.724224537036</v>
      </c>
      <c r="M1008" t="b">
        <v>0</v>
      </c>
      <c r="N1008">
        <v>336</v>
      </c>
      <c r="O1008" t="b">
        <v>1</v>
      </c>
      <c r="P1008" t="s">
        <v>8271</v>
      </c>
      <c r="Q1008" s="6">
        <f t="shared" si="60"/>
        <v>1.1440928571428572</v>
      </c>
      <c r="R1008" s="8">
        <f t="shared" si="63"/>
        <v>119.17633928571429</v>
      </c>
      <c r="S1008" t="s">
        <v>8317</v>
      </c>
      <c r="T1008" t="s">
        <v>8318</v>
      </c>
    </row>
    <row r="1009" spans="1:20" ht="45" x14ac:dyDescent="0.25">
      <c r="A1009">
        <v>735</v>
      </c>
      <c r="B1009" s="3" t="s">
        <v>736</v>
      </c>
      <c r="C1009" s="3" t="s">
        <v>4845</v>
      </c>
      <c r="D1009">
        <v>47000</v>
      </c>
      <c r="E1009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 s="13">
        <f t="shared" si="61"/>
        <v>41977.027083333334</v>
      </c>
      <c r="K1009">
        <v>1414975346</v>
      </c>
      <c r="L1009" s="13">
        <f t="shared" si="62"/>
        <v>42042.197824074072</v>
      </c>
      <c r="M1009" t="b">
        <v>0</v>
      </c>
      <c r="N1009">
        <v>229</v>
      </c>
      <c r="O1009" t="b">
        <v>1</v>
      </c>
      <c r="P1009" t="s">
        <v>8274</v>
      </c>
      <c r="Q1009" s="6">
        <f t="shared" si="60"/>
        <v>1.1440638297872341</v>
      </c>
      <c r="R1009" s="8">
        <f t="shared" si="63"/>
        <v>234.80786026200875</v>
      </c>
      <c r="S1009" t="s">
        <v>8323</v>
      </c>
      <c r="T1009" t="s">
        <v>8333</v>
      </c>
    </row>
    <row r="1010" spans="1:20" ht="45" x14ac:dyDescent="0.25">
      <c r="A1010">
        <v>377</v>
      </c>
      <c r="B1010" s="3" t="s">
        <v>378</v>
      </c>
      <c r="C1010" s="3" t="s">
        <v>4487</v>
      </c>
      <c r="D1010">
        <v>12000</v>
      </c>
      <c r="E1010">
        <v>13728</v>
      </c>
      <c r="F1010" t="s">
        <v>8219</v>
      </c>
      <c r="G1010" t="s">
        <v>8224</v>
      </c>
      <c r="H1010" t="s">
        <v>8246</v>
      </c>
      <c r="I1010">
        <v>1447484460</v>
      </c>
      <c r="J1010" s="13">
        <f t="shared" si="61"/>
        <v>42322.292361111111</v>
      </c>
      <c r="K1010">
        <v>1444888868</v>
      </c>
      <c r="L1010" s="13">
        <f t="shared" si="62"/>
        <v>42026.176180555558</v>
      </c>
      <c r="M1010" t="b">
        <v>0</v>
      </c>
      <c r="N1010">
        <v>133</v>
      </c>
      <c r="O1010" t="b">
        <v>1</v>
      </c>
      <c r="P1010" t="s">
        <v>8269</v>
      </c>
      <c r="Q1010" s="6">
        <f t="shared" si="60"/>
        <v>1.1439999999999999</v>
      </c>
      <c r="R1010" s="8">
        <f t="shared" si="63"/>
        <v>103.21804511278195</v>
      </c>
      <c r="S1010" t="s">
        <v>8320</v>
      </c>
      <c r="T1010" t="s">
        <v>8332</v>
      </c>
    </row>
    <row r="1011" spans="1:20" ht="75" x14ac:dyDescent="0.25">
      <c r="A1011">
        <v>1924</v>
      </c>
      <c r="B1011" s="3" t="s">
        <v>1925</v>
      </c>
      <c r="C1011" s="3" t="s">
        <v>6034</v>
      </c>
      <c r="D1011">
        <v>3000</v>
      </c>
      <c r="E1011">
        <v>3432</v>
      </c>
      <c r="F1011" t="s">
        <v>8219</v>
      </c>
      <c r="G1011" t="s">
        <v>8224</v>
      </c>
      <c r="H1011" t="s">
        <v>8246</v>
      </c>
      <c r="I1011">
        <v>1389814380</v>
      </c>
      <c r="J1011" s="13">
        <f t="shared" si="61"/>
        <v>41654.814583333333</v>
      </c>
      <c r="K1011">
        <v>1387390555</v>
      </c>
      <c r="L1011" s="13">
        <f t="shared" si="62"/>
        <v>42640.917939814812</v>
      </c>
      <c r="M1011" t="b">
        <v>0</v>
      </c>
      <c r="N1011">
        <v>33</v>
      </c>
      <c r="O1011" t="b">
        <v>1</v>
      </c>
      <c r="P1011" t="s">
        <v>8279</v>
      </c>
      <c r="Q1011" s="6">
        <f t="shared" si="60"/>
        <v>1.1439999999999999</v>
      </c>
      <c r="R1011" s="8">
        <f t="shared" si="63"/>
        <v>104</v>
      </c>
      <c r="S1011" t="s">
        <v>8314</v>
      </c>
      <c r="T1011" t="s">
        <v>8331</v>
      </c>
    </row>
    <row r="1012" spans="1:20" ht="60" x14ac:dyDescent="0.25">
      <c r="A1012">
        <v>2212</v>
      </c>
      <c r="B1012" s="3" t="s">
        <v>2213</v>
      </c>
      <c r="C1012" s="3" t="s">
        <v>6322</v>
      </c>
      <c r="D1012">
        <v>6000</v>
      </c>
      <c r="E1012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 s="13">
        <f t="shared" si="61"/>
        <v>41582.041666666664</v>
      </c>
      <c r="K1012">
        <v>1380650177</v>
      </c>
      <c r="L1012" s="13">
        <f t="shared" si="62"/>
        <v>42675.487291666665</v>
      </c>
      <c r="M1012" t="b">
        <v>0</v>
      </c>
      <c r="N1012">
        <v>123</v>
      </c>
      <c r="O1012" t="b">
        <v>1</v>
      </c>
      <c r="P1012" t="s">
        <v>8280</v>
      </c>
      <c r="Q1012" s="6">
        <f t="shared" si="60"/>
        <v>1.1438333333333333</v>
      </c>
      <c r="R1012" s="8">
        <f t="shared" si="63"/>
        <v>55.796747967479675</v>
      </c>
      <c r="S1012" t="s">
        <v>8314</v>
      </c>
      <c r="T1012" t="s">
        <v>8327</v>
      </c>
    </row>
    <row r="1013" spans="1:20" ht="45" x14ac:dyDescent="0.25">
      <c r="A1013">
        <v>3570</v>
      </c>
      <c r="B1013" s="3" t="s">
        <v>3569</v>
      </c>
      <c r="C1013" s="3" t="s">
        <v>7680</v>
      </c>
      <c r="D1013">
        <v>2000</v>
      </c>
      <c r="E1013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 s="13">
        <f t="shared" si="61"/>
        <v>42004.291666666672</v>
      </c>
      <c r="K1013">
        <v>1417593483</v>
      </c>
      <c r="L1013" s="13">
        <f t="shared" si="62"/>
        <v>41950.923576388886</v>
      </c>
      <c r="M1013" t="b">
        <v>0</v>
      </c>
      <c r="N1013">
        <v>26</v>
      </c>
      <c r="O1013" t="b">
        <v>1</v>
      </c>
      <c r="P1013" t="s">
        <v>8271</v>
      </c>
      <c r="Q1013" s="6">
        <f t="shared" si="60"/>
        <v>1.1435</v>
      </c>
      <c r="R1013" s="8">
        <f t="shared" si="63"/>
        <v>87.961538461538467</v>
      </c>
      <c r="S1013" t="s">
        <v>8317</v>
      </c>
      <c r="T1013" t="s">
        <v>8318</v>
      </c>
    </row>
    <row r="1014" spans="1:20" ht="60" x14ac:dyDescent="0.25">
      <c r="A1014">
        <v>3279</v>
      </c>
      <c r="B1014" s="3" t="s">
        <v>3279</v>
      </c>
      <c r="C1014" s="3" t="s">
        <v>7389</v>
      </c>
      <c r="D1014">
        <v>5800</v>
      </c>
      <c r="E1014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 s="13">
        <f t="shared" si="61"/>
        <v>42461.06086805556</v>
      </c>
      <c r="K1014">
        <v>1456885659</v>
      </c>
      <c r="L1014" s="13">
        <f t="shared" si="62"/>
        <v>40213.323599537034</v>
      </c>
      <c r="M1014" t="b">
        <v>0</v>
      </c>
      <c r="N1014">
        <v>63</v>
      </c>
      <c r="O1014" t="b">
        <v>1</v>
      </c>
      <c r="P1014" t="s">
        <v>8271</v>
      </c>
      <c r="Q1014" s="6">
        <f t="shared" si="60"/>
        <v>1.1427586206896552</v>
      </c>
      <c r="R1014" s="8">
        <f t="shared" si="63"/>
        <v>105.2063492063492</v>
      </c>
      <c r="S1014" t="s">
        <v>8317</v>
      </c>
      <c r="T1014" t="s">
        <v>8318</v>
      </c>
    </row>
    <row r="1015" spans="1:20" ht="30" x14ac:dyDescent="0.25">
      <c r="A1015">
        <v>283</v>
      </c>
      <c r="B1015" s="3" t="s">
        <v>284</v>
      </c>
      <c r="C1015" s="3" t="s">
        <v>4393</v>
      </c>
      <c r="D1015">
        <v>18000</v>
      </c>
      <c r="E1015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 s="13">
        <f t="shared" si="61"/>
        <v>40695.207638888889</v>
      </c>
      <c r="K1015">
        <v>1305219744</v>
      </c>
      <c r="L1015" s="13">
        <f t="shared" si="62"/>
        <v>40970.750034722223</v>
      </c>
      <c r="M1015" t="b">
        <v>1</v>
      </c>
      <c r="N1015">
        <v>202</v>
      </c>
      <c r="O1015" t="b">
        <v>1</v>
      </c>
      <c r="P1015" t="s">
        <v>8269</v>
      </c>
      <c r="Q1015" s="6">
        <f t="shared" si="60"/>
        <v>1.142725</v>
      </c>
      <c r="R1015" s="8">
        <f t="shared" si="63"/>
        <v>101.8269801980198</v>
      </c>
      <c r="S1015" t="s">
        <v>8320</v>
      </c>
      <c r="T1015" t="s">
        <v>8332</v>
      </c>
    </row>
    <row r="1016" spans="1:20" ht="45" x14ac:dyDescent="0.25">
      <c r="A1016">
        <v>1367</v>
      </c>
      <c r="B1016" s="3" t="s">
        <v>1368</v>
      </c>
      <c r="C1016" s="3" t="s">
        <v>5477</v>
      </c>
      <c r="D1016">
        <v>5000</v>
      </c>
      <c r="E1016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 s="13">
        <f t="shared" si="61"/>
        <v>42322.044560185182</v>
      </c>
      <c r="K1016">
        <v>1444867450</v>
      </c>
      <c r="L1016" s="13">
        <f t="shared" si="62"/>
        <v>41666.842824074076</v>
      </c>
      <c r="M1016" t="b">
        <v>0</v>
      </c>
      <c r="N1016">
        <v>90</v>
      </c>
      <c r="O1016" t="b">
        <v>1</v>
      </c>
      <c r="P1016" t="s">
        <v>8276</v>
      </c>
      <c r="Q1016" s="6">
        <f t="shared" si="60"/>
        <v>1.1426000000000001</v>
      </c>
      <c r="R1016" s="8">
        <f t="shared" si="63"/>
        <v>63.477777777777774</v>
      </c>
      <c r="S1016" t="s">
        <v>8314</v>
      </c>
      <c r="T1016" t="s">
        <v>8315</v>
      </c>
    </row>
    <row r="1017" spans="1:20" ht="60" x14ac:dyDescent="0.25">
      <c r="A1017">
        <v>3484</v>
      </c>
      <c r="B1017" s="3" t="s">
        <v>3483</v>
      </c>
      <c r="C1017" s="3" t="s">
        <v>7594</v>
      </c>
      <c r="D1017">
        <v>2500</v>
      </c>
      <c r="E1017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 s="13">
        <f t="shared" si="61"/>
        <v>42536.760405092587</v>
      </c>
      <c r="K1017">
        <v>1463422499</v>
      </c>
      <c r="L1017" s="13">
        <f t="shared" si="62"/>
        <v>40557.429733796293</v>
      </c>
      <c r="M1017" t="b">
        <v>0</v>
      </c>
      <c r="N1017">
        <v>44</v>
      </c>
      <c r="O1017" t="b">
        <v>1</v>
      </c>
      <c r="P1017" t="s">
        <v>8271</v>
      </c>
      <c r="Q1017" s="6">
        <f t="shared" si="60"/>
        <v>1.1424000000000001</v>
      </c>
      <c r="R1017" s="8">
        <f t="shared" si="63"/>
        <v>64.909090909090907</v>
      </c>
      <c r="S1017" t="s">
        <v>8317</v>
      </c>
      <c r="T1017" t="s">
        <v>8318</v>
      </c>
    </row>
    <row r="1018" spans="1:20" ht="60" x14ac:dyDescent="0.25">
      <c r="A1018">
        <v>371</v>
      </c>
      <c r="B1018" s="3" t="s">
        <v>372</v>
      </c>
      <c r="C1018" s="3" t="s">
        <v>4481</v>
      </c>
      <c r="D1018">
        <v>150000</v>
      </c>
      <c r="E1018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 s="13">
        <f t="shared" si="61"/>
        <v>41306.767812500002</v>
      </c>
      <c r="K1018">
        <v>1355855139</v>
      </c>
      <c r="L1018" s="13">
        <f t="shared" si="62"/>
        <v>40595.497164351851</v>
      </c>
      <c r="M1018" t="b">
        <v>0</v>
      </c>
      <c r="N1018">
        <v>1062</v>
      </c>
      <c r="O1018" t="b">
        <v>1</v>
      </c>
      <c r="P1018" t="s">
        <v>8269</v>
      </c>
      <c r="Q1018" s="6">
        <f t="shared" si="60"/>
        <v>1.1416866666666667</v>
      </c>
      <c r="R1018" s="8">
        <f t="shared" si="63"/>
        <v>161.25517890772127</v>
      </c>
      <c r="S1018" t="s">
        <v>8320</v>
      </c>
      <c r="T1018" t="s">
        <v>8332</v>
      </c>
    </row>
    <row r="1019" spans="1:20" ht="60" x14ac:dyDescent="0.25">
      <c r="A1019">
        <v>787</v>
      </c>
      <c r="B1019" s="3" t="s">
        <v>788</v>
      </c>
      <c r="C1019" s="3" t="s">
        <v>4897</v>
      </c>
      <c r="D1019">
        <v>1200</v>
      </c>
      <c r="E1019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 s="13">
        <f t="shared" si="61"/>
        <v>41579.627615740741</v>
      </c>
      <c r="K1019">
        <v>1380726226</v>
      </c>
      <c r="L1019" s="13">
        <f t="shared" si="62"/>
        <v>42581.397546296299</v>
      </c>
      <c r="M1019" t="b">
        <v>0</v>
      </c>
      <c r="N1019">
        <v>17</v>
      </c>
      <c r="O1019" t="b">
        <v>1</v>
      </c>
      <c r="P1019" t="s">
        <v>8276</v>
      </c>
      <c r="Q1019" s="6">
        <f t="shared" si="60"/>
        <v>1.1416666666666666</v>
      </c>
      <c r="R1019" s="8">
        <f t="shared" si="63"/>
        <v>80.588235294117652</v>
      </c>
      <c r="S1019" t="s">
        <v>8314</v>
      </c>
      <c r="T1019" t="s">
        <v>8315</v>
      </c>
    </row>
    <row r="1020" spans="1:20" ht="45" x14ac:dyDescent="0.25">
      <c r="A1020">
        <v>3179</v>
      </c>
      <c r="B1020" s="3" t="s">
        <v>3179</v>
      </c>
      <c r="C1020" s="3" t="s">
        <v>7289</v>
      </c>
      <c r="D1020">
        <v>4200</v>
      </c>
      <c r="E1020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 s="13">
        <f t="shared" si="61"/>
        <v>41400.702210648145</v>
      </c>
      <c r="K1020">
        <v>1365699071</v>
      </c>
      <c r="L1020" s="13">
        <f t="shared" si="62"/>
        <v>42401.154930555553</v>
      </c>
      <c r="M1020" t="b">
        <v>1</v>
      </c>
      <c r="N1020">
        <v>62</v>
      </c>
      <c r="O1020" t="b">
        <v>1</v>
      </c>
      <c r="P1020" t="s">
        <v>8271</v>
      </c>
      <c r="Q1020" s="6">
        <f t="shared" si="60"/>
        <v>1.1416238095238094</v>
      </c>
      <c r="R1020" s="8">
        <f t="shared" si="63"/>
        <v>77.335806451612896</v>
      </c>
      <c r="S1020" t="s">
        <v>8317</v>
      </c>
      <c r="T1020" t="s">
        <v>8318</v>
      </c>
    </row>
    <row r="1021" spans="1:20" ht="45" x14ac:dyDescent="0.25">
      <c r="A1021">
        <v>1615</v>
      </c>
      <c r="B1021" s="3" t="s">
        <v>1616</v>
      </c>
      <c r="C1021" s="3" t="s">
        <v>5725</v>
      </c>
      <c r="D1021">
        <v>8000</v>
      </c>
      <c r="E1021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 s="13">
        <f t="shared" si="61"/>
        <v>40890.092546296299</v>
      </c>
      <c r="K1021">
        <v>1319850796</v>
      </c>
      <c r="L1021" s="13">
        <f t="shared" si="62"/>
        <v>42233.738564814819</v>
      </c>
      <c r="M1021" t="b">
        <v>0</v>
      </c>
      <c r="N1021">
        <v>136</v>
      </c>
      <c r="O1021" t="b">
        <v>1</v>
      </c>
      <c r="P1021" t="s">
        <v>8276</v>
      </c>
      <c r="Q1021" s="6">
        <f t="shared" si="60"/>
        <v>1.1412500000000001</v>
      </c>
      <c r="R1021" s="8">
        <f t="shared" si="63"/>
        <v>67.132352941176464</v>
      </c>
      <c r="S1021" t="s">
        <v>8314</v>
      </c>
      <c r="T1021" t="s">
        <v>8315</v>
      </c>
    </row>
    <row r="1022" spans="1:20" ht="60" x14ac:dyDescent="0.25">
      <c r="A1022">
        <v>1745</v>
      </c>
      <c r="B1022" s="3" t="s">
        <v>1746</v>
      </c>
      <c r="C1022" s="3" t="s">
        <v>5855</v>
      </c>
      <c r="D1022">
        <v>7000</v>
      </c>
      <c r="E1022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 s="13">
        <f t="shared" si="61"/>
        <v>42726.083333333328</v>
      </c>
      <c r="K1022">
        <v>1479276838</v>
      </c>
      <c r="L1022" s="13">
        <f t="shared" si="62"/>
        <v>41914.295104166667</v>
      </c>
      <c r="M1022" t="b">
        <v>0</v>
      </c>
      <c r="N1022">
        <v>89</v>
      </c>
      <c r="O1022" t="b">
        <v>1</v>
      </c>
      <c r="P1022" t="s">
        <v>8285</v>
      </c>
      <c r="Q1022" s="6">
        <f t="shared" si="60"/>
        <v>1.1401428571428571</v>
      </c>
      <c r="R1022" s="8">
        <f t="shared" si="63"/>
        <v>89.674157303370791</v>
      </c>
      <c r="S1022" t="s">
        <v>8325</v>
      </c>
      <c r="T1022" t="s">
        <v>8326</v>
      </c>
    </row>
    <row r="1023" spans="1:20" ht="45" x14ac:dyDescent="0.25">
      <c r="A1023">
        <v>526</v>
      </c>
      <c r="B1023" s="3" t="s">
        <v>527</v>
      </c>
      <c r="C1023" s="3" t="s">
        <v>4636</v>
      </c>
      <c r="D1023">
        <v>1500</v>
      </c>
      <c r="E1023">
        <v>1710</v>
      </c>
      <c r="F1023" t="s">
        <v>8219</v>
      </c>
      <c r="G1023" t="s">
        <v>8225</v>
      </c>
      <c r="H1023" t="s">
        <v>8247</v>
      </c>
      <c r="I1023">
        <v>1438966800</v>
      </c>
      <c r="J1023" s="13">
        <f t="shared" si="61"/>
        <v>42223.708333333328</v>
      </c>
      <c r="K1023">
        <v>1436278344</v>
      </c>
      <c r="L1023" s="13">
        <f t="shared" si="62"/>
        <v>41731.520949074074</v>
      </c>
      <c r="M1023" t="b">
        <v>0</v>
      </c>
      <c r="N1023">
        <v>23</v>
      </c>
      <c r="O1023" t="b">
        <v>1</v>
      </c>
      <c r="P1023" t="s">
        <v>8271</v>
      </c>
      <c r="Q1023" s="6">
        <f t="shared" si="60"/>
        <v>1.1399999999999999</v>
      </c>
      <c r="R1023" s="8">
        <f t="shared" si="63"/>
        <v>74.347826086956516</v>
      </c>
      <c r="S1023" t="s">
        <v>8317</v>
      </c>
      <c r="T1023" t="s">
        <v>8318</v>
      </c>
    </row>
    <row r="1024" spans="1:20" ht="60" x14ac:dyDescent="0.25">
      <c r="A1024">
        <v>2623</v>
      </c>
      <c r="B1024" s="3" t="s">
        <v>2623</v>
      </c>
      <c r="C1024" s="3" t="s">
        <v>6733</v>
      </c>
      <c r="D1024">
        <v>2000</v>
      </c>
      <c r="E1024">
        <v>2280</v>
      </c>
      <c r="F1024" t="s">
        <v>8219</v>
      </c>
      <c r="G1024" t="s">
        <v>8224</v>
      </c>
      <c r="H1024" t="s">
        <v>8246</v>
      </c>
      <c r="I1024">
        <v>1480658966</v>
      </c>
      <c r="J1024" s="13">
        <f t="shared" si="61"/>
        <v>42706.256550925929</v>
      </c>
      <c r="K1024">
        <v>1479449366</v>
      </c>
      <c r="L1024" s="13">
        <f t="shared" si="62"/>
        <v>42026.88118055556</v>
      </c>
      <c r="M1024" t="b">
        <v>0</v>
      </c>
      <c r="N1024">
        <v>62</v>
      </c>
      <c r="O1024" t="b">
        <v>1</v>
      </c>
      <c r="P1024" t="s">
        <v>8301</v>
      </c>
      <c r="Q1024" s="6">
        <f t="shared" si="60"/>
        <v>1.1399999999999999</v>
      </c>
      <c r="R1024" s="8">
        <f t="shared" si="63"/>
        <v>36.774193548387096</v>
      </c>
      <c r="S1024" t="s">
        <v>8310</v>
      </c>
      <c r="T1024" t="s">
        <v>8319</v>
      </c>
    </row>
    <row r="1025" spans="1:20" ht="30" x14ac:dyDescent="0.25">
      <c r="A1025">
        <v>3158</v>
      </c>
      <c r="B1025" s="3" t="s">
        <v>3158</v>
      </c>
      <c r="C1025" s="3" t="s">
        <v>7268</v>
      </c>
      <c r="D1025">
        <v>5000</v>
      </c>
      <c r="E1025">
        <v>5700</v>
      </c>
      <c r="F1025" t="s">
        <v>8219</v>
      </c>
      <c r="G1025" t="s">
        <v>8224</v>
      </c>
      <c r="H1025" t="s">
        <v>8246</v>
      </c>
      <c r="I1025">
        <v>1374523752</v>
      </c>
      <c r="J1025" s="13">
        <f t="shared" si="61"/>
        <v>41477.839722222219</v>
      </c>
      <c r="K1025">
        <v>1371931752</v>
      </c>
      <c r="L1025" s="13">
        <f t="shared" si="62"/>
        <v>41612.912187499998</v>
      </c>
      <c r="M1025" t="b">
        <v>1</v>
      </c>
      <c r="N1025">
        <v>69</v>
      </c>
      <c r="O1025" t="b">
        <v>1</v>
      </c>
      <c r="P1025" t="s">
        <v>8271</v>
      </c>
      <c r="Q1025" s="6">
        <f t="shared" si="60"/>
        <v>1.1399999999999999</v>
      </c>
      <c r="R1025" s="8">
        <f t="shared" si="63"/>
        <v>82.608695652173907</v>
      </c>
      <c r="S1025" t="s">
        <v>8317</v>
      </c>
      <c r="T1025" t="s">
        <v>8318</v>
      </c>
    </row>
    <row r="1026" spans="1:20" ht="60" x14ac:dyDescent="0.25">
      <c r="A1026">
        <v>3291</v>
      </c>
      <c r="B1026" s="3" t="s">
        <v>3291</v>
      </c>
      <c r="C1026" s="3" t="s">
        <v>7401</v>
      </c>
      <c r="D1026">
        <v>500</v>
      </c>
      <c r="E1026">
        <v>570</v>
      </c>
      <c r="F1026" t="s">
        <v>8219</v>
      </c>
      <c r="G1026" t="s">
        <v>8224</v>
      </c>
      <c r="H1026" t="s">
        <v>8246</v>
      </c>
      <c r="I1026">
        <v>1442462340</v>
      </c>
      <c r="J1026" s="13">
        <f t="shared" si="61"/>
        <v>42264.165972222225</v>
      </c>
      <c r="K1026">
        <v>1439743900</v>
      </c>
      <c r="L1026" s="13">
        <f t="shared" si="62"/>
        <v>40862.492939814816</v>
      </c>
      <c r="M1026" t="b">
        <v>0</v>
      </c>
      <c r="N1026">
        <v>14</v>
      </c>
      <c r="O1026" t="b">
        <v>1</v>
      </c>
      <c r="P1026" t="s">
        <v>8271</v>
      </c>
      <c r="Q1026" s="6">
        <f t="shared" ref="Q1026:Q1089" si="64">E1026/D1026</f>
        <v>1.1399999999999999</v>
      </c>
      <c r="R1026" s="8">
        <f t="shared" si="63"/>
        <v>40.714285714285715</v>
      </c>
      <c r="S1026" t="s">
        <v>8317</v>
      </c>
      <c r="T1026" t="s">
        <v>8318</v>
      </c>
    </row>
    <row r="1027" spans="1:20" ht="30" x14ac:dyDescent="0.25">
      <c r="A1027">
        <v>3711</v>
      </c>
      <c r="B1027" s="3" t="s">
        <v>3708</v>
      </c>
      <c r="C1027" s="3" t="s">
        <v>7821</v>
      </c>
      <c r="D1027">
        <v>500</v>
      </c>
      <c r="E1027">
        <v>570</v>
      </c>
      <c r="F1027" t="s">
        <v>8219</v>
      </c>
      <c r="G1027" t="s">
        <v>8224</v>
      </c>
      <c r="H1027" t="s">
        <v>8246</v>
      </c>
      <c r="I1027">
        <v>1402848000</v>
      </c>
      <c r="J1027" s="13">
        <f t="shared" ref="J1027:J1090" si="65">(((I1027/60)/60)/24)+DATE(1970,1,1)</f>
        <v>41805.666666666664</v>
      </c>
      <c r="K1027">
        <v>1400606573</v>
      </c>
      <c r="L1027" s="13">
        <f t="shared" ref="L1027:L1090" si="66">(((K1046/60)/60)/24)+DATE(1970,1,1)</f>
        <v>41866.025347222225</v>
      </c>
      <c r="M1027" t="b">
        <v>0</v>
      </c>
      <c r="N1027">
        <v>21</v>
      </c>
      <c r="O1027" t="b">
        <v>1</v>
      </c>
      <c r="P1027" t="s">
        <v>8271</v>
      </c>
      <c r="Q1027" s="6">
        <f t="shared" si="64"/>
        <v>1.1399999999999999</v>
      </c>
      <c r="R1027" s="8">
        <f t="shared" ref="R1027:R1090" si="67">E1027/N1027</f>
        <v>27.142857142857142</v>
      </c>
      <c r="S1027" t="s">
        <v>8317</v>
      </c>
      <c r="T1027" t="s">
        <v>8318</v>
      </c>
    </row>
    <row r="1028" spans="1:20" ht="45" x14ac:dyDescent="0.25">
      <c r="A1028">
        <v>2967</v>
      </c>
      <c r="B1028" s="3" t="s">
        <v>2967</v>
      </c>
      <c r="C1028" s="3" t="s">
        <v>7077</v>
      </c>
      <c r="D1028">
        <v>5000</v>
      </c>
      <c r="E1028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 s="13">
        <f t="shared" si="65"/>
        <v>42072.156157407408</v>
      </c>
      <c r="K1028">
        <v>1423284292</v>
      </c>
      <c r="L1028" s="13">
        <f t="shared" si="66"/>
        <v>41820.776412037041</v>
      </c>
      <c r="M1028" t="b">
        <v>0</v>
      </c>
      <c r="N1028">
        <v>71</v>
      </c>
      <c r="O1028" t="b">
        <v>1</v>
      </c>
      <c r="P1028" t="s">
        <v>8271</v>
      </c>
      <c r="Q1028" s="6">
        <f t="shared" si="64"/>
        <v>1.1392</v>
      </c>
      <c r="R1028" s="8">
        <f t="shared" si="67"/>
        <v>80.225352112676063</v>
      </c>
      <c r="S1028" t="s">
        <v>8317</v>
      </c>
      <c r="T1028" t="s">
        <v>8318</v>
      </c>
    </row>
    <row r="1029" spans="1:20" ht="45" x14ac:dyDescent="0.25">
      <c r="A1029">
        <v>3580</v>
      </c>
      <c r="B1029" s="3" t="s">
        <v>3579</v>
      </c>
      <c r="C1029" s="3" t="s">
        <v>7690</v>
      </c>
      <c r="D1029">
        <v>900</v>
      </c>
      <c r="E1029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 s="13">
        <f t="shared" si="65"/>
        <v>42064.207638888889</v>
      </c>
      <c r="K1029">
        <v>1421900022</v>
      </c>
      <c r="L1029" s="13">
        <f t="shared" si="66"/>
        <v>42016.050451388888</v>
      </c>
      <c r="M1029" t="b">
        <v>0</v>
      </c>
      <c r="N1029">
        <v>27</v>
      </c>
      <c r="O1029" t="b">
        <v>1</v>
      </c>
      <c r="P1029" t="s">
        <v>8271</v>
      </c>
      <c r="Q1029" s="6">
        <f t="shared" si="64"/>
        <v>1.1388888888888888</v>
      </c>
      <c r="R1029" s="8">
        <f t="shared" si="67"/>
        <v>37.962962962962962</v>
      </c>
      <c r="S1029" t="s">
        <v>8317</v>
      </c>
      <c r="T1029" t="s">
        <v>8318</v>
      </c>
    </row>
    <row r="1030" spans="1:20" ht="45" x14ac:dyDescent="0.25">
      <c r="A1030">
        <v>1397</v>
      </c>
      <c r="B1030" s="3" t="s">
        <v>1398</v>
      </c>
      <c r="C1030" s="3" t="s">
        <v>5507</v>
      </c>
      <c r="D1030">
        <v>10000</v>
      </c>
      <c r="E1030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 s="13">
        <f t="shared" si="65"/>
        <v>42670.888194444444</v>
      </c>
      <c r="K1030">
        <v>1475013710</v>
      </c>
      <c r="L1030" s="13">
        <f t="shared" si="66"/>
        <v>42458.641724537039</v>
      </c>
      <c r="M1030" t="b">
        <v>0</v>
      </c>
      <c r="N1030">
        <v>158</v>
      </c>
      <c r="O1030" t="b">
        <v>1</v>
      </c>
      <c r="P1030" t="s">
        <v>8276</v>
      </c>
      <c r="Q1030" s="6">
        <f t="shared" si="64"/>
        <v>1.1385000000000001</v>
      </c>
      <c r="R1030" s="8">
        <f t="shared" si="67"/>
        <v>72.056962025316452</v>
      </c>
      <c r="S1030" t="s">
        <v>8314</v>
      </c>
      <c r="T1030" t="s">
        <v>8315</v>
      </c>
    </row>
    <row r="1031" spans="1:20" ht="30" x14ac:dyDescent="0.25">
      <c r="A1031">
        <v>2196</v>
      </c>
      <c r="B1031" s="3" t="s">
        <v>2197</v>
      </c>
      <c r="C1031" s="3" t="s">
        <v>6306</v>
      </c>
      <c r="D1031">
        <v>14000</v>
      </c>
      <c r="E1031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 s="13">
        <f t="shared" si="65"/>
        <v>42706.291666666672</v>
      </c>
      <c r="K1031">
        <v>1478000502</v>
      </c>
      <c r="L1031" s="13">
        <f t="shared" si="66"/>
        <v>41034.72216435185</v>
      </c>
      <c r="M1031" t="b">
        <v>0</v>
      </c>
      <c r="N1031">
        <v>234</v>
      </c>
      <c r="O1031" t="b">
        <v>1</v>
      </c>
      <c r="P1031" t="s">
        <v>8297</v>
      </c>
      <c r="Q1031" s="6">
        <f t="shared" si="64"/>
        <v>1.1383571428571428</v>
      </c>
      <c r="R1031" s="8">
        <f t="shared" si="67"/>
        <v>68.106837606837601</v>
      </c>
      <c r="S1031" t="s">
        <v>8312</v>
      </c>
      <c r="T1031" t="s">
        <v>8313</v>
      </c>
    </row>
    <row r="1032" spans="1:20" ht="45" x14ac:dyDescent="0.25">
      <c r="A1032">
        <v>316</v>
      </c>
      <c r="B1032" s="3" t="s">
        <v>317</v>
      </c>
      <c r="C1032" s="3" t="s">
        <v>4426</v>
      </c>
      <c r="D1032">
        <v>15000</v>
      </c>
      <c r="E1032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 s="13">
        <f t="shared" si="65"/>
        <v>41984.207638888889</v>
      </c>
      <c r="K1032">
        <v>1415398197</v>
      </c>
      <c r="L1032" s="13">
        <f t="shared" si="66"/>
        <v>41053.772858796299</v>
      </c>
      <c r="M1032" t="b">
        <v>1</v>
      </c>
      <c r="N1032">
        <v>158</v>
      </c>
      <c r="O1032" t="b">
        <v>1</v>
      </c>
      <c r="P1032" t="s">
        <v>8269</v>
      </c>
      <c r="Q1032" s="6">
        <f t="shared" si="64"/>
        <v>1.1377333333333333</v>
      </c>
      <c r="R1032" s="8">
        <f t="shared" si="67"/>
        <v>108.01265822784811</v>
      </c>
      <c r="S1032" t="s">
        <v>8320</v>
      </c>
      <c r="T1032" t="s">
        <v>8332</v>
      </c>
    </row>
    <row r="1033" spans="1:20" ht="60" x14ac:dyDescent="0.25">
      <c r="A1033">
        <v>244</v>
      </c>
      <c r="B1033" s="4">
        <v>39756</v>
      </c>
      <c r="C1033" s="3" t="s">
        <v>4354</v>
      </c>
      <c r="D1033">
        <v>3500</v>
      </c>
      <c r="E1033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 s="13">
        <f t="shared" si="65"/>
        <v>40253.29583333333</v>
      </c>
      <c r="K1033">
        <v>1265269559</v>
      </c>
      <c r="L1033" s="13">
        <f t="shared" si="66"/>
        <v>41918.880833333329</v>
      </c>
      <c r="M1033" t="b">
        <v>1</v>
      </c>
      <c r="N1033">
        <v>84</v>
      </c>
      <c r="O1033" t="b">
        <v>1</v>
      </c>
      <c r="P1033" t="s">
        <v>8269</v>
      </c>
      <c r="Q1033" s="6">
        <f t="shared" si="64"/>
        <v>1.1375714285714287</v>
      </c>
      <c r="R1033" s="8">
        <f t="shared" si="67"/>
        <v>47.398809523809526</v>
      </c>
      <c r="S1033" t="s">
        <v>8320</v>
      </c>
      <c r="T1033" t="s">
        <v>8332</v>
      </c>
    </row>
    <row r="1034" spans="1:20" ht="45" x14ac:dyDescent="0.25">
      <c r="A1034">
        <v>2483</v>
      </c>
      <c r="B1034" s="3" t="s">
        <v>2483</v>
      </c>
      <c r="C1034" s="3" t="s">
        <v>6593</v>
      </c>
      <c r="D1034">
        <v>1100</v>
      </c>
      <c r="E1034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 s="13">
        <f t="shared" si="65"/>
        <v>41030.708368055559</v>
      </c>
      <c r="K1034">
        <v>1330711203</v>
      </c>
      <c r="L1034" s="13">
        <f t="shared" si="66"/>
        <v>42054.74418981481</v>
      </c>
      <c r="M1034" t="b">
        <v>0</v>
      </c>
      <c r="N1034">
        <v>19</v>
      </c>
      <c r="O1034" t="b">
        <v>1</v>
      </c>
      <c r="P1034" t="s">
        <v>8279</v>
      </c>
      <c r="Q1034" s="6">
        <f t="shared" si="64"/>
        <v>1.1372727272727272</v>
      </c>
      <c r="R1034" s="8">
        <f t="shared" si="67"/>
        <v>65.84210526315789</v>
      </c>
      <c r="S1034" t="s">
        <v>8314</v>
      </c>
      <c r="T1034" t="s">
        <v>8331</v>
      </c>
    </row>
    <row r="1035" spans="1:20" ht="45" x14ac:dyDescent="0.25">
      <c r="A1035">
        <v>1260</v>
      </c>
      <c r="B1035" s="3" t="s">
        <v>1261</v>
      </c>
      <c r="C1035" s="3" t="s">
        <v>5370</v>
      </c>
      <c r="D1035">
        <v>3300</v>
      </c>
      <c r="E1035">
        <v>3751</v>
      </c>
      <c r="F1035" t="s">
        <v>8219</v>
      </c>
      <c r="G1035" t="s">
        <v>8224</v>
      </c>
      <c r="H1035" t="s">
        <v>8246</v>
      </c>
      <c r="I1035">
        <v>1393445620</v>
      </c>
      <c r="J1035" s="13">
        <f t="shared" si="65"/>
        <v>41696.842824074076</v>
      </c>
      <c r="K1035">
        <v>1390853620</v>
      </c>
      <c r="L1035" s="13">
        <f t="shared" si="66"/>
        <v>40892.149467592593</v>
      </c>
      <c r="M1035" t="b">
        <v>1</v>
      </c>
      <c r="N1035">
        <v>74</v>
      </c>
      <c r="O1035" t="b">
        <v>1</v>
      </c>
      <c r="P1035" t="s">
        <v>8276</v>
      </c>
      <c r="Q1035" s="6">
        <f t="shared" si="64"/>
        <v>1.1366666666666667</v>
      </c>
      <c r="R1035" s="8">
        <f t="shared" si="67"/>
        <v>50.689189189189186</v>
      </c>
      <c r="S1035" t="s">
        <v>8314</v>
      </c>
      <c r="T1035" t="s">
        <v>8315</v>
      </c>
    </row>
    <row r="1036" spans="1:20" ht="60" x14ac:dyDescent="0.25">
      <c r="A1036">
        <v>2469</v>
      </c>
      <c r="B1036" s="3" t="s">
        <v>2470</v>
      </c>
      <c r="C1036" s="3" t="s">
        <v>6579</v>
      </c>
      <c r="D1036">
        <v>1200</v>
      </c>
      <c r="E1036">
        <v>1364</v>
      </c>
      <c r="F1036" t="s">
        <v>8219</v>
      </c>
      <c r="G1036" t="s">
        <v>8224</v>
      </c>
      <c r="H1036" t="s">
        <v>8246</v>
      </c>
      <c r="I1036">
        <v>1297160329</v>
      </c>
      <c r="J1036" s="13">
        <f t="shared" si="65"/>
        <v>40582.429733796293</v>
      </c>
      <c r="K1036">
        <v>1295000329</v>
      </c>
      <c r="L1036" s="13">
        <f t="shared" si="66"/>
        <v>41920.123611111114</v>
      </c>
      <c r="M1036" t="b">
        <v>0</v>
      </c>
      <c r="N1036">
        <v>47</v>
      </c>
      <c r="O1036" t="b">
        <v>1</v>
      </c>
      <c r="P1036" t="s">
        <v>8279</v>
      </c>
      <c r="Q1036" s="6">
        <f t="shared" si="64"/>
        <v>1.1366666666666667</v>
      </c>
      <c r="R1036" s="8">
        <f t="shared" si="67"/>
        <v>29.021276595744681</v>
      </c>
      <c r="S1036" t="s">
        <v>8314</v>
      </c>
      <c r="T1036" t="s">
        <v>8331</v>
      </c>
    </row>
    <row r="1037" spans="1:20" ht="60" x14ac:dyDescent="0.25">
      <c r="A1037">
        <v>116</v>
      </c>
      <c r="B1037" s="3" t="s">
        <v>118</v>
      </c>
      <c r="C1037" s="3" t="s">
        <v>4227</v>
      </c>
      <c r="D1037">
        <v>3500</v>
      </c>
      <c r="E1037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 s="13">
        <f t="shared" si="65"/>
        <v>40641.455497685187</v>
      </c>
      <c r="K1037">
        <v>1298289355</v>
      </c>
      <c r="L1037" s="13">
        <f t="shared" si="66"/>
        <v>40723.053657407407</v>
      </c>
      <c r="M1037" t="b">
        <v>0</v>
      </c>
      <c r="N1037">
        <v>57</v>
      </c>
      <c r="O1037" t="b">
        <v>1</v>
      </c>
      <c r="P1037" t="s">
        <v>8266</v>
      </c>
      <c r="Q1037" s="6">
        <f t="shared" si="64"/>
        <v>1.1365714285714286</v>
      </c>
      <c r="R1037" s="8">
        <f t="shared" si="67"/>
        <v>69.78947368421052</v>
      </c>
      <c r="S1037" t="s">
        <v>8320</v>
      </c>
      <c r="T1037" t="s">
        <v>8321</v>
      </c>
    </row>
    <row r="1038" spans="1:20" ht="45" x14ac:dyDescent="0.25">
      <c r="A1038">
        <v>3523</v>
      </c>
      <c r="B1038" s="3" t="s">
        <v>3522</v>
      </c>
      <c r="C1038" s="3" t="s">
        <v>7633</v>
      </c>
      <c r="D1038">
        <v>4000</v>
      </c>
      <c r="E1038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 s="13">
        <f t="shared" si="65"/>
        <v>42638.958333333328</v>
      </c>
      <c r="K1038">
        <v>1469871148</v>
      </c>
      <c r="L1038" s="13">
        <f t="shared" si="66"/>
        <v>41298.509965277779</v>
      </c>
      <c r="M1038" t="b">
        <v>0</v>
      </c>
      <c r="N1038">
        <v>80</v>
      </c>
      <c r="O1038" t="b">
        <v>1</v>
      </c>
      <c r="P1038" t="s">
        <v>8271</v>
      </c>
      <c r="Q1038" s="6">
        <f t="shared" si="64"/>
        <v>1.1365000000000001</v>
      </c>
      <c r="R1038" s="8">
        <f t="shared" si="67"/>
        <v>56.825000000000003</v>
      </c>
      <c r="S1038" t="s">
        <v>8317</v>
      </c>
      <c r="T1038" t="s">
        <v>8318</v>
      </c>
    </row>
    <row r="1039" spans="1:20" ht="45" x14ac:dyDescent="0.25">
      <c r="A1039">
        <v>1392</v>
      </c>
      <c r="B1039" s="3" t="s">
        <v>1393</v>
      </c>
      <c r="C1039" s="3" t="s">
        <v>5502</v>
      </c>
      <c r="D1039">
        <v>2500</v>
      </c>
      <c r="E1039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 s="13">
        <f t="shared" si="65"/>
        <v>42432.154930555553</v>
      </c>
      <c r="K1039">
        <v>1454298186</v>
      </c>
      <c r="L1039" s="13">
        <f t="shared" si="66"/>
        <v>42263.680289351847</v>
      </c>
      <c r="M1039" t="b">
        <v>0</v>
      </c>
      <c r="N1039">
        <v>104</v>
      </c>
      <c r="O1039" t="b">
        <v>1</v>
      </c>
      <c r="P1039" t="s">
        <v>8276</v>
      </c>
      <c r="Q1039" s="6">
        <f t="shared" si="64"/>
        <v>1.1364000000000001</v>
      </c>
      <c r="R1039" s="8">
        <f t="shared" si="67"/>
        <v>27.317307692307693</v>
      </c>
      <c r="S1039" t="s">
        <v>8314</v>
      </c>
      <c r="T1039" t="s">
        <v>8315</v>
      </c>
    </row>
    <row r="1040" spans="1:20" ht="60" x14ac:dyDescent="0.25">
      <c r="A1040">
        <v>2966</v>
      </c>
      <c r="B1040" s="3" t="s">
        <v>2966</v>
      </c>
      <c r="C1040" s="3" t="s">
        <v>7076</v>
      </c>
      <c r="D1040">
        <v>10000</v>
      </c>
      <c r="E1040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 s="13">
        <f t="shared" si="65"/>
        <v>42263.738564814819</v>
      </c>
      <c r="K1040">
        <v>1439833412</v>
      </c>
      <c r="L1040" s="13">
        <f t="shared" si="66"/>
        <v>40765.876886574071</v>
      </c>
      <c r="M1040" t="b">
        <v>0</v>
      </c>
      <c r="N1040">
        <v>128</v>
      </c>
      <c r="O1040" t="b">
        <v>1</v>
      </c>
      <c r="P1040" t="s">
        <v>8271</v>
      </c>
      <c r="Q1040" s="6">
        <f t="shared" si="64"/>
        <v>1.1363000000000001</v>
      </c>
      <c r="R1040" s="8">
        <f t="shared" si="67"/>
        <v>88.7734375</v>
      </c>
      <c r="S1040" t="s">
        <v>8317</v>
      </c>
      <c r="T1040" t="s">
        <v>8318</v>
      </c>
    </row>
    <row r="1041" spans="1:20" ht="45" x14ac:dyDescent="0.25">
      <c r="A1041">
        <v>3673</v>
      </c>
      <c r="B1041" s="3" t="s">
        <v>3670</v>
      </c>
      <c r="C1041" s="3" t="s">
        <v>7783</v>
      </c>
      <c r="D1041">
        <v>4000</v>
      </c>
      <c r="E1041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 s="13">
        <f t="shared" si="65"/>
        <v>41948.536111111112</v>
      </c>
      <c r="K1041">
        <v>1412233497</v>
      </c>
      <c r="L1041" s="13">
        <f t="shared" si="66"/>
        <v>41321.339583333334</v>
      </c>
      <c r="M1041" t="b">
        <v>0</v>
      </c>
      <c r="N1041">
        <v>114</v>
      </c>
      <c r="O1041" t="b">
        <v>1</v>
      </c>
      <c r="P1041" t="s">
        <v>8271</v>
      </c>
      <c r="Q1041" s="6">
        <f t="shared" si="64"/>
        <v>1.13625</v>
      </c>
      <c r="R1041" s="8">
        <f t="shared" si="67"/>
        <v>39.868421052631582</v>
      </c>
      <c r="S1041" t="s">
        <v>8317</v>
      </c>
      <c r="T1041" t="s">
        <v>8318</v>
      </c>
    </row>
    <row r="1042" spans="1:20" ht="60" x14ac:dyDescent="0.25">
      <c r="A1042">
        <v>2054</v>
      </c>
      <c r="B1042" s="3" t="s">
        <v>2055</v>
      </c>
      <c r="C1042" s="3" t="s">
        <v>6164</v>
      </c>
      <c r="D1042">
        <v>35000</v>
      </c>
      <c r="E1042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 s="13">
        <f t="shared" si="65"/>
        <v>41761.520949074074</v>
      </c>
      <c r="K1042">
        <v>1396441810</v>
      </c>
      <c r="L1042" s="13">
        <f t="shared" si="66"/>
        <v>42661.132245370376</v>
      </c>
      <c r="M1042" t="b">
        <v>0</v>
      </c>
      <c r="N1042">
        <v>621</v>
      </c>
      <c r="O1042" t="b">
        <v>1</v>
      </c>
      <c r="P1042" t="s">
        <v>8295</v>
      </c>
      <c r="Q1042" s="6">
        <f t="shared" si="64"/>
        <v>1.1359142857142857</v>
      </c>
      <c r="R1042" s="8">
        <f t="shared" si="67"/>
        <v>64.020933977455712</v>
      </c>
      <c r="S1042" t="s">
        <v>8310</v>
      </c>
      <c r="T1042" t="s">
        <v>8311</v>
      </c>
    </row>
    <row r="1043" spans="1:20" ht="60" x14ac:dyDescent="0.25">
      <c r="A1043">
        <v>2977</v>
      </c>
      <c r="B1043" s="3" t="s">
        <v>2977</v>
      </c>
      <c r="C1043" s="3" t="s">
        <v>7087</v>
      </c>
      <c r="D1043">
        <v>3000</v>
      </c>
      <c r="E1043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 s="13">
        <f t="shared" si="65"/>
        <v>42086.093055555553</v>
      </c>
      <c r="K1043">
        <v>1421960934</v>
      </c>
      <c r="L1043" s="13">
        <f t="shared" si="66"/>
        <v>42619.802488425921</v>
      </c>
      <c r="M1043" t="b">
        <v>0</v>
      </c>
      <c r="N1043">
        <v>30</v>
      </c>
      <c r="O1043" t="b">
        <v>1</v>
      </c>
      <c r="P1043" t="s">
        <v>8271</v>
      </c>
      <c r="Q1043" s="6">
        <f t="shared" si="64"/>
        <v>1.1356666666666666</v>
      </c>
      <c r="R1043" s="8">
        <f t="shared" si="67"/>
        <v>113.56666666666666</v>
      </c>
      <c r="S1043" t="s">
        <v>8317</v>
      </c>
      <c r="T1043" t="s">
        <v>8318</v>
      </c>
    </row>
    <row r="1044" spans="1:20" ht="45" x14ac:dyDescent="0.25">
      <c r="A1044">
        <v>63</v>
      </c>
      <c r="B1044" s="3" t="s">
        <v>65</v>
      </c>
      <c r="C1044" s="3" t="s">
        <v>4174</v>
      </c>
      <c r="D1044">
        <v>2000</v>
      </c>
      <c r="E1044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 s="13">
        <f t="shared" si="65"/>
        <v>41636.207638888889</v>
      </c>
      <c r="K1044">
        <v>1386194013</v>
      </c>
      <c r="L1044" s="13">
        <f t="shared" si="66"/>
        <v>41953.091134259259</v>
      </c>
      <c r="M1044" t="b">
        <v>0</v>
      </c>
      <c r="N1044">
        <v>64</v>
      </c>
      <c r="O1044" t="b">
        <v>1</v>
      </c>
      <c r="P1044" t="s">
        <v>8266</v>
      </c>
      <c r="Q1044" s="6">
        <f t="shared" si="64"/>
        <v>1.1351849999999999</v>
      </c>
      <c r="R1044" s="8">
        <f t="shared" si="67"/>
        <v>35.474531249999998</v>
      </c>
      <c r="S1044" t="s">
        <v>8320</v>
      </c>
      <c r="T1044" t="s">
        <v>8321</v>
      </c>
    </row>
    <row r="1045" spans="1:20" ht="45" x14ac:dyDescent="0.25">
      <c r="A1045">
        <v>242</v>
      </c>
      <c r="B1045" s="3" t="s">
        <v>244</v>
      </c>
      <c r="C1045" s="3" t="s">
        <v>4352</v>
      </c>
      <c r="D1045">
        <v>13000</v>
      </c>
      <c r="E1045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 s="13">
        <f t="shared" si="65"/>
        <v>40897.492939814816</v>
      </c>
      <c r="K1045">
        <v>1321357790</v>
      </c>
      <c r="L1045" s="13">
        <f t="shared" si="66"/>
        <v>41034.656597222223</v>
      </c>
      <c r="M1045" t="b">
        <v>1</v>
      </c>
      <c r="N1045">
        <v>202</v>
      </c>
      <c r="O1045" t="b">
        <v>1</v>
      </c>
      <c r="P1045" t="s">
        <v>8269</v>
      </c>
      <c r="Q1045" s="6">
        <f t="shared" si="64"/>
        <v>1.1346153846153846</v>
      </c>
      <c r="R1045" s="8">
        <f t="shared" si="67"/>
        <v>73.019801980198025</v>
      </c>
      <c r="S1045" t="s">
        <v>8320</v>
      </c>
      <c r="T1045" t="s">
        <v>8332</v>
      </c>
    </row>
    <row r="1046" spans="1:20" ht="60" x14ac:dyDescent="0.25">
      <c r="A1046">
        <v>3361</v>
      </c>
      <c r="B1046" s="3" t="s">
        <v>3360</v>
      </c>
      <c r="C1046" s="3" t="s">
        <v>7471</v>
      </c>
      <c r="D1046">
        <v>5000</v>
      </c>
      <c r="E1046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 s="13">
        <f t="shared" si="65"/>
        <v>41883.665972222225</v>
      </c>
      <c r="K1046">
        <v>1408062990</v>
      </c>
      <c r="L1046" s="13">
        <f t="shared" si="66"/>
        <v>42360.487210648149</v>
      </c>
      <c r="M1046" t="b">
        <v>0</v>
      </c>
      <c r="N1046">
        <v>68</v>
      </c>
      <c r="O1046" t="b">
        <v>1</v>
      </c>
      <c r="P1046" t="s">
        <v>8271</v>
      </c>
      <c r="Q1046" s="6">
        <f t="shared" si="64"/>
        <v>1.1346000000000001</v>
      </c>
      <c r="R1046" s="8">
        <f t="shared" si="67"/>
        <v>83.42647058823529</v>
      </c>
      <c r="S1046" t="s">
        <v>8317</v>
      </c>
      <c r="T1046" t="s">
        <v>8318</v>
      </c>
    </row>
    <row r="1047" spans="1:20" ht="60" x14ac:dyDescent="0.25">
      <c r="A1047">
        <v>3765</v>
      </c>
      <c r="B1047" s="3" t="s">
        <v>3762</v>
      </c>
      <c r="C1047" s="3" t="s">
        <v>7875</v>
      </c>
      <c r="D1047">
        <v>7000</v>
      </c>
      <c r="E1047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 s="13">
        <f t="shared" si="65"/>
        <v>41850.776412037041</v>
      </c>
      <c r="K1047">
        <v>1404153482</v>
      </c>
      <c r="L1047" s="13">
        <f t="shared" si="66"/>
        <v>42775.314884259264</v>
      </c>
      <c r="M1047" t="b">
        <v>0</v>
      </c>
      <c r="N1047">
        <v>107</v>
      </c>
      <c r="O1047" t="b">
        <v>1</v>
      </c>
      <c r="P1047" t="s">
        <v>8305</v>
      </c>
      <c r="Q1047" s="6">
        <f t="shared" si="64"/>
        <v>1.1345714285714286</v>
      </c>
      <c r="R1047" s="8">
        <f t="shared" si="67"/>
        <v>74.224299065420567</v>
      </c>
      <c r="S1047" t="s">
        <v>8317</v>
      </c>
      <c r="T1047" t="s">
        <v>8338</v>
      </c>
    </row>
    <row r="1048" spans="1:20" ht="45" x14ac:dyDescent="0.25">
      <c r="A1048">
        <v>3554</v>
      </c>
      <c r="B1048" s="3" t="s">
        <v>3553</v>
      </c>
      <c r="C1048" s="3" t="s">
        <v>7664</v>
      </c>
      <c r="D1048">
        <v>5000</v>
      </c>
      <c r="E1048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 s="13">
        <f t="shared" si="65"/>
        <v>42046.708333333328</v>
      </c>
      <c r="K1048">
        <v>1421025159</v>
      </c>
      <c r="L1048" s="13">
        <f t="shared" si="66"/>
        <v>40970.875671296293</v>
      </c>
      <c r="M1048" t="b">
        <v>0</v>
      </c>
      <c r="N1048">
        <v>53</v>
      </c>
      <c r="O1048" t="b">
        <v>1</v>
      </c>
      <c r="P1048" t="s">
        <v>8271</v>
      </c>
      <c r="Q1048" s="6">
        <f t="shared" si="64"/>
        <v>1.1342219999999998</v>
      </c>
      <c r="R1048" s="8">
        <f t="shared" si="67"/>
        <v>107.00207547169811</v>
      </c>
      <c r="S1048" t="s">
        <v>8317</v>
      </c>
      <c r="T1048" t="s">
        <v>8318</v>
      </c>
    </row>
    <row r="1049" spans="1:20" ht="60" x14ac:dyDescent="0.25">
      <c r="A1049">
        <v>3469</v>
      </c>
      <c r="B1049" s="3" t="s">
        <v>3468</v>
      </c>
      <c r="C1049" s="3" t="s">
        <v>7579</v>
      </c>
      <c r="D1049">
        <v>2800</v>
      </c>
      <c r="E1049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 s="13">
        <f t="shared" si="65"/>
        <v>42488.641724537039</v>
      </c>
      <c r="K1049">
        <v>1459265045</v>
      </c>
      <c r="L1049" s="13">
        <f t="shared" si="66"/>
        <v>40332.923842592594</v>
      </c>
      <c r="M1049" t="b">
        <v>0</v>
      </c>
      <c r="N1049">
        <v>63</v>
      </c>
      <c r="O1049" t="b">
        <v>1</v>
      </c>
      <c r="P1049" t="s">
        <v>8271</v>
      </c>
      <c r="Q1049" s="6">
        <f t="shared" si="64"/>
        <v>1.1339285714285714</v>
      </c>
      <c r="R1049" s="8">
        <f t="shared" si="67"/>
        <v>50.396825396825399</v>
      </c>
      <c r="S1049" t="s">
        <v>8317</v>
      </c>
      <c r="T1049" t="s">
        <v>8318</v>
      </c>
    </row>
    <row r="1050" spans="1:20" ht="60" x14ac:dyDescent="0.25">
      <c r="A1050">
        <v>2083</v>
      </c>
      <c r="B1050" s="3" t="s">
        <v>2084</v>
      </c>
      <c r="C1050" s="3" t="s">
        <v>6193</v>
      </c>
      <c r="D1050">
        <v>750</v>
      </c>
      <c r="E1050">
        <v>850</v>
      </c>
      <c r="F1050" t="s">
        <v>8219</v>
      </c>
      <c r="G1050" t="s">
        <v>8224</v>
      </c>
      <c r="H1050" t="s">
        <v>8246</v>
      </c>
      <c r="I1050">
        <v>1338830395</v>
      </c>
      <c r="J1050" s="13">
        <f t="shared" si="65"/>
        <v>41064.72216435185</v>
      </c>
      <c r="K1050">
        <v>1336238395</v>
      </c>
      <c r="L1050" s="13">
        <f t="shared" si="66"/>
        <v>40999.645925925928</v>
      </c>
      <c r="M1050" t="b">
        <v>0</v>
      </c>
      <c r="N1050">
        <v>25</v>
      </c>
      <c r="O1050" t="b">
        <v>1</v>
      </c>
      <c r="P1050" t="s">
        <v>8279</v>
      </c>
      <c r="Q1050" s="6">
        <f t="shared" si="64"/>
        <v>1.1333333333333333</v>
      </c>
      <c r="R1050" s="8">
        <f t="shared" si="67"/>
        <v>34</v>
      </c>
      <c r="S1050" t="s">
        <v>8314</v>
      </c>
      <c r="T1050" t="s">
        <v>8331</v>
      </c>
    </row>
    <row r="1051" spans="1:20" ht="45" x14ac:dyDescent="0.25">
      <c r="A1051">
        <v>2500</v>
      </c>
      <c r="B1051" s="3" t="s">
        <v>2500</v>
      </c>
      <c r="C1051" s="3" t="s">
        <v>6610</v>
      </c>
      <c r="D1051">
        <v>600</v>
      </c>
      <c r="E1051">
        <v>680</v>
      </c>
      <c r="F1051" t="s">
        <v>8219</v>
      </c>
      <c r="G1051" t="s">
        <v>8224</v>
      </c>
      <c r="H1051" t="s">
        <v>8246</v>
      </c>
      <c r="I1051">
        <v>1340476375</v>
      </c>
      <c r="J1051" s="13">
        <f t="shared" si="65"/>
        <v>41083.772858796299</v>
      </c>
      <c r="K1051">
        <v>1337884375</v>
      </c>
      <c r="L1051" s="13">
        <f t="shared" si="66"/>
        <v>42053.916921296302</v>
      </c>
      <c r="M1051" t="b">
        <v>0</v>
      </c>
      <c r="N1051">
        <v>29</v>
      </c>
      <c r="O1051" t="b">
        <v>1</v>
      </c>
      <c r="P1051" t="s">
        <v>8279</v>
      </c>
      <c r="Q1051" s="6">
        <f t="shared" si="64"/>
        <v>1.1333333333333333</v>
      </c>
      <c r="R1051" s="8">
        <f t="shared" si="67"/>
        <v>23.448275862068964</v>
      </c>
      <c r="S1051" t="s">
        <v>8314</v>
      </c>
      <c r="T1051" t="s">
        <v>8331</v>
      </c>
    </row>
    <row r="1052" spans="1:20" ht="45" x14ac:dyDescent="0.25">
      <c r="A1052">
        <v>3475</v>
      </c>
      <c r="B1052" s="3" t="s">
        <v>3474</v>
      </c>
      <c r="C1052" s="3" t="s">
        <v>7585</v>
      </c>
      <c r="D1052">
        <v>300</v>
      </c>
      <c r="E1052">
        <v>340</v>
      </c>
      <c r="F1052" t="s">
        <v>8219</v>
      </c>
      <c r="G1052" t="s">
        <v>8225</v>
      </c>
      <c r="H1052" t="s">
        <v>8247</v>
      </c>
      <c r="I1052">
        <v>1414972800</v>
      </c>
      <c r="J1052" s="13">
        <f t="shared" si="65"/>
        <v>41946</v>
      </c>
      <c r="K1052">
        <v>1412629704</v>
      </c>
      <c r="L1052" s="13">
        <f t="shared" si="66"/>
        <v>42483.015694444446</v>
      </c>
      <c r="M1052" t="b">
        <v>0</v>
      </c>
      <c r="N1052">
        <v>17</v>
      </c>
      <c r="O1052" t="b">
        <v>1</v>
      </c>
      <c r="P1052" t="s">
        <v>8271</v>
      </c>
      <c r="Q1052" s="6">
        <f t="shared" si="64"/>
        <v>1.1333333333333333</v>
      </c>
      <c r="R1052" s="8">
        <f t="shared" si="67"/>
        <v>20</v>
      </c>
      <c r="S1052" t="s">
        <v>8317</v>
      </c>
      <c r="T1052" t="s">
        <v>8318</v>
      </c>
    </row>
    <row r="1053" spans="1:20" ht="45" x14ac:dyDescent="0.25">
      <c r="A1053">
        <v>2812</v>
      </c>
      <c r="B1053" s="3" t="s">
        <v>2812</v>
      </c>
      <c r="C1053" s="3" t="s">
        <v>6922</v>
      </c>
      <c r="D1053">
        <v>5000</v>
      </c>
      <c r="E1053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 s="13">
        <f t="shared" si="65"/>
        <v>42100.166666666672</v>
      </c>
      <c r="K1053">
        <v>1424368298</v>
      </c>
      <c r="L1053" s="13">
        <f t="shared" si="66"/>
        <v>41928.881064814814</v>
      </c>
      <c r="M1053" t="b">
        <v>0</v>
      </c>
      <c r="N1053">
        <v>83</v>
      </c>
      <c r="O1053" t="b">
        <v>1</v>
      </c>
      <c r="P1053" t="s">
        <v>8271</v>
      </c>
      <c r="Q1053" s="6">
        <f t="shared" si="64"/>
        <v>1.133</v>
      </c>
      <c r="R1053" s="8">
        <f t="shared" si="67"/>
        <v>68.253012048192772</v>
      </c>
      <c r="S1053" t="s">
        <v>8317</v>
      </c>
      <c r="T1053" t="s">
        <v>8318</v>
      </c>
    </row>
    <row r="1054" spans="1:20" ht="60" x14ac:dyDescent="0.25">
      <c r="A1054">
        <v>2101</v>
      </c>
      <c r="B1054" s="3" t="s">
        <v>2102</v>
      </c>
      <c r="C1054" s="3" t="s">
        <v>6211</v>
      </c>
      <c r="D1054">
        <v>2000</v>
      </c>
      <c r="E1054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 s="13">
        <f t="shared" si="65"/>
        <v>40952.149467592593</v>
      </c>
      <c r="K1054">
        <v>1323920114</v>
      </c>
      <c r="L1054" s="13">
        <f t="shared" si="66"/>
        <v>41596.913437499999</v>
      </c>
      <c r="M1054" t="b">
        <v>0</v>
      </c>
      <c r="N1054">
        <v>44</v>
      </c>
      <c r="O1054" t="b">
        <v>1</v>
      </c>
      <c r="P1054" t="s">
        <v>8279</v>
      </c>
      <c r="Q1054" s="6">
        <f t="shared" si="64"/>
        <v>1.1325000000000001</v>
      </c>
      <c r="R1054" s="8">
        <f t="shared" si="67"/>
        <v>51.477272727272727</v>
      </c>
      <c r="S1054" t="s">
        <v>8314</v>
      </c>
      <c r="T1054" t="s">
        <v>8331</v>
      </c>
    </row>
    <row r="1055" spans="1:20" ht="60" x14ac:dyDescent="0.25">
      <c r="A1055">
        <v>3014</v>
      </c>
      <c r="B1055" s="3" t="s">
        <v>3014</v>
      </c>
      <c r="C1055" s="3" t="s">
        <v>7124</v>
      </c>
      <c r="D1055">
        <v>25000</v>
      </c>
      <c r="E1055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 s="13">
        <f t="shared" si="65"/>
        <v>41948.208333333336</v>
      </c>
      <c r="K1055">
        <v>1412737080</v>
      </c>
      <c r="L1055" s="13">
        <f t="shared" si="66"/>
        <v>40730.878912037035</v>
      </c>
      <c r="M1055" t="b">
        <v>0</v>
      </c>
      <c r="N1055">
        <v>557</v>
      </c>
      <c r="O1055" t="b">
        <v>1</v>
      </c>
      <c r="P1055" t="s">
        <v>8303</v>
      </c>
      <c r="Q1055" s="6">
        <f t="shared" si="64"/>
        <v>1.13104</v>
      </c>
      <c r="R1055" s="8">
        <f t="shared" si="67"/>
        <v>50.764811490125673</v>
      </c>
      <c r="S1055" t="s">
        <v>8317</v>
      </c>
      <c r="T1055" t="s">
        <v>8330</v>
      </c>
    </row>
    <row r="1056" spans="1:20" ht="45" x14ac:dyDescent="0.25">
      <c r="A1056">
        <v>118</v>
      </c>
      <c r="B1056" s="3" t="s">
        <v>120</v>
      </c>
      <c r="C1056" s="3" t="s">
        <v>4229</v>
      </c>
      <c r="D1056">
        <v>5000</v>
      </c>
      <c r="E1056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 s="13">
        <f t="shared" si="65"/>
        <v>40753.053657407407</v>
      </c>
      <c r="K1056">
        <v>1309310236</v>
      </c>
      <c r="L1056" s="13">
        <f t="shared" si="66"/>
        <v>42627.454097222217</v>
      </c>
      <c r="M1056" t="b">
        <v>0</v>
      </c>
      <c r="N1056">
        <v>39</v>
      </c>
      <c r="O1056" t="b">
        <v>1</v>
      </c>
      <c r="P1056" t="s">
        <v>8266</v>
      </c>
      <c r="Q1056" s="6">
        <f t="shared" si="64"/>
        <v>1.1303159999999999</v>
      </c>
      <c r="R1056" s="8">
        <f t="shared" si="67"/>
        <v>144.91230769230768</v>
      </c>
      <c r="S1056" t="s">
        <v>8320</v>
      </c>
      <c r="T1056" t="s">
        <v>8321</v>
      </c>
    </row>
    <row r="1057" spans="1:20" ht="45" x14ac:dyDescent="0.25">
      <c r="A1057">
        <v>2538</v>
      </c>
      <c r="B1057" s="3" t="s">
        <v>2538</v>
      </c>
      <c r="C1057" s="3" t="s">
        <v>6648</v>
      </c>
      <c r="D1057">
        <v>18000</v>
      </c>
      <c r="E1057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 s="13">
        <f t="shared" si="65"/>
        <v>41329.207638888889</v>
      </c>
      <c r="K1057">
        <v>1359029661</v>
      </c>
      <c r="L1057" s="13">
        <f t="shared" si="66"/>
        <v>41753.635775462964</v>
      </c>
      <c r="M1057" t="b">
        <v>0</v>
      </c>
      <c r="N1057">
        <v>185</v>
      </c>
      <c r="O1057" t="b">
        <v>1</v>
      </c>
      <c r="P1057" t="s">
        <v>8300</v>
      </c>
      <c r="Q1057" s="6">
        <f t="shared" si="64"/>
        <v>1.130176111111111</v>
      </c>
      <c r="R1057" s="8">
        <f t="shared" si="67"/>
        <v>109.96308108108107</v>
      </c>
      <c r="S1057" t="s">
        <v>8314</v>
      </c>
      <c r="T1057" t="s">
        <v>8336</v>
      </c>
    </row>
    <row r="1058" spans="1:20" ht="60" x14ac:dyDescent="0.25">
      <c r="A1058">
        <v>332</v>
      </c>
      <c r="B1058" s="3" t="s">
        <v>333</v>
      </c>
      <c r="C1058" s="3" t="s">
        <v>4442</v>
      </c>
      <c r="D1058">
        <v>100000</v>
      </c>
      <c r="E1058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 s="13">
        <f t="shared" si="65"/>
        <v>42305.333333333328</v>
      </c>
      <c r="K1058">
        <v>1442420377</v>
      </c>
      <c r="L1058" s="13">
        <f t="shared" si="66"/>
        <v>42296.631331018521</v>
      </c>
      <c r="M1058" t="b">
        <v>1</v>
      </c>
      <c r="N1058">
        <v>555</v>
      </c>
      <c r="O1058" t="b">
        <v>1</v>
      </c>
      <c r="P1058" t="s">
        <v>8269</v>
      </c>
      <c r="Q1058" s="6">
        <f t="shared" si="64"/>
        <v>1.13015</v>
      </c>
      <c r="R1058" s="8">
        <f t="shared" si="67"/>
        <v>203.63063063063063</v>
      </c>
      <c r="S1058" t="s">
        <v>8320</v>
      </c>
      <c r="T1058" t="s">
        <v>8332</v>
      </c>
    </row>
    <row r="1059" spans="1:20" ht="45" x14ac:dyDescent="0.25">
      <c r="A1059">
        <v>2015</v>
      </c>
      <c r="B1059" s="3" t="s">
        <v>2016</v>
      </c>
      <c r="C1059" s="3" t="s">
        <v>6125</v>
      </c>
      <c r="D1059">
        <v>7200</v>
      </c>
      <c r="E1059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 s="13">
        <f t="shared" si="65"/>
        <v>40795.876886574071</v>
      </c>
      <c r="K1059">
        <v>1313010163</v>
      </c>
      <c r="L1059" s="13">
        <f t="shared" si="66"/>
        <v>40123.83829861111</v>
      </c>
      <c r="M1059" t="b">
        <v>1</v>
      </c>
      <c r="N1059">
        <v>162</v>
      </c>
      <c r="O1059" t="b">
        <v>1</v>
      </c>
      <c r="P1059" t="s">
        <v>8295</v>
      </c>
      <c r="Q1059" s="6">
        <f t="shared" si="64"/>
        <v>1.1300013888888889</v>
      </c>
      <c r="R1059" s="8">
        <f t="shared" si="67"/>
        <v>50.222283950617282</v>
      </c>
      <c r="S1059" t="s">
        <v>8310</v>
      </c>
      <c r="T1059" t="s">
        <v>8311</v>
      </c>
    </row>
    <row r="1060" spans="1:20" ht="30" x14ac:dyDescent="0.25">
      <c r="A1060">
        <v>1620</v>
      </c>
      <c r="B1060" s="3" t="s">
        <v>1621</v>
      </c>
      <c r="C1060" s="3" t="s">
        <v>5730</v>
      </c>
      <c r="D1060">
        <v>1000</v>
      </c>
      <c r="E1060">
        <v>1130</v>
      </c>
      <c r="F1060" t="s">
        <v>8219</v>
      </c>
      <c r="G1060" t="s">
        <v>8224</v>
      </c>
      <c r="H1060" t="s">
        <v>8246</v>
      </c>
      <c r="I1060">
        <v>1361606940</v>
      </c>
      <c r="J1060" s="13">
        <f t="shared" si="65"/>
        <v>41328.339583333334</v>
      </c>
      <c r="K1060">
        <v>1361002140</v>
      </c>
      <c r="L1060" s="13">
        <f t="shared" si="66"/>
        <v>41949.697962962964</v>
      </c>
      <c r="M1060" t="b">
        <v>0</v>
      </c>
      <c r="N1060">
        <v>17</v>
      </c>
      <c r="O1060" t="b">
        <v>1</v>
      </c>
      <c r="P1060" t="s">
        <v>8276</v>
      </c>
      <c r="Q1060" s="6">
        <f t="shared" si="64"/>
        <v>1.1299999999999999</v>
      </c>
      <c r="R1060" s="8">
        <f t="shared" si="67"/>
        <v>66.470588235294116</v>
      </c>
      <c r="S1060" t="s">
        <v>8314</v>
      </c>
      <c r="T1060" t="s">
        <v>8315</v>
      </c>
    </row>
    <row r="1061" spans="1:20" ht="60" x14ac:dyDescent="0.25">
      <c r="A1061">
        <v>3619</v>
      </c>
      <c r="B1061" s="3" t="s">
        <v>3617</v>
      </c>
      <c r="C1061" s="3" t="s">
        <v>7729</v>
      </c>
      <c r="D1061">
        <v>1000</v>
      </c>
      <c r="E1061">
        <v>1130</v>
      </c>
      <c r="F1061" t="s">
        <v>8219</v>
      </c>
      <c r="G1061" t="s">
        <v>8224</v>
      </c>
      <c r="H1061" t="s">
        <v>8246</v>
      </c>
      <c r="I1061">
        <v>1479592800</v>
      </c>
      <c r="J1061" s="13">
        <f t="shared" si="65"/>
        <v>42693.916666666672</v>
      </c>
      <c r="K1061">
        <v>1476760226</v>
      </c>
      <c r="L1061" s="13">
        <f t="shared" si="66"/>
        <v>42644.535358796296</v>
      </c>
      <c r="M1061" t="b">
        <v>0</v>
      </c>
      <c r="N1061">
        <v>17</v>
      </c>
      <c r="O1061" t="b">
        <v>1</v>
      </c>
      <c r="P1061" t="s">
        <v>8271</v>
      </c>
      <c r="Q1061" s="6">
        <f t="shared" si="64"/>
        <v>1.1299999999999999</v>
      </c>
      <c r="R1061" s="8">
        <f t="shared" si="67"/>
        <v>66.470588235294116</v>
      </c>
      <c r="S1061" t="s">
        <v>8317</v>
      </c>
      <c r="T1061" t="s">
        <v>8318</v>
      </c>
    </row>
    <row r="1062" spans="1:20" ht="60" x14ac:dyDescent="0.25">
      <c r="A1062">
        <v>3752</v>
      </c>
      <c r="B1062" s="3" t="s">
        <v>3749</v>
      </c>
      <c r="C1062" s="3" t="s">
        <v>7862</v>
      </c>
      <c r="D1062">
        <v>500</v>
      </c>
      <c r="E1062">
        <v>565</v>
      </c>
      <c r="F1062" t="s">
        <v>8219</v>
      </c>
      <c r="G1062" t="s">
        <v>8225</v>
      </c>
      <c r="H1062" t="s">
        <v>8247</v>
      </c>
      <c r="I1062">
        <v>1476651600</v>
      </c>
      <c r="J1062" s="13">
        <f t="shared" si="65"/>
        <v>42659.875</v>
      </c>
      <c r="K1062">
        <v>1473189335</v>
      </c>
      <c r="L1062" s="13">
        <f t="shared" si="66"/>
        <v>42064.785613425927</v>
      </c>
      <c r="M1062" t="b">
        <v>0</v>
      </c>
      <c r="N1062">
        <v>15</v>
      </c>
      <c r="O1062" t="b">
        <v>1</v>
      </c>
      <c r="P1062" t="s">
        <v>8305</v>
      </c>
      <c r="Q1062" s="6">
        <f t="shared" si="64"/>
        <v>1.1299999999999999</v>
      </c>
      <c r="R1062" s="8">
        <f t="shared" si="67"/>
        <v>37.666666666666664</v>
      </c>
      <c r="S1062" t="s">
        <v>8317</v>
      </c>
      <c r="T1062" t="s">
        <v>8338</v>
      </c>
    </row>
    <row r="1063" spans="1:20" ht="45" x14ac:dyDescent="0.25">
      <c r="A1063">
        <v>2526</v>
      </c>
      <c r="B1063" s="3" t="s">
        <v>2526</v>
      </c>
      <c r="C1063" s="3" t="s">
        <v>6636</v>
      </c>
      <c r="D1063">
        <v>4000</v>
      </c>
      <c r="E1063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 s="13">
        <f t="shared" si="65"/>
        <v>41981.207638888889</v>
      </c>
      <c r="K1063">
        <v>1415585474</v>
      </c>
      <c r="L1063" s="13">
        <f t="shared" si="66"/>
        <v>42553.926527777774</v>
      </c>
      <c r="M1063" t="b">
        <v>0</v>
      </c>
      <c r="N1063">
        <v>33</v>
      </c>
      <c r="O1063" t="b">
        <v>1</v>
      </c>
      <c r="P1063" t="s">
        <v>8300</v>
      </c>
      <c r="Q1063" s="6">
        <f t="shared" si="64"/>
        <v>1.1294999999999999</v>
      </c>
      <c r="R1063" s="8">
        <f t="shared" si="67"/>
        <v>136.90909090909091</v>
      </c>
      <c r="S1063" t="s">
        <v>8314</v>
      </c>
      <c r="T1063" t="s">
        <v>8336</v>
      </c>
    </row>
    <row r="1064" spans="1:20" ht="45" x14ac:dyDescent="0.25">
      <c r="A1064">
        <v>1672</v>
      </c>
      <c r="B1064" s="3" t="s">
        <v>1673</v>
      </c>
      <c r="C1064" s="3" t="s">
        <v>5782</v>
      </c>
      <c r="D1064">
        <v>1700</v>
      </c>
      <c r="E1064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 s="13">
        <f t="shared" si="65"/>
        <v>41064.656597222223</v>
      </c>
      <c r="K1064">
        <v>1336232730</v>
      </c>
      <c r="L1064" s="13">
        <f t="shared" si="66"/>
        <v>41932.036851851852</v>
      </c>
      <c r="M1064" t="b">
        <v>0</v>
      </c>
      <c r="N1064">
        <v>49</v>
      </c>
      <c r="O1064" t="b">
        <v>1</v>
      </c>
      <c r="P1064" t="s">
        <v>8292</v>
      </c>
      <c r="Q1064" s="6">
        <f t="shared" si="64"/>
        <v>1.1294117647058823</v>
      </c>
      <c r="R1064" s="8">
        <f t="shared" si="67"/>
        <v>39.183673469387756</v>
      </c>
      <c r="S1064" t="s">
        <v>8314</v>
      </c>
      <c r="T1064" t="s">
        <v>8322</v>
      </c>
    </row>
    <row r="1065" spans="1:20" ht="60" x14ac:dyDescent="0.25">
      <c r="A1065">
        <v>74</v>
      </c>
      <c r="B1065" s="3" t="s">
        <v>76</v>
      </c>
      <c r="C1065" s="3" t="s">
        <v>4185</v>
      </c>
      <c r="D1065">
        <v>500</v>
      </c>
      <c r="E1065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 s="13">
        <f t="shared" si="65"/>
        <v>42390.487210648149</v>
      </c>
      <c r="K1065">
        <v>1450784495</v>
      </c>
      <c r="L1065" s="13">
        <f t="shared" si="66"/>
        <v>41249.448958333334</v>
      </c>
      <c r="M1065" t="b">
        <v>0</v>
      </c>
      <c r="N1065">
        <v>29</v>
      </c>
      <c r="O1065" t="b">
        <v>1</v>
      </c>
      <c r="P1065" t="s">
        <v>8266</v>
      </c>
      <c r="Q1065" s="6">
        <f t="shared" si="64"/>
        <v>1.1293199999999999</v>
      </c>
      <c r="R1065" s="8">
        <f t="shared" si="67"/>
        <v>19.471034482758618</v>
      </c>
      <c r="S1065" t="s">
        <v>8320</v>
      </c>
      <c r="T1065" t="s">
        <v>8321</v>
      </c>
    </row>
    <row r="1066" spans="1:20" ht="45" x14ac:dyDescent="0.25">
      <c r="A1066">
        <v>326</v>
      </c>
      <c r="B1066" s="3" t="s">
        <v>327</v>
      </c>
      <c r="C1066" s="3" t="s">
        <v>4436</v>
      </c>
      <c r="D1066">
        <v>150000</v>
      </c>
      <c r="E1066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 s="13">
        <f t="shared" si="65"/>
        <v>42808.956250000003</v>
      </c>
      <c r="K1066">
        <v>1486625606</v>
      </c>
      <c r="L1066" s="13">
        <f t="shared" si="66"/>
        <v>42156.510393518518</v>
      </c>
      <c r="M1066" t="b">
        <v>1</v>
      </c>
      <c r="N1066">
        <v>1151</v>
      </c>
      <c r="O1066" t="b">
        <v>1</v>
      </c>
      <c r="P1066" t="s">
        <v>8269</v>
      </c>
      <c r="Q1066" s="6">
        <f t="shared" si="64"/>
        <v>1.1292973333333334</v>
      </c>
      <c r="R1066" s="8">
        <f t="shared" si="67"/>
        <v>147.17167680278018</v>
      </c>
      <c r="S1066" t="s">
        <v>8320</v>
      </c>
      <c r="T1066" t="s">
        <v>8332</v>
      </c>
    </row>
    <row r="1067" spans="1:20" ht="60" x14ac:dyDescent="0.25">
      <c r="A1067">
        <v>3154</v>
      </c>
      <c r="B1067" s="3" t="s">
        <v>3154</v>
      </c>
      <c r="C1067" s="3" t="s">
        <v>7264</v>
      </c>
      <c r="D1067">
        <v>7000</v>
      </c>
      <c r="E1067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 s="13">
        <f t="shared" si="65"/>
        <v>41000.834004629629</v>
      </c>
      <c r="K1067">
        <v>1330722058</v>
      </c>
      <c r="L1067" s="13">
        <f t="shared" si="66"/>
        <v>41745.635960648149</v>
      </c>
      <c r="M1067" t="b">
        <v>1</v>
      </c>
      <c r="N1067">
        <v>123</v>
      </c>
      <c r="O1067" t="b">
        <v>1</v>
      </c>
      <c r="P1067" t="s">
        <v>8271</v>
      </c>
      <c r="Q1067" s="6">
        <f t="shared" si="64"/>
        <v>1.1292857142857142</v>
      </c>
      <c r="R1067" s="8">
        <f t="shared" si="67"/>
        <v>64.268292682926827</v>
      </c>
      <c r="S1067" t="s">
        <v>8317</v>
      </c>
      <c r="T1067" t="s">
        <v>8318</v>
      </c>
    </row>
    <row r="1068" spans="1:20" ht="60" x14ac:dyDescent="0.25">
      <c r="A1068">
        <v>249</v>
      </c>
      <c r="B1068" s="3" t="s">
        <v>250</v>
      </c>
      <c r="C1068" s="3" t="s">
        <v>4359</v>
      </c>
      <c r="D1068">
        <v>10000</v>
      </c>
      <c r="E1068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 s="13">
        <f t="shared" si="65"/>
        <v>40412.736111111109</v>
      </c>
      <c r="K1068">
        <v>1275603020</v>
      </c>
      <c r="L1068" s="13">
        <f t="shared" si="66"/>
        <v>41899.294942129629</v>
      </c>
      <c r="M1068" t="b">
        <v>1</v>
      </c>
      <c r="N1068">
        <v>235</v>
      </c>
      <c r="O1068" t="b">
        <v>1</v>
      </c>
      <c r="P1068" t="s">
        <v>8269</v>
      </c>
      <c r="Q1068" s="6">
        <f t="shared" si="64"/>
        <v>1.1292</v>
      </c>
      <c r="R1068" s="8">
        <f t="shared" si="67"/>
        <v>48.051063829787232</v>
      </c>
      <c r="S1068" t="s">
        <v>8320</v>
      </c>
      <c r="T1068" t="s">
        <v>8332</v>
      </c>
    </row>
    <row r="1069" spans="1:20" ht="60" x14ac:dyDescent="0.25">
      <c r="A1069">
        <v>2481</v>
      </c>
      <c r="B1069" s="3" t="s">
        <v>2481</v>
      </c>
      <c r="C1069" s="3" t="s">
        <v>6591</v>
      </c>
      <c r="D1069">
        <v>4000</v>
      </c>
      <c r="E1069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 s="13">
        <f t="shared" si="65"/>
        <v>41029.645925925928</v>
      </c>
      <c r="K1069">
        <v>1333207808</v>
      </c>
      <c r="L1069" s="13">
        <f t="shared" si="66"/>
        <v>41500.727916666663</v>
      </c>
      <c r="M1069" t="b">
        <v>0</v>
      </c>
      <c r="N1069">
        <v>95</v>
      </c>
      <c r="O1069" t="b">
        <v>1</v>
      </c>
      <c r="P1069" t="s">
        <v>8279</v>
      </c>
      <c r="Q1069" s="6">
        <f t="shared" si="64"/>
        <v>1.1291099999999998</v>
      </c>
      <c r="R1069" s="8">
        <f t="shared" si="67"/>
        <v>47.541473684210523</v>
      </c>
      <c r="S1069" t="s">
        <v>8314</v>
      </c>
      <c r="T1069" t="s">
        <v>8331</v>
      </c>
    </row>
    <row r="1070" spans="1:20" ht="45" x14ac:dyDescent="0.25">
      <c r="A1070">
        <v>3478</v>
      </c>
      <c r="B1070" s="3" t="s">
        <v>3477</v>
      </c>
      <c r="C1070" s="3" t="s">
        <v>7588</v>
      </c>
      <c r="D1070">
        <v>2000</v>
      </c>
      <c r="E1070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 s="13">
        <f t="shared" si="65"/>
        <v>42079.875</v>
      </c>
      <c r="K1070">
        <v>1424296822</v>
      </c>
      <c r="L1070" s="13">
        <f t="shared" si="66"/>
        <v>41813.766099537039</v>
      </c>
      <c r="M1070" t="b">
        <v>0</v>
      </c>
      <c r="N1070">
        <v>57</v>
      </c>
      <c r="O1070" t="b">
        <v>1</v>
      </c>
      <c r="P1070" t="s">
        <v>8271</v>
      </c>
      <c r="Q1070" s="6">
        <f t="shared" si="64"/>
        <v>1.1285000000000001</v>
      </c>
      <c r="R1070" s="8">
        <f t="shared" si="67"/>
        <v>39.596491228070178</v>
      </c>
      <c r="S1070" t="s">
        <v>8317</v>
      </c>
      <c r="T1070" t="s">
        <v>8318</v>
      </c>
    </row>
    <row r="1071" spans="1:20" ht="60" x14ac:dyDescent="0.25">
      <c r="A1071">
        <v>3604</v>
      </c>
      <c r="B1071" s="3" t="s">
        <v>3603</v>
      </c>
      <c r="C1071" s="3" t="s">
        <v>7714</v>
      </c>
      <c r="D1071">
        <v>3000</v>
      </c>
      <c r="E1071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 s="13">
        <f t="shared" si="65"/>
        <v>42489.290972222225</v>
      </c>
      <c r="K1071">
        <v>1461370956</v>
      </c>
      <c r="L1071" s="13">
        <f t="shared" si="66"/>
        <v>41789.080370370371</v>
      </c>
      <c r="M1071" t="b">
        <v>0</v>
      </c>
      <c r="N1071">
        <v>69</v>
      </c>
      <c r="O1071" t="b">
        <v>1</v>
      </c>
      <c r="P1071" t="s">
        <v>8271</v>
      </c>
      <c r="Q1071" s="6">
        <f t="shared" si="64"/>
        <v>1.1283333333333334</v>
      </c>
      <c r="R1071" s="8">
        <f t="shared" si="67"/>
        <v>49.05797101449275</v>
      </c>
      <c r="S1071" t="s">
        <v>8317</v>
      </c>
      <c r="T1071" t="s">
        <v>8318</v>
      </c>
    </row>
    <row r="1072" spans="1:20" ht="60" x14ac:dyDescent="0.25">
      <c r="A1072">
        <v>3004</v>
      </c>
      <c r="B1072" s="3" t="s">
        <v>3004</v>
      </c>
      <c r="C1072" s="3" t="s">
        <v>7114</v>
      </c>
      <c r="D1072">
        <v>40000</v>
      </c>
      <c r="E1072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 s="13">
        <f t="shared" si="65"/>
        <v>41958.922731481478</v>
      </c>
      <c r="K1072">
        <v>1413493724</v>
      </c>
      <c r="L1072" s="13">
        <f t="shared" si="66"/>
        <v>42284.516064814816</v>
      </c>
      <c r="M1072" t="b">
        <v>0</v>
      </c>
      <c r="N1072">
        <v>277</v>
      </c>
      <c r="O1072" t="b">
        <v>1</v>
      </c>
      <c r="P1072" t="s">
        <v>8303</v>
      </c>
      <c r="Q1072" s="6">
        <f t="shared" si="64"/>
        <v>1.12815</v>
      </c>
      <c r="R1072" s="8">
        <f t="shared" si="67"/>
        <v>162.90974729241879</v>
      </c>
      <c r="S1072" t="s">
        <v>8317</v>
      </c>
      <c r="T1072" t="s">
        <v>8330</v>
      </c>
    </row>
    <row r="1073" spans="1:20" ht="60" x14ac:dyDescent="0.25">
      <c r="A1073">
        <v>1659</v>
      </c>
      <c r="B1073" s="3" t="s">
        <v>1660</v>
      </c>
      <c r="C1073" s="3" t="s">
        <v>5769</v>
      </c>
      <c r="D1073">
        <v>500</v>
      </c>
      <c r="E1073">
        <v>564</v>
      </c>
      <c r="F1073" t="s">
        <v>8219</v>
      </c>
      <c r="G1073" t="s">
        <v>8225</v>
      </c>
      <c r="H1073" t="s">
        <v>8247</v>
      </c>
      <c r="I1073">
        <v>1387281600</v>
      </c>
      <c r="J1073" s="13">
        <f t="shared" si="65"/>
        <v>41625.5</v>
      </c>
      <c r="K1073">
        <v>1384811721</v>
      </c>
      <c r="L1073" s="13">
        <f t="shared" si="66"/>
        <v>42654.177187499998</v>
      </c>
      <c r="M1073" t="b">
        <v>0</v>
      </c>
      <c r="N1073">
        <v>45</v>
      </c>
      <c r="O1073" t="b">
        <v>1</v>
      </c>
      <c r="P1073" t="s">
        <v>8292</v>
      </c>
      <c r="Q1073" s="6">
        <f t="shared" si="64"/>
        <v>1.1279999999999999</v>
      </c>
      <c r="R1073" s="8">
        <f t="shared" si="67"/>
        <v>12.533333333333333</v>
      </c>
      <c r="S1073" t="s">
        <v>8314</v>
      </c>
      <c r="T1073" t="s">
        <v>8322</v>
      </c>
    </row>
    <row r="1074" spans="1:20" ht="45" x14ac:dyDescent="0.25">
      <c r="A1074">
        <v>2497</v>
      </c>
      <c r="B1074" s="3" t="s">
        <v>2497</v>
      </c>
      <c r="C1074" s="3" t="s">
        <v>6607</v>
      </c>
      <c r="D1074">
        <v>4000</v>
      </c>
      <c r="E1074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 s="13">
        <f t="shared" si="65"/>
        <v>40760.878912037035</v>
      </c>
      <c r="K1074">
        <v>1309986338</v>
      </c>
      <c r="L1074" s="13">
        <f t="shared" si="66"/>
        <v>41980.781793981485</v>
      </c>
      <c r="M1074" t="b">
        <v>0</v>
      </c>
      <c r="N1074">
        <v>56</v>
      </c>
      <c r="O1074" t="b">
        <v>1</v>
      </c>
      <c r="P1074" t="s">
        <v>8279</v>
      </c>
      <c r="Q1074" s="6">
        <f t="shared" si="64"/>
        <v>1.127715</v>
      </c>
      <c r="R1074" s="8">
        <f t="shared" si="67"/>
        <v>80.551071428571419</v>
      </c>
      <c r="S1074" t="s">
        <v>8314</v>
      </c>
      <c r="T1074" t="s">
        <v>8331</v>
      </c>
    </row>
    <row r="1075" spans="1:20" ht="45" x14ac:dyDescent="0.25">
      <c r="A1075">
        <v>3680</v>
      </c>
      <c r="B1075" s="3" t="s">
        <v>3677</v>
      </c>
      <c r="C1075" s="3" t="s">
        <v>7790</v>
      </c>
      <c r="D1075">
        <v>3000</v>
      </c>
      <c r="E1075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 s="13">
        <f t="shared" si="65"/>
        <v>42648.454097222217</v>
      </c>
      <c r="K1075">
        <v>1473850434</v>
      </c>
      <c r="L1075" s="13">
        <f t="shared" si="66"/>
        <v>42762.942430555559</v>
      </c>
      <c r="M1075" t="b">
        <v>0</v>
      </c>
      <c r="N1075">
        <v>34</v>
      </c>
      <c r="O1075" t="b">
        <v>1</v>
      </c>
      <c r="P1075" t="s">
        <v>8271</v>
      </c>
      <c r="Q1075" s="6">
        <f t="shared" si="64"/>
        <v>1.1276666666666666</v>
      </c>
      <c r="R1075" s="8">
        <f t="shared" si="67"/>
        <v>99.5</v>
      </c>
      <c r="S1075" t="s">
        <v>8317</v>
      </c>
      <c r="T1075" t="s">
        <v>8318</v>
      </c>
    </row>
    <row r="1076" spans="1:20" ht="60" x14ac:dyDescent="0.25">
      <c r="A1076">
        <v>3489</v>
      </c>
      <c r="B1076" s="3" t="s">
        <v>3488</v>
      </c>
      <c r="C1076" s="3" t="s">
        <v>7599</v>
      </c>
      <c r="D1076">
        <v>5000</v>
      </c>
      <c r="E1076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 s="13">
        <f t="shared" si="65"/>
        <v>41783.875</v>
      </c>
      <c r="K1076">
        <v>1398352531</v>
      </c>
      <c r="L1076" s="13">
        <f t="shared" si="66"/>
        <v>42185.267245370371</v>
      </c>
      <c r="M1076" t="b">
        <v>0</v>
      </c>
      <c r="N1076">
        <v>72</v>
      </c>
      <c r="O1076" t="b">
        <v>1</v>
      </c>
      <c r="P1076" t="s">
        <v>8271</v>
      </c>
      <c r="Q1076" s="6">
        <f t="shared" si="64"/>
        <v>1.127</v>
      </c>
      <c r="R1076" s="8">
        <f t="shared" si="67"/>
        <v>78.263888888888886</v>
      </c>
      <c r="S1076" t="s">
        <v>8317</v>
      </c>
      <c r="T1076" t="s">
        <v>8318</v>
      </c>
    </row>
    <row r="1077" spans="1:20" ht="60" x14ac:dyDescent="0.25">
      <c r="A1077">
        <v>2253</v>
      </c>
      <c r="B1077" s="3" t="s">
        <v>2254</v>
      </c>
      <c r="C1077" s="3" t="s">
        <v>6363</v>
      </c>
      <c r="D1077">
        <v>8000</v>
      </c>
      <c r="E1077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 s="13">
        <f t="shared" si="65"/>
        <v>42326.672997685186</v>
      </c>
      <c r="K1077">
        <v>1445267347</v>
      </c>
      <c r="L1077" s="13">
        <f t="shared" si="66"/>
        <v>42128.628113425926</v>
      </c>
      <c r="M1077" t="b">
        <v>0</v>
      </c>
      <c r="N1077">
        <v>84</v>
      </c>
      <c r="O1077" t="b">
        <v>1</v>
      </c>
      <c r="P1077" t="s">
        <v>8297</v>
      </c>
      <c r="Q1077" s="6">
        <f t="shared" si="64"/>
        <v>1.1268750000000001</v>
      </c>
      <c r="R1077" s="8">
        <f t="shared" si="67"/>
        <v>107.32142857142857</v>
      </c>
      <c r="S1077" t="s">
        <v>8312</v>
      </c>
      <c r="T1077" t="s">
        <v>8313</v>
      </c>
    </row>
    <row r="1078" spans="1:20" ht="60" x14ac:dyDescent="0.25">
      <c r="A1078">
        <v>319</v>
      </c>
      <c r="B1078" s="3" t="s">
        <v>320</v>
      </c>
      <c r="C1078" s="3" t="s">
        <v>4429</v>
      </c>
      <c r="D1078">
        <v>5000</v>
      </c>
      <c r="E1078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 s="13">
        <f t="shared" si="65"/>
        <v>40211.332638888889</v>
      </c>
      <c r="K1078">
        <v>1257538029</v>
      </c>
      <c r="L1078" s="13">
        <f t="shared" si="66"/>
        <v>42378.478344907402</v>
      </c>
      <c r="M1078" t="b">
        <v>1</v>
      </c>
      <c r="N1078">
        <v>51</v>
      </c>
      <c r="O1078" t="b">
        <v>1</v>
      </c>
      <c r="P1078" t="s">
        <v>8269</v>
      </c>
      <c r="Q1078" s="6">
        <f t="shared" si="64"/>
        <v>1.1268</v>
      </c>
      <c r="R1078" s="8">
        <f t="shared" si="67"/>
        <v>110.47058823529412</v>
      </c>
      <c r="S1078" t="s">
        <v>8320</v>
      </c>
      <c r="T1078" t="s">
        <v>8332</v>
      </c>
    </row>
    <row r="1079" spans="1:20" ht="60" x14ac:dyDescent="0.25">
      <c r="A1079">
        <v>241</v>
      </c>
      <c r="B1079" s="3" t="s">
        <v>243</v>
      </c>
      <c r="C1079" s="3" t="s">
        <v>4351</v>
      </c>
      <c r="D1079">
        <v>36400</v>
      </c>
      <c r="E1079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 s="13">
        <f t="shared" si="65"/>
        <v>41994.697962962964</v>
      </c>
      <c r="K1079">
        <v>1415292304</v>
      </c>
      <c r="L1079" s="13">
        <f t="shared" si="66"/>
        <v>42572.61681712963</v>
      </c>
      <c r="M1079" t="b">
        <v>1</v>
      </c>
      <c r="N1079">
        <v>376</v>
      </c>
      <c r="O1079" t="b">
        <v>1</v>
      </c>
      <c r="P1079" t="s">
        <v>8269</v>
      </c>
      <c r="Q1079" s="6">
        <f t="shared" si="64"/>
        <v>1.1263736263736264</v>
      </c>
      <c r="R1079" s="8">
        <f t="shared" si="67"/>
        <v>109.04255319148936</v>
      </c>
      <c r="S1079" t="s">
        <v>8320</v>
      </c>
      <c r="T1079" t="s">
        <v>8332</v>
      </c>
    </row>
    <row r="1080" spans="1:20" ht="75" x14ac:dyDescent="0.25">
      <c r="A1080">
        <v>3034</v>
      </c>
      <c r="B1080" s="3" t="s">
        <v>3034</v>
      </c>
      <c r="C1080" s="3" t="s">
        <v>7144</v>
      </c>
      <c r="D1080">
        <v>100000</v>
      </c>
      <c r="E1080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 s="13">
        <f t="shared" si="65"/>
        <v>42675.165972222225</v>
      </c>
      <c r="K1080">
        <v>1475326255</v>
      </c>
      <c r="L1080" s="13">
        <f t="shared" si="66"/>
        <v>42257.882731481484</v>
      </c>
      <c r="M1080" t="b">
        <v>0</v>
      </c>
      <c r="N1080">
        <v>1260</v>
      </c>
      <c r="O1080" t="b">
        <v>1</v>
      </c>
      <c r="P1080" t="s">
        <v>8303</v>
      </c>
      <c r="Q1080" s="6">
        <f t="shared" si="64"/>
        <v>1.1253599999999999</v>
      </c>
      <c r="R1080" s="8">
        <f t="shared" si="67"/>
        <v>89.314285714285717</v>
      </c>
      <c r="S1080" t="s">
        <v>8317</v>
      </c>
      <c r="T1080" t="s">
        <v>8330</v>
      </c>
    </row>
    <row r="1081" spans="1:20" ht="60" x14ac:dyDescent="0.25">
      <c r="A1081">
        <v>3325</v>
      </c>
      <c r="B1081" s="3" t="s">
        <v>3325</v>
      </c>
      <c r="C1081" s="3" t="s">
        <v>7435</v>
      </c>
      <c r="D1081">
        <v>400</v>
      </c>
      <c r="E1081">
        <v>450</v>
      </c>
      <c r="F1081" t="s">
        <v>8219</v>
      </c>
      <c r="G1081" t="s">
        <v>8225</v>
      </c>
      <c r="H1081" t="s">
        <v>8247</v>
      </c>
      <c r="I1081">
        <v>1428256277</v>
      </c>
      <c r="J1081" s="13">
        <f t="shared" si="65"/>
        <v>42099.743946759263</v>
      </c>
      <c r="K1081">
        <v>1425235877</v>
      </c>
      <c r="L1081" s="13">
        <f t="shared" si="66"/>
        <v>42374.651504629626</v>
      </c>
      <c r="M1081" t="b">
        <v>0</v>
      </c>
      <c r="N1081">
        <v>15</v>
      </c>
      <c r="O1081" t="b">
        <v>1</v>
      </c>
      <c r="P1081" t="s">
        <v>8271</v>
      </c>
      <c r="Q1081" s="6">
        <f t="shared" si="64"/>
        <v>1.125</v>
      </c>
      <c r="R1081" s="8">
        <f t="shared" si="67"/>
        <v>30</v>
      </c>
      <c r="S1081" t="s">
        <v>8317</v>
      </c>
      <c r="T1081" t="s">
        <v>8318</v>
      </c>
    </row>
    <row r="1082" spans="1:20" ht="45" x14ac:dyDescent="0.25">
      <c r="A1082">
        <v>3836</v>
      </c>
      <c r="B1082" s="3" t="s">
        <v>3833</v>
      </c>
      <c r="C1082" s="3" t="s">
        <v>7945</v>
      </c>
      <c r="D1082">
        <v>800</v>
      </c>
      <c r="E1082">
        <v>900</v>
      </c>
      <c r="F1082" t="s">
        <v>8219</v>
      </c>
      <c r="G1082" t="s">
        <v>8224</v>
      </c>
      <c r="H1082" t="s">
        <v>8246</v>
      </c>
      <c r="I1082">
        <v>1470197340</v>
      </c>
      <c r="J1082" s="13">
        <f t="shared" si="65"/>
        <v>42585.172916666663</v>
      </c>
      <c r="K1082">
        <v>1467497652</v>
      </c>
      <c r="L1082" s="13">
        <f t="shared" si="66"/>
        <v>42417.818078703705</v>
      </c>
      <c r="M1082" t="b">
        <v>0</v>
      </c>
      <c r="N1082">
        <v>14</v>
      </c>
      <c r="O1082" t="b">
        <v>1</v>
      </c>
      <c r="P1082" t="s">
        <v>8271</v>
      </c>
      <c r="Q1082" s="6">
        <f t="shared" si="64"/>
        <v>1.125</v>
      </c>
      <c r="R1082" s="8">
        <f t="shared" si="67"/>
        <v>64.285714285714292</v>
      </c>
      <c r="S1082" t="s">
        <v>8317</v>
      </c>
      <c r="T1082" t="s">
        <v>8318</v>
      </c>
    </row>
    <row r="1083" spans="1:20" ht="60" x14ac:dyDescent="0.25">
      <c r="A1083">
        <v>650</v>
      </c>
      <c r="B1083" s="3" t="s">
        <v>651</v>
      </c>
      <c r="C1083" s="3" t="s">
        <v>4760</v>
      </c>
      <c r="D1083">
        <v>1500</v>
      </c>
      <c r="E1083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 s="13">
        <f t="shared" si="65"/>
        <v>41992.078518518523</v>
      </c>
      <c r="K1083">
        <v>1413766384</v>
      </c>
      <c r="L1083" s="13">
        <f t="shared" si="66"/>
        <v>42719.90834490741</v>
      </c>
      <c r="M1083" t="b">
        <v>0</v>
      </c>
      <c r="N1083">
        <v>48</v>
      </c>
      <c r="O1083" t="b">
        <v>1</v>
      </c>
      <c r="P1083" t="s">
        <v>8273</v>
      </c>
      <c r="Q1083" s="6">
        <f t="shared" si="64"/>
        <v>1.1240000000000001</v>
      </c>
      <c r="R1083" s="8">
        <f t="shared" si="67"/>
        <v>35.125</v>
      </c>
      <c r="S1083" t="s">
        <v>8310</v>
      </c>
      <c r="T1083" t="s">
        <v>8316</v>
      </c>
    </row>
    <row r="1084" spans="1:20" ht="45" x14ac:dyDescent="0.25">
      <c r="A1084">
        <v>1036</v>
      </c>
      <c r="B1084" s="3" t="s">
        <v>1037</v>
      </c>
      <c r="C1084" s="3" t="s">
        <v>5146</v>
      </c>
      <c r="D1084">
        <v>4500</v>
      </c>
      <c r="E1084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 s="13">
        <f t="shared" si="65"/>
        <v>41281.333333333336</v>
      </c>
      <c r="K1084">
        <v>1354790790</v>
      </c>
      <c r="L1084" s="13">
        <f t="shared" si="66"/>
        <v>41348.877685185187</v>
      </c>
      <c r="M1084" t="b">
        <v>0</v>
      </c>
      <c r="N1084">
        <v>211</v>
      </c>
      <c r="O1084" t="b">
        <v>1</v>
      </c>
      <c r="P1084" t="s">
        <v>8280</v>
      </c>
      <c r="Q1084" s="6">
        <f t="shared" si="64"/>
        <v>1.1236044444444444</v>
      </c>
      <c r="R1084" s="8">
        <f t="shared" si="67"/>
        <v>23.963127962085309</v>
      </c>
      <c r="S1084" t="s">
        <v>8314</v>
      </c>
      <c r="T1084" t="s">
        <v>8327</v>
      </c>
    </row>
    <row r="1085" spans="1:20" ht="60" x14ac:dyDescent="0.25">
      <c r="A1085">
        <v>3238</v>
      </c>
      <c r="B1085" s="3" t="s">
        <v>3238</v>
      </c>
      <c r="C1085" s="3" t="s">
        <v>7348</v>
      </c>
      <c r="D1085">
        <v>2800</v>
      </c>
      <c r="E1085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 s="13">
        <f t="shared" si="65"/>
        <v>42186.510393518518</v>
      </c>
      <c r="K1085">
        <v>1433160898</v>
      </c>
      <c r="L1085" s="13">
        <f t="shared" si="66"/>
        <v>42296.583379629628</v>
      </c>
      <c r="M1085" t="b">
        <v>1</v>
      </c>
      <c r="N1085">
        <v>79</v>
      </c>
      <c r="O1085" t="b">
        <v>1</v>
      </c>
      <c r="P1085" t="s">
        <v>8271</v>
      </c>
      <c r="Q1085" s="6">
        <f t="shared" si="64"/>
        <v>1.1232142857142857</v>
      </c>
      <c r="R1085" s="8">
        <f t="shared" si="67"/>
        <v>39.810126582278478</v>
      </c>
      <c r="S1085" t="s">
        <v>8317</v>
      </c>
      <c r="T1085" t="s">
        <v>8318</v>
      </c>
    </row>
    <row r="1086" spans="1:20" ht="45" x14ac:dyDescent="0.25">
      <c r="A1086">
        <v>400</v>
      </c>
      <c r="B1086" s="3" t="s">
        <v>401</v>
      </c>
      <c r="C1086" s="3" t="s">
        <v>4510</v>
      </c>
      <c r="D1086">
        <v>10000</v>
      </c>
      <c r="E1086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 s="13">
        <f t="shared" si="65"/>
        <v>41776.145833333336</v>
      </c>
      <c r="K1086">
        <v>1397661347</v>
      </c>
      <c r="L1086" s="13">
        <f t="shared" si="66"/>
        <v>40963.613032407404</v>
      </c>
      <c r="M1086" t="b">
        <v>0</v>
      </c>
      <c r="N1086">
        <v>62</v>
      </c>
      <c r="O1086" t="b">
        <v>1</v>
      </c>
      <c r="P1086" t="s">
        <v>8269</v>
      </c>
      <c r="Q1086" s="6">
        <f t="shared" si="64"/>
        <v>1.1230249999999999</v>
      </c>
      <c r="R1086" s="8">
        <f t="shared" si="67"/>
        <v>181.13306451612902</v>
      </c>
      <c r="S1086" t="s">
        <v>8320</v>
      </c>
      <c r="T1086" t="s">
        <v>8332</v>
      </c>
    </row>
    <row r="1087" spans="1:20" ht="45" x14ac:dyDescent="0.25">
      <c r="A1087">
        <v>2706</v>
      </c>
      <c r="B1087" s="3" t="s">
        <v>2706</v>
      </c>
      <c r="C1087" s="3" t="s">
        <v>6816</v>
      </c>
      <c r="D1087">
        <v>35000</v>
      </c>
      <c r="E1087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 s="13">
        <f t="shared" si="65"/>
        <v>41928.290972222225</v>
      </c>
      <c r="K1087">
        <v>1410937483</v>
      </c>
      <c r="L1087" s="13">
        <f t="shared" si="66"/>
        <v>42370.571851851855</v>
      </c>
      <c r="M1087" t="b">
        <v>1</v>
      </c>
      <c r="N1087">
        <v>263</v>
      </c>
      <c r="O1087" t="b">
        <v>1</v>
      </c>
      <c r="P1087" t="s">
        <v>8303</v>
      </c>
      <c r="Q1087" s="6">
        <f t="shared" si="64"/>
        <v>1.1229714285714285</v>
      </c>
      <c r="R1087" s="8">
        <f t="shared" si="67"/>
        <v>149.44486692015209</v>
      </c>
      <c r="S1087" t="s">
        <v>8317</v>
      </c>
      <c r="T1087" t="s">
        <v>8330</v>
      </c>
    </row>
    <row r="1088" spans="1:20" ht="60" x14ac:dyDescent="0.25">
      <c r="A1088">
        <v>1474</v>
      </c>
      <c r="B1088" s="3" t="s">
        <v>1475</v>
      </c>
      <c r="C1088" s="3" t="s">
        <v>5584</v>
      </c>
      <c r="D1088">
        <v>3000</v>
      </c>
      <c r="E1088">
        <v>3368</v>
      </c>
      <c r="F1088" t="s">
        <v>8219</v>
      </c>
      <c r="G1088" t="s">
        <v>8224</v>
      </c>
      <c r="H1088" t="s">
        <v>8246</v>
      </c>
      <c r="I1088">
        <v>1379093292</v>
      </c>
      <c r="J1088" s="13">
        <f t="shared" si="65"/>
        <v>41530.727916666663</v>
      </c>
      <c r="K1088">
        <v>1376501292</v>
      </c>
      <c r="L1088" s="13">
        <f t="shared" si="66"/>
        <v>42044.711886574078</v>
      </c>
      <c r="M1088" t="b">
        <v>1</v>
      </c>
      <c r="N1088">
        <v>76</v>
      </c>
      <c r="O1088" t="b">
        <v>1</v>
      </c>
      <c r="P1088" t="s">
        <v>8288</v>
      </c>
      <c r="Q1088" s="6">
        <f t="shared" si="64"/>
        <v>1.1226666666666667</v>
      </c>
      <c r="R1088" s="8">
        <f t="shared" si="67"/>
        <v>44.315789473684212</v>
      </c>
      <c r="S1088" t="s">
        <v>8323</v>
      </c>
      <c r="T1088" t="s">
        <v>8324</v>
      </c>
    </row>
    <row r="1089" spans="1:20" ht="60" x14ac:dyDescent="0.25">
      <c r="A1089">
        <v>2162</v>
      </c>
      <c r="B1089" s="3" t="s">
        <v>2163</v>
      </c>
      <c r="C1089" s="3" t="s">
        <v>6272</v>
      </c>
      <c r="D1089">
        <v>4500</v>
      </c>
      <c r="E1089">
        <v>5052</v>
      </c>
      <c r="F1089" t="s">
        <v>8219</v>
      </c>
      <c r="G1089" t="s">
        <v>8224</v>
      </c>
      <c r="H1089" t="s">
        <v>8246</v>
      </c>
      <c r="I1089">
        <v>1406226191</v>
      </c>
      <c r="J1089" s="13">
        <f t="shared" si="65"/>
        <v>41844.766099537039</v>
      </c>
      <c r="K1089">
        <v>1403547791</v>
      </c>
      <c r="L1089" s="13">
        <f t="shared" si="66"/>
        <v>41929.164733796293</v>
      </c>
      <c r="M1089" t="b">
        <v>0</v>
      </c>
      <c r="N1089">
        <v>58</v>
      </c>
      <c r="O1089" t="b">
        <v>1</v>
      </c>
      <c r="P1089" t="s">
        <v>8276</v>
      </c>
      <c r="Q1089" s="6">
        <f t="shared" si="64"/>
        <v>1.1226666666666667</v>
      </c>
      <c r="R1089" s="8">
        <f t="shared" si="67"/>
        <v>87.103448275862064</v>
      </c>
      <c r="S1089" t="s">
        <v>8314</v>
      </c>
      <c r="T1089" t="s">
        <v>8315</v>
      </c>
    </row>
    <row r="1090" spans="1:20" ht="45" x14ac:dyDescent="0.25">
      <c r="A1090">
        <v>3170</v>
      </c>
      <c r="B1090" s="3" t="s">
        <v>3170</v>
      </c>
      <c r="C1090" s="3" t="s">
        <v>7280</v>
      </c>
      <c r="D1090">
        <v>2000</v>
      </c>
      <c r="E1090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 s="13">
        <f t="shared" si="65"/>
        <v>41822.166666666664</v>
      </c>
      <c r="K1090">
        <v>1401414944</v>
      </c>
      <c r="L1090" s="13">
        <f t="shared" si="66"/>
        <v>41524.858553240738</v>
      </c>
      <c r="M1090" t="b">
        <v>1</v>
      </c>
      <c r="N1090">
        <v>71</v>
      </c>
      <c r="O1090" t="b">
        <v>1</v>
      </c>
      <c r="P1090" t="s">
        <v>8271</v>
      </c>
      <c r="Q1090" s="6">
        <f t="shared" ref="Q1090:Q1153" si="68">E1090/D1090</f>
        <v>1.1225000000000001</v>
      </c>
      <c r="R1090" s="8">
        <f t="shared" si="67"/>
        <v>31.619718309859156</v>
      </c>
      <c r="S1090" t="s">
        <v>8317</v>
      </c>
      <c r="T1090" t="s">
        <v>8318</v>
      </c>
    </row>
    <row r="1091" spans="1:20" ht="45" x14ac:dyDescent="0.25">
      <c r="A1091">
        <v>3263</v>
      </c>
      <c r="B1091" s="3" t="s">
        <v>3263</v>
      </c>
      <c r="C1091" s="3" t="s">
        <v>7373</v>
      </c>
      <c r="D1091">
        <v>2500</v>
      </c>
      <c r="E1091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 s="13">
        <f t="shared" ref="J1091:J1154" si="69">(((I1091/60)/60)/24)+DATE(1970,1,1)</f>
        <v>42307.875</v>
      </c>
      <c r="K1091">
        <v>1444220588</v>
      </c>
      <c r="L1091" s="13">
        <f t="shared" ref="L1091:L1154" si="70">(((K1110/60)/60)/24)+DATE(1970,1,1)</f>
        <v>42524.782638888893</v>
      </c>
      <c r="M1091" t="b">
        <v>1</v>
      </c>
      <c r="N1091">
        <v>68</v>
      </c>
      <c r="O1091" t="b">
        <v>1</v>
      </c>
      <c r="P1091" t="s">
        <v>8271</v>
      </c>
      <c r="Q1091" s="6">
        <f t="shared" si="68"/>
        <v>1.121664</v>
      </c>
      <c r="R1091" s="8">
        <f t="shared" ref="R1091:R1154" si="71">E1091/N1091</f>
        <v>41.237647058823526</v>
      </c>
      <c r="S1091" t="s">
        <v>8317</v>
      </c>
      <c r="T1091" t="s">
        <v>8318</v>
      </c>
    </row>
    <row r="1092" spans="1:20" ht="45" x14ac:dyDescent="0.25">
      <c r="A1092">
        <v>1223</v>
      </c>
      <c r="B1092" s="3" t="s">
        <v>1224</v>
      </c>
      <c r="C1092" s="3" t="s">
        <v>5333</v>
      </c>
      <c r="D1092">
        <v>19800</v>
      </c>
      <c r="E1092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 s="13">
        <f t="shared" si="69"/>
        <v>42684.218854166669</v>
      </c>
      <c r="K1092">
        <v>1476159309</v>
      </c>
      <c r="L1092" s="13">
        <f t="shared" si="70"/>
        <v>42639.421493055561</v>
      </c>
      <c r="M1092" t="b">
        <v>0</v>
      </c>
      <c r="N1092">
        <v>191</v>
      </c>
      <c r="O1092" t="b">
        <v>1</v>
      </c>
      <c r="P1092" t="s">
        <v>8285</v>
      </c>
      <c r="Q1092" s="6">
        <f t="shared" si="68"/>
        <v>1.1210606060606061</v>
      </c>
      <c r="R1092" s="8">
        <f t="shared" si="71"/>
        <v>116.21465968586388</v>
      </c>
      <c r="S1092" t="s">
        <v>8325</v>
      </c>
      <c r="T1092" t="s">
        <v>8326</v>
      </c>
    </row>
    <row r="1093" spans="1:20" ht="60" x14ac:dyDescent="0.25">
      <c r="A1093">
        <v>384</v>
      </c>
      <c r="B1093" s="3" t="s">
        <v>385</v>
      </c>
      <c r="C1093" s="3" t="s">
        <v>4494</v>
      </c>
      <c r="D1093">
        <v>20000</v>
      </c>
      <c r="E1093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 s="13">
        <f t="shared" si="69"/>
        <v>42010.781793981485</v>
      </c>
      <c r="K1093">
        <v>1417977947</v>
      </c>
      <c r="L1093" s="13">
        <f t="shared" si="70"/>
        <v>40689.570868055554</v>
      </c>
      <c r="M1093" t="b">
        <v>0</v>
      </c>
      <c r="N1093">
        <v>383</v>
      </c>
      <c r="O1093" t="b">
        <v>1</v>
      </c>
      <c r="P1093" t="s">
        <v>8269</v>
      </c>
      <c r="Q1093" s="6">
        <f t="shared" si="68"/>
        <v>1.1210500000000001</v>
      </c>
      <c r="R1093" s="8">
        <f t="shared" si="71"/>
        <v>58.540469973890339</v>
      </c>
      <c r="S1093" t="s">
        <v>8320</v>
      </c>
      <c r="T1093" t="s">
        <v>8332</v>
      </c>
    </row>
    <row r="1094" spans="1:20" x14ac:dyDescent="0.25">
      <c r="A1094">
        <v>3285</v>
      </c>
      <c r="B1094" s="3" t="s">
        <v>3285</v>
      </c>
      <c r="C1094" s="3" t="s">
        <v>7395</v>
      </c>
      <c r="D1094">
        <v>4999</v>
      </c>
      <c r="E1094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 s="13">
        <f t="shared" si="69"/>
        <v>42794.208333333328</v>
      </c>
      <c r="K1094">
        <v>1485556626</v>
      </c>
      <c r="L1094" s="13">
        <f t="shared" si="70"/>
        <v>42416.407129629632</v>
      </c>
      <c r="M1094" t="b">
        <v>0</v>
      </c>
      <c r="N1094">
        <v>81</v>
      </c>
      <c r="O1094" t="b">
        <v>1</v>
      </c>
      <c r="P1094" t="s">
        <v>8271</v>
      </c>
      <c r="Q1094" s="6">
        <f t="shared" si="68"/>
        <v>1.1210242048409682</v>
      </c>
      <c r="R1094" s="8">
        <f t="shared" si="71"/>
        <v>69.18518518518519</v>
      </c>
      <c r="S1094" t="s">
        <v>8317</v>
      </c>
      <c r="T1094" t="s">
        <v>8318</v>
      </c>
    </row>
    <row r="1095" spans="1:20" ht="45" x14ac:dyDescent="0.25">
      <c r="A1095">
        <v>2806</v>
      </c>
      <c r="B1095" s="3" t="s">
        <v>2806</v>
      </c>
      <c r="C1095" s="3" t="s">
        <v>6916</v>
      </c>
      <c r="D1095">
        <v>3000</v>
      </c>
      <c r="E1095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 s="13">
        <f t="shared" si="69"/>
        <v>42221.458333333328</v>
      </c>
      <c r="K1095">
        <v>1435645490</v>
      </c>
      <c r="L1095" s="13">
        <f t="shared" si="70"/>
        <v>42130.491620370376</v>
      </c>
      <c r="M1095" t="b">
        <v>0</v>
      </c>
      <c r="N1095">
        <v>76</v>
      </c>
      <c r="O1095" t="b">
        <v>1</v>
      </c>
      <c r="P1095" t="s">
        <v>8271</v>
      </c>
      <c r="Q1095" s="6">
        <f t="shared" si="68"/>
        <v>1.121</v>
      </c>
      <c r="R1095" s="8">
        <f t="shared" si="71"/>
        <v>44.25</v>
      </c>
      <c r="S1095" t="s">
        <v>8317</v>
      </c>
      <c r="T1095" t="s">
        <v>8318</v>
      </c>
    </row>
    <row r="1096" spans="1:20" ht="45" x14ac:dyDescent="0.25">
      <c r="A1096">
        <v>2626</v>
      </c>
      <c r="B1096" s="3" t="s">
        <v>2626</v>
      </c>
      <c r="C1096" s="3" t="s">
        <v>6736</v>
      </c>
      <c r="D1096">
        <v>2500</v>
      </c>
      <c r="E1096">
        <v>2800</v>
      </c>
      <c r="F1096" t="s">
        <v>8219</v>
      </c>
      <c r="G1096" t="s">
        <v>8224</v>
      </c>
      <c r="H1096" t="s">
        <v>8246</v>
      </c>
      <c r="I1096">
        <v>1433343869</v>
      </c>
      <c r="J1096" s="13">
        <f t="shared" si="69"/>
        <v>42158.628113425926</v>
      </c>
      <c r="K1096">
        <v>1430751869</v>
      </c>
      <c r="L1096" s="13">
        <f t="shared" si="70"/>
        <v>42292.495474537034</v>
      </c>
      <c r="M1096" t="b">
        <v>0</v>
      </c>
      <c r="N1096">
        <v>50</v>
      </c>
      <c r="O1096" t="b">
        <v>1</v>
      </c>
      <c r="P1096" t="s">
        <v>8301</v>
      </c>
      <c r="Q1096" s="6">
        <f t="shared" si="68"/>
        <v>1.1200000000000001</v>
      </c>
      <c r="R1096" s="8">
        <f t="shared" si="71"/>
        <v>56</v>
      </c>
      <c r="S1096" t="s">
        <v>8310</v>
      </c>
      <c r="T1096" t="s">
        <v>8319</v>
      </c>
    </row>
    <row r="1097" spans="1:20" ht="30" x14ac:dyDescent="0.25">
      <c r="A1097">
        <v>3397</v>
      </c>
      <c r="B1097" s="3" t="s">
        <v>3396</v>
      </c>
      <c r="C1097" s="3" t="s">
        <v>7507</v>
      </c>
      <c r="D1097">
        <v>250</v>
      </c>
      <c r="E1097">
        <v>280</v>
      </c>
      <c r="F1097" t="s">
        <v>8219</v>
      </c>
      <c r="G1097" t="s">
        <v>8225</v>
      </c>
      <c r="H1097" t="s">
        <v>8247</v>
      </c>
      <c r="I1097">
        <v>1455832800</v>
      </c>
      <c r="J1097" s="13">
        <f t="shared" si="69"/>
        <v>42418.916666666672</v>
      </c>
      <c r="K1097">
        <v>1452338929</v>
      </c>
      <c r="L1097" s="13">
        <f t="shared" si="70"/>
        <v>40695.795370370368</v>
      </c>
      <c r="M1097" t="b">
        <v>0</v>
      </c>
      <c r="N1097">
        <v>24</v>
      </c>
      <c r="O1097" t="b">
        <v>1</v>
      </c>
      <c r="P1097" t="s">
        <v>8271</v>
      </c>
      <c r="Q1097" s="6">
        <f t="shared" si="68"/>
        <v>1.1200000000000001</v>
      </c>
      <c r="R1097" s="8">
        <f t="shared" si="71"/>
        <v>11.666666666666666</v>
      </c>
      <c r="S1097" t="s">
        <v>8317</v>
      </c>
      <c r="T1097" t="s">
        <v>8318</v>
      </c>
    </row>
    <row r="1098" spans="1:20" ht="60" x14ac:dyDescent="0.25">
      <c r="A1098">
        <v>3435</v>
      </c>
      <c r="B1098" s="3" t="s">
        <v>3434</v>
      </c>
      <c r="C1098" s="3" t="s">
        <v>7545</v>
      </c>
      <c r="D1098">
        <v>1000</v>
      </c>
      <c r="E1098">
        <v>1120</v>
      </c>
      <c r="F1098" t="s">
        <v>8219</v>
      </c>
      <c r="G1098" t="s">
        <v>8224</v>
      </c>
      <c r="H1098" t="s">
        <v>8246</v>
      </c>
      <c r="I1098">
        <v>1470538800</v>
      </c>
      <c r="J1098" s="13">
        <f t="shared" si="69"/>
        <v>42589.125</v>
      </c>
      <c r="K1098">
        <v>1469112493</v>
      </c>
      <c r="L1098" s="13">
        <f t="shared" si="70"/>
        <v>41853.240208333329</v>
      </c>
      <c r="M1098" t="b">
        <v>0</v>
      </c>
      <c r="N1098">
        <v>19</v>
      </c>
      <c r="O1098" t="b">
        <v>1</v>
      </c>
      <c r="P1098" t="s">
        <v>8271</v>
      </c>
      <c r="Q1098" s="6">
        <f t="shared" si="68"/>
        <v>1.1200000000000001</v>
      </c>
      <c r="R1098" s="8">
        <f t="shared" si="71"/>
        <v>58.94736842105263</v>
      </c>
      <c r="S1098" t="s">
        <v>8317</v>
      </c>
      <c r="T1098" t="s">
        <v>8318</v>
      </c>
    </row>
    <row r="1099" spans="1:20" ht="45" x14ac:dyDescent="0.25">
      <c r="A1099">
        <v>1309</v>
      </c>
      <c r="B1099" s="3" t="s">
        <v>1310</v>
      </c>
      <c r="C1099" s="3" t="s">
        <v>5419</v>
      </c>
      <c r="D1099">
        <v>11500</v>
      </c>
      <c r="E1099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 s="13">
        <f t="shared" si="69"/>
        <v>42292.882731481484</v>
      </c>
      <c r="K1099">
        <v>1441919468</v>
      </c>
      <c r="L1099" s="13">
        <f t="shared" si="70"/>
        <v>40956.066087962965</v>
      </c>
      <c r="M1099" t="b">
        <v>0</v>
      </c>
      <c r="N1099">
        <v>35</v>
      </c>
      <c r="O1099" t="b">
        <v>0</v>
      </c>
      <c r="P1099" t="s">
        <v>8273</v>
      </c>
      <c r="Q1099" s="6">
        <f t="shared" si="68"/>
        <v>1.1199130434782609</v>
      </c>
      <c r="R1099" s="8">
        <f t="shared" si="71"/>
        <v>367.97142857142859</v>
      </c>
      <c r="S1099" t="s">
        <v>8310</v>
      </c>
      <c r="T1099" t="s">
        <v>8316</v>
      </c>
    </row>
    <row r="1100" spans="1:20" ht="60" x14ac:dyDescent="0.25">
      <c r="A1100">
        <v>3681</v>
      </c>
      <c r="B1100" s="3" t="s">
        <v>3678</v>
      </c>
      <c r="C1100" s="3" t="s">
        <v>7791</v>
      </c>
      <c r="D1100">
        <v>1000</v>
      </c>
      <c r="E1100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 s="13">
        <f t="shared" si="69"/>
        <v>42384.651504629626</v>
      </c>
      <c r="K1100">
        <v>1452008290</v>
      </c>
      <c r="L1100" s="13">
        <f t="shared" si="70"/>
        <v>42680.47555555556</v>
      </c>
      <c r="M1100" t="b">
        <v>0</v>
      </c>
      <c r="N1100">
        <v>18</v>
      </c>
      <c r="O1100" t="b">
        <v>1</v>
      </c>
      <c r="P1100" t="s">
        <v>8271</v>
      </c>
      <c r="Q1100" s="6">
        <f t="shared" si="68"/>
        <v>1.119</v>
      </c>
      <c r="R1100" s="8">
        <f t="shared" si="71"/>
        <v>62.166666666666664</v>
      </c>
      <c r="S1100" t="s">
        <v>8317</v>
      </c>
      <c r="T1100" t="s">
        <v>8318</v>
      </c>
    </row>
    <row r="1101" spans="1:20" ht="60" x14ac:dyDescent="0.25">
      <c r="A1101">
        <v>394</v>
      </c>
      <c r="B1101" s="3" t="s">
        <v>395</v>
      </c>
      <c r="C1101" s="3" t="s">
        <v>4504</v>
      </c>
      <c r="D1101">
        <v>4700</v>
      </c>
      <c r="E1101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 s="13">
        <f t="shared" si="69"/>
        <v>42477.776412037041</v>
      </c>
      <c r="K1101">
        <v>1455737882</v>
      </c>
      <c r="L1101" s="13">
        <f t="shared" si="70"/>
        <v>40809.15252314815</v>
      </c>
      <c r="M1101" t="b">
        <v>0</v>
      </c>
      <c r="N1101">
        <v>50</v>
      </c>
      <c r="O1101" t="b">
        <v>1</v>
      </c>
      <c r="P1101" t="s">
        <v>8269</v>
      </c>
      <c r="Q1101" s="6">
        <f t="shared" si="68"/>
        <v>1.118936170212766</v>
      </c>
      <c r="R1101" s="8">
        <f t="shared" si="71"/>
        <v>105.18</v>
      </c>
      <c r="S1101" t="s">
        <v>8320</v>
      </c>
      <c r="T1101" t="s">
        <v>8332</v>
      </c>
    </row>
    <row r="1102" spans="1:20" ht="30" x14ac:dyDescent="0.25">
      <c r="A1102">
        <v>1395</v>
      </c>
      <c r="B1102" s="3" t="s">
        <v>1396</v>
      </c>
      <c r="C1102" s="3" t="s">
        <v>5505</v>
      </c>
      <c r="D1102">
        <v>3500</v>
      </c>
      <c r="E1102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 s="13">
        <f t="shared" si="69"/>
        <v>42749.90834490741</v>
      </c>
      <c r="K1102">
        <v>1481838481</v>
      </c>
      <c r="L1102" s="13">
        <f t="shared" si="70"/>
        <v>41814.785925925928</v>
      </c>
      <c r="M1102" t="b">
        <v>0</v>
      </c>
      <c r="N1102">
        <v>82</v>
      </c>
      <c r="O1102" t="b">
        <v>1</v>
      </c>
      <c r="P1102" t="s">
        <v>8276</v>
      </c>
      <c r="Q1102" s="6">
        <f t="shared" si="68"/>
        <v>1.1188571428571428</v>
      </c>
      <c r="R1102" s="8">
        <f t="shared" si="71"/>
        <v>47.756097560975611</v>
      </c>
      <c r="S1102" t="s">
        <v>8314</v>
      </c>
      <c r="T1102" t="s">
        <v>8315</v>
      </c>
    </row>
    <row r="1103" spans="1:20" ht="60" x14ac:dyDescent="0.25">
      <c r="A1103">
        <v>312</v>
      </c>
      <c r="B1103" s="3" t="s">
        <v>313</v>
      </c>
      <c r="C1103" s="3" t="s">
        <v>4422</v>
      </c>
      <c r="D1103">
        <v>8000</v>
      </c>
      <c r="E1103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 s="13">
        <f t="shared" si="69"/>
        <v>41378.877685185187</v>
      </c>
      <c r="K1103">
        <v>1363381432</v>
      </c>
      <c r="L1103" s="13">
        <f t="shared" si="70"/>
        <v>41282.944456018515</v>
      </c>
      <c r="M1103" t="b">
        <v>1</v>
      </c>
      <c r="N1103">
        <v>146</v>
      </c>
      <c r="O1103" t="b">
        <v>1</v>
      </c>
      <c r="P1103" t="s">
        <v>8269</v>
      </c>
      <c r="Q1103" s="6">
        <f t="shared" si="68"/>
        <v>1.1187499999999999</v>
      </c>
      <c r="R1103" s="8">
        <f t="shared" si="71"/>
        <v>61.301369863013697</v>
      </c>
      <c r="S1103" t="s">
        <v>8320</v>
      </c>
      <c r="T1103" t="s">
        <v>8332</v>
      </c>
    </row>
    <row r="1104" spans="1:20" ht="60" x14ac:dyDescent="0.25">
      <c r="A1104">
        <v>1511</v>
      </c>
      <c r="B1104" s="3" t="s">
        <v>1512</v>
      </c>
      <c r="C1104" s="3" t="s">
        <v>5621</v>
      </c>
      <c r="D1104">
        <v>14000</v>
      </c>
      <c r="E1104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 s="13">
        <f t="shared" si="69"/>
        <v>42326.625046296293</v>
      </c>
      <c r="K1104">
        <v>1445263204</v>
      </c>
      <c r="L1104" s="13">
        <f t="shared" si="70"/>
        <v>40840.615787037037</v>
      </c>
      <c r="M1104" t="b">
        <v>1</v>
      </c>
      <c r="N1104">
        <v>206</v>
      </c>
      <c r="O1104" t="b">
        <v>1</v>
      </c>
      <c r="P1104" t="s">
        <v>8285</v>
      </c>
      <c r="Q1104" s="6">
        <f t="shared" si="68"/>
        <v>1.1179285714285714</v>
      </c>
      <c r="R1104" s="8">
        <f t="shared" si="71"/>
        <v>75.975728155339809</v>
      </c>
      <c r="S1104" t="s">
        <v>8325</v>
      </c>
      <c r="T1104" t="s">
        <v>8326</v>
      </c>
    </row>
    <row r="1105" spans="1:20" ht="60" x14ac:dyDescent="0.25">
      <c r="A1105">
        <v>795</v>
      </c>
      <c r="B1105" s="3" t="s">
        <v>796</v>
      </c>
      <c r="C1105" s="3" t="s">
        <v>4905</v>
      </c>
      <c r="D1105">
        <v>14000</v>
      </c>
      <c r="E1105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 s="13">
        <f t="shared" si="69"/>
        <v>41006.207638888889</v>
      </c>
      <c r="K1105">
        <v>1330094566</v>
      </c>
      <c r="L1105" s="13">
        <f t="shared" si="70"/>
        <v>40829.873657407406</v>
      </c>
      <c r="M1105" t="b">
        <v>0</v>
      </c>
      <c r="N1105">
        <v>184</v>
      </c>
      <c r="O1105" t="b">
        <v>1</v>
      </c>
      <c r="P1105" t="s">
        <v>8276</v>
      </c>
      <c r="Q1105" s="6">
        <f t="shared" si="68"/>
        <v>1.1178571428571429</v>
      </c>
      <c r="R1105" s="8">
        <f t="shared" si="71"/>
        <v>85.054347826086953</v>
      </c>
      <c r="S1105" t="s">
        <v>8314</v>
      </c>
      <c r="T1105" t="s">
        <v>8315</v>
      </c>
    </row>
    <row r="1106" spans="1:20" ht="60" x14ac:dyDescent="0.25">
      <c r="A1106">
        <v>378</v>
      </c>
      <c r="B1106" s="3" t="s">
        <v>379</v>
      </c>
      <c r="C1106" s="3" t="s">
        <v>4488</v>
      </c>
      <c r="D1106">
        <v>3000</v>
      </c>
      <c r="E1106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 s="13">
        <f t="shared" si="69"/>
        <v>42394.994444444441</v>
      </c>
      <c r="K1106">
        <v>1451655808</v>
      </c>
      <c r="L1106" s="13">
        <f t="shared" si="70"/>
        <v>42230.472222222219</v>
      </c>
      <c r="M1106" t="b">
        <v>0</v>
      </c>
      <c r="N1106">
        <v>83</v>
      </c>
      <c r="O1106" t="b">
        <v>1</v>
      </c>
      <c r="P1106" t="s">
        <v>8269</v>
      </c>
      <c r="Q1106" s="6">
        <f t="shared" si="68"/>
        <v>1.1176666666666666</v>
      </c>
      <c r="R1106" s="8">
        <f t="shared" si="71"/>
        <v>40.397590361445786</v>
      </c>
      <c r="S1106" t="s">
        <v>8320</v>
      </c>
      <c r="T1106" t="s">
        <v>8332</v>
      </c>
    </row>
    <row r="1107" spans="1:20" ht="45" x14ac:dyDescent="0.25">
      <c r="A1107">
        <v>1029</v>
      </c>
      <c r="B1107" s="3" t="s">
        <v>1030</v>
      </c>
      <c r="C1107" s="3" t="s">
        <v>5139</v>
      </c>
      <c r="D1107">
        <v>10000</v>
      </c>
      <c r="E1107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 s="13">
        <f t="shared" si="69"/>
        <v>42098.915972222225</v>
      </c>
      <c r="K1107">
        <v>1423501507</v>
      </c>
      <c r="L1107" s="13">
        <f t="shared" si="70"/>
        <v>42381.671840277777</v>
      </c>
      <c r="M1107" t="b">
        <v>0</v>
      </c>
      <c r="N1107">
        <v>141</v>
      </c>
      <c r="O1107" t="b">
        <v>1</v>
      </c>
      <c r="P1107" t="s">
        <v>8280</v>
      </c>
      <c r="Q1107" s="6">
        <f t="shared" si="68"/>
        <v>1.1175999999999999</v>
      </c>
      <c r="R1107" s="8">
        <f t="shared" si="71"/>
        <v>79.262411347517727</v>
      </c>
      <c r="S1107" t="s">
        <v>8314</v>
      </c>
      <c r="T1107" t="s">
        <v>8327</v>
      </c>
    </row>
    <row r="1108" spans="1:20" ht="45" x14ac:dyDescent="0.25">
      <c r="A1108">
        <v>27</v>
      </c>
      <c r="B1108" s="3" t="s">
        <v>29</v>
      </c>
      <c r="C1108" s="3" t="s">
        <v>4138</v>
      </c>
      <c r="D1108">
        <v>20000</v>
      </c>
      <c r="E1108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 s="13">
        <f t="shared" si="69"/>
        <v>41959.206400462965</v>
      </c>
      <c r="K1108">
        <v>1413518233</v>
      </c>
      <c r="L1108" s="13">
        <f t="shared" si="70"/>
        <v>42323.800138888888</v>
      </c>
      <c r="M1108" t="b">
        <v>0</v>
      </c>
      <c r="N1108">
        <v>150</v>
      </c>
      <c r="O1108" t="b">
        <v>1</v>
      </c>
      <c r="P1108" t="s">
        <v>8265</v>
      </c>
      <c r="Q1108" s="6">
        <f t="shared" si="68"/>
        <v>1.1172500000000001</v>
      </c>
      <c r="R1108" s="8">
        <f t="shared" si="71"/>
        <v>148.96666666666667</v>
      </c>
      <c r="S1108" t="s">
        <v>8320</v>
      </c>
      <c r="T1108" t="s">
        <v>8334</v>
      </c>
    </row>
    <row r="1109" spans="1:20" ht="45" x14ac:dyDescent="0.25">
      <c r="A1109">
        <v>2546</v>
      </c>
      <c r="B1109" s="3" t="s">
        <v>2546</v>
      </c>
      <c r="C1109" s="3" t="s">
        <v>6656</v>
      </c>
      <c r="D1109">
        <v>3500</v>
      </c>
      <c r="E1109">
        <v>3910</v>
      </c>
      <c r="F1109" t="s">
        <v>8219</v>
      </c>
      <c r="G1109" t="s">
        <v>8224</v>
      </c>
      <c r="H1109" t="s">
        <v>8246</v>
      </c>
      <c r="I1109">
        <v>1380949200</v>
      </c>
      <c r="J1109" s="13">
        <f t="shared" si="69"/>
        <v>41552.208333333336</v>
      </c>
      <c r="K1109">
        <v>1378586179</v>
      </c>
      <c r="L1109" s="13">
        <f t="shared" si="70"/>
        <v>41775.753761574073</v>
      </c>
      <c r="M1109" t="b">
        <v>0</v>
      </c>
      <c r="N1109">
        <v>65</v>
      </c>
      <c r="O1109" t="b">
        <v>1</v>
      </c>
      <c r="P1109" t="s">
        <v>8300</v>
      </c>
      <c r="Q1109" s="6">
        <f t="shared" si="68"/>
        <v>1.1171428571428572</v>
      </c>
      <c r="R1109" s="8">
        <f t="shared" si="71"/>
        <v>60.153846153846153</v>
      </c>
      <c r="S1109" t="s">
        <v>8314</v>
      </c>
      <c r="T1109" t="s">
        <v>8336</v>
      </c>
    </row>
    <row r="1110" spans="1:20" ht="60" x14ac:dyDescent="0.25">
      <c r="A1110">
        <v>3383</v>
      </c>
      <c r="B1110" s="3" t="s">
        <v>3382</v>
      </c>
      <c r="C1110" s="3" t="s">
        <v>7493</v>
      </c>
      <c r="D1110">
        <v>1750</v>
      </c>
      <c r="E1110">
        <v>1955</v>
      </c>
      <c r="F1110" t="s">
        <v>8219</v>
      </c>
      <c r="G1110" t="s">
        <v>8224</v>
      </c>
      <c r="H1110" t="s">
        <v>8246</v>
      </c>
      <c r="I1110">
        <v>1466707620</v>
      </c>
      <c r="J1110" s="13">
        <f t="shared" si="69"/>
        <v>42544.782638888893</v>
      </c>
      <c r="K1110">
        <v>1464979620</v>
      </c>
      <c r="L1110" s="13">
        <f t="shared" si="70"/>
        <v>40267.245717592588</v>
      </c>
      <c r="M1110" t="b">
        <v>0</v>
      </c>
      <c r="N1110">
        <v>30</v>
      </c>
      <c r="O1110" t="b">
        <v>1</v>
      </c>
      <c r="P1110" t="s">
        <v>8271</v>
      </c>
      <c r="Q1110" s="6">
        <f t="shared" si="68"/>
        <v>1.1171428571428572</v>
      </c>
      <c r="R1110" s="8">
        <f t="shared" si="71"/>
        <v>65.166666666666671</v>
      </c>
      <c r="S1110" t="s">
        <v>8317</v>
      </c>
      <c r="T1110" t="s">
        <v>8318</v>
      </c>
    </row>
    <row r="1111" spans="1:20" ht="60" x14ac:dyDescent="0.25">
      <c r="A1111">
        <v>752</v>
      </c>
      <c r="B1111" s="3" t="s">
        <v>753</v>
      </c>
      <c r="C1111" s="3" t="s">
        <v>4862</v>
      </c>
      <c r="D1111">
        <v>5000</v>
      </c>
      <c r="E1111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 s="13">
        <f t="shared" si="69"/>
        <v>42659.458333333328</v>
      </c>
      <c r="K1111">
        <v>1474884417</v>
      </c>
      <c r="L1111" s="13">
        <f t="shared" si="70"/>
        <v>42248.90042824074</v>
      </c>
      <c r="M1111" t="b">
        <v>0</v>
      </c>
      <c r="N1111">
        <v>105</v>
      </c>
      <c r="O1111" t="b">
        <v>1</v>
      </c>
      <c r="P1111" t="s">
        <v>8274</v>
      </c>
      <c r="Q1111" s="6">
        <f t="shared" si="68"/>
        <v>1.117</v>
      </c>
      <c r="R1111" s="8">
        <f t="shared" si="71"/>
        <v>53.19047619047619</v>
      </c>
      <c r="S1111" t="s">
        <v>8323</v>
      </c>
      <c r="T1111" t="s">
        <v>8333</v>
      </c>
    </row>
    <row r="1112" spans="1:20" ht="45" x14ac:dyDescent="0.25">
      <c r="A1112">
        <v>1358</v>
      </c>
      <c r="B1112" s="3" t="s">
        <v>1359</v>
      </c>
      <c r="C1112" s="3" t="s">
        <v>5468</v>
      </c>
      <c r="D1112">
        <v>3000</v>
      </c>
      <c r="E1112">
        <v>3350</v>
      </c>
      <c r="F1112" t="s">
        <v>8219</v>
      </c>
      <c r="G1112" t="s">
        <v>8224</v>
      </c>
      <c r="H1112" t="s">
        <v>8246</v>
      </c>
      <c r="I1112">
        <v>1309009323</v>
      </c>
      <c r="J1112" s="13">
        <f t="shared" si="69"/>
        <v>40719.570868055554</v>
      </c>
      <c r="K1112">
        <v>1306417323</v>
      </c>
      <c r="L1112" s="13">
        <f t="shared" si="70"/>
        <v>41157.042928240742</v>
      </c>
      <c r="M1112" t="b">
        <v>0</v>
      </c>
      <c r="N1112">
        <v>49</v>
      </c>
      <c r="O1112" t="b">
        <v>1</v>
      </c>
      <c r="P1112" t="s">
        <v>8274</v>
      </c>
      <c r="Q1112" s="6">
        <f t="shared" si="68"/>
        <v>1.1166666666666667</v>
      </c>
      <c r="R1112" s="8">
        <f t="shared" si="71"/>
        <v>68.367346938775512</v>
      </c>
      <c r="S1112" t="s">
        <v>8323</v>
      </c>
      <c r="T1112" t="s">
        <v>8333</v>
      </c>
    </row>
    <row r="1113" spans="1:20" ht="45" x14ac:dyDescent="0.25">
      <c r="A1113">
        <v>1677</v>
      </c>
      <c r="B1113" s="3" t="s">
        <v>1678</v>
      </c>
      <c r="C1113" s="3" t="s">
        <v>5787</v>
      </c>
      <c r="D1113">
        <v>6000</v>
      </c>
      <c r="E1113">
        <v>6700</v>
      </c>
      <c r="F1113" t="s">
        <v>8219</v>
      </c>
      <c r="G1113" t="s">
        <v>8227</v>
      </c>
      <c r="H1113" t="s">
        <v>8249</v>
      </c>
      <c r="I1113">
        <v>1460786340</v>
      </c>
      <c r="J1113" s="13">
        <f t="shared" si="69"/>
        <v>42476.249305555553</v>
      </c>
      <c r="K1113">
        <v>1455615976</v>
      </c>
      <c r="L1113" s="13">
        <f t="shared" si="70"/>
        <v>41936.001226851848</v>
      </c>
      <c r="M1113" t="b">
        <v>0</v>
      </c>
      <c r="N1113">
        <v>42</v>
      </c>
      <c r="O1113" t="b">
        <v>1</v>
      </c>
      <c r="P1113" t="s">
        <v>8292</v>
      </c>
      <c r="Q1113" s="6">
        <f t="shared" si="68"/>
        <v>1.1166666666666667</v>
      </c>
      <c r="R1113" s="8">
        <f t="shared" si="71"/>
        <v>159.52380952380952</v>
      </c>
      <c r="S1113" t="s">
        <v>8314</v>
      </c>
      <c r="T1113" t="s">
        <v>8322</v>
      </c>
    </row>
    <row r="1114" spans="1:20" ht="30" x14ac:dyDescent="0.25">
      <c r="A1114">
        <v>1379</v>
      </c>
      <c r="B1114" s="3" t="s">
        <v>1380</v>
      </c>
      <c r="C1114" s="3" t="s">
        <v>5489</v>
      </c>
      <c r="D1114">
        <v>10000</v>
      </c>
      <c r="E1114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 s="13">
        <f t="shared" si="69"/>
        <v>42160.491620370376</v>
      </c>
      <c r="K1114">
        <v>1430912876</v>
      </c>
      <c r="L1114" s="13">
        <f t="shared" si="70"/>
        <v>41941.75203703704</v>
      </c>
      <c r="M1114" t="b">
        <v>0</v>
      </c>
      <c r="N1114">
        <v>151</v>
      </c>
      <c r="O1114" t="b">
        <v>1</v>
      </c>
      <c r="P1114" t="s">
        <v>8276</v>
      </c>
      <c r="Q1114" s="6">
        <f t="shared" si="68"/>
        <v>1.1160000000000001</v>
      </c>
      <c r="R1114" s="8">
        <f t="shared" si="71"/>
        <v>73.907284768211923</v>
      </c>
      <c r="S1114" t="s">
        <v>8314</v>
      </c>
      <c r="T1114" t="s">
        <v>8315</v>
      </c>
    </row>
    <row r="1115" spans="1:20" ht="60" x14ac:dyDescent="0.25">
      <c r="A1115">
        <v>347</v>
      </c>
      <c r="B1115" s="3" t="s">
        <v>348</v>
      </c>
      <c r="C1115" s="3" t="s">
        <v>4457</v>
      </c>
      <c r="D1115">
        <v>40000</v>
      </c>
      <c r="E1115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 s="13">
        <f t="shared" si="69"/>
        <v>42322.537141203706</v>
      </c>
      <c r="K1115">
        <v>1444910009</v>
      </c>
      <c r="L1115" s="13">
        <f t="shared" si="70"/>
        <v>41869.740671296298</v>
      </c>
      <c r="M1115" t="b">
        <v>1</v>
      </c>
      <c r="N1115">
        <v>379</v>
      </c>
      <c r="O1115" t="b">
        <v>1</v>
      </c>
      <c r="P1115" t="s">
        <v>8269</v>
      </c>
      <c r="Q1115" s="6">
        <f t="shared" si="68"/>
        <v>1.1159049999999999</v>
      </c>
      <c r="R1115" s="8">
        <f t="shared" si="71"/>
        <v>117.77361477572559</v>
      </c>
      <c r="S1115" t="s">
        <v>8320</v>
      </c>
      <c r="T1115" t="s">
        <v>8332</v>
      </c>
    </row>
    <row r="1116" spans="1:20" ht="45" x14ac:dyDescent="0.25">
      <c r="A1116">
        <v>801</v>
      </c>
      <c r="B1116" s="3" t="s">
        <v>802</v>
      </c>
      <c r="C1116" s="3" t="s">
        <v>4911</v>
      </c>
      <c r="D1116">
        <v>2000</v>
      </c>
      <c r="E1116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 s="13">
        <f t="shared" si="69"/>
        <v>40725.795370370368</v>
      </c>
      <c r="K1116">
        <v>1306955120</v>
      </c>
      <c r="L1116" s="13">
        <f t="shared" si="70"/>
        <v>42447.896666666667</v>
      </c>
      <c r="M1116" t="b">
        <v>0</v>
      </c>
      <c r="N1116">
        <v>51</v>
      </c>
      <c r="O1116" t="b">
        <v>1</v>
      </c>
      <c r="P1116" t="s">
        <v>8276</v>
      </c>
      <c r="Q1116" s="6">
        <f t="shared" si="68"/>
        <v>1.1152149999999998</v>
      </c>
      <c r="R1116" s="8">
        <f t="shared" si="71"/>
        <v>43.733921568627444</v>
      </c>
      <c r="S1116" t="s">
        <v>8314</v>
      </c>
      <c r="T1116" t="s">
        <v>8315</v>
      </c>
    </row>
    <row r="1117" spans="1:20" ht="60" x14ac:dyDescent="0.25">
      <c r="A1117">
        <v>2839</v>
      </c>
      <c r="B1117" s="3" t="s">
        <v>2839</v>
      </c>
      <c r="C1117" s="3" t="s">
        <v>6949</v>
      </c>
      <c r="D1117">
        <v>3500</v>
      </c>
      <c r="E1117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 s="13">
        <f t="shared" si="69"/>
        <v>41876.207638888889</v>
      </c>
      <c r="K1117">
        <v>1406958354</v>
      </c>
      <c r="L1117" s="13">
        <f t="shared" si="70"/>
        <v>42487.037905092591</v>
      </c>
      <c r="M1117" t="b">
        <v>0</v>
      </c>
      <c r="N1117">
        <v>31</v>
      </c>
      <c r="O1117" t="b">
        <v>1</v>
      </c>
      <c r="P1117" t="s">
        <v>8271</v>
      </c>
      <c r="Q1117" s="6">
        <f t="shared" si="68"/>
        <v>1.1142857142857143</v>
      </c>
      <c r="R1117" s="8">
        <f t="shared" si="71"/>
        <v>125.80645161290323</v>
      </c>
      <c r="S1117" t="s">
        <v>8317</v>
      </c>
      <c r="T1117" t="s">
        <v>8318</v>
      </c>
    </row>
    <row r="1118" spans="1:20" ht="60" x14ac:dyDescent="0.25">
      <c r="A1118">
        <v>2210</v>
      </c>
      <c r="B1118" s="3" t="s">
        <v>2211</v>
      </c>
      <c r="C1118" s="3" t="s">
        <v>6320</v>
      </c>
      <c r="D1118">
        <v>4000</v>
      </c>
      <c r="E1118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 s="13">
        <f t="shared" si="69"/>
        <v>41013.73333333333</v>
      </c>
      <c r="K1118">
        <v>1329442510</v>
      </c>
      <c r="L1118" s="13">
        <f t="shared" si="70"/>
        <v>40786.187789351854</v>
      </c>
      <c r="M1118" t="b">
        <v>0</v>
      </c>
      <c r="N1118">
        <v>72</v>
      </c>
      <c r="O1118" t="b">
        <v>1</v>
      </c>
      <c r="P1118" t="s">
        <v>8280</v>
      </c>
      <c r="Q1118" s="6">
        <f t="shared" si="68"/>
        <v>1.11425</v>
      </c>
      <c r="R1118" s="8">
        <f t="shared" si="71"/>
        <v>61.902777777777779</v>
      </c>
      <c r="S1118" t="s">
        <v>8314</v>
      </c>
      <c r="T1118" t="s">
        <v>8327</v>
      </c>
    </row>
    <row r="1119" spans="1:20" ht="60" x14ac:dyDescent="0.25">
      <c r="A1119">
        <v>1221</v>
      </c>
      <c r="B1119" s="3" t="s">
        <v>1222</v>
      </c>
      <c r="C1119" s="3" t="s">
        <v>5331</v>
      </c>
      <c r="D1119">
        <v>2200</v>
      </c>
      <c r="E1119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 s="13">
        <f t="shared" si="69"/>
        <v>42708</v>
      </c>
      <c r="K1119">
        <v>1478431488</v>
      </c>
      <c r="L1119" s="13">
        <f t="shared" si="70"/>
        <v>40513.757569444446</v>
      </c>
      <c r="M1119" t="b">
        <v>0</v>
      </c>
      <c r="N1119">
        <v>103</v>
      </c>
      <c r="O1119" t="b">
        <v>1</v>
      </c>
      <c r="P1119" t="s">
        <v>8285</v>
      </c>
      <c r="Q1119" s="6">
        <f t="shared" si="68"/>
        <v>1.1140954545454547</v>
      </c>
      <c r="R1119" s="8">
        <f t="shared" si="71"/>
        <v>23.796213592233013</v>
      </c>
      <c r="S1119" t="s">
        <v>8325</v>
      </c>
      <c r="T1119" t="s">
        <v>8326</v>
      </c>
    </row>
    <row r="1120" spans="1:20" ht="60" x14ac:dyDescent="0.25">
      <c r="A1120">
        <v>268</v>
      </c>
      <c r="B1120" s="3" t="s">
        <v>269</v>
      </c>
      <c r="C1120" s="3" t="s">
        <v>4378</v>
      </c>
      <c r="D1120">
        <v>5000</v>
      </c>
      <c r="E1120">
        <v>5570</v>
      </c>
      <c r="F1120" t="s">
        <v>8219</v>
      </c>
      <c r="G1120" t="s">
        <v>8224</v>
      </c>
      <c r="H1120" t="s">
        <v>8246</v>
      </c>
      <c r="I1120">
        <v>1320640778</v>
      </c>
      <c r="J1120" s="13">
        <f t="shared" si="69"/>
        <v>40854.194189814814</v>
      </c>
      <c r="K1120">
        <v>1316749178</v>
      </c>
      <c r="L1120" s="13">
        <f t="shared" si="70"/>
        <v>42633.116851851853</v>
      </c>
      <c r="M1120" t="b">
        <v>1</v>
      </c>
      <c r="N1120">
        <v>111</v>
      </c>
      <c r="O1120" t="b">
        <v>1</v>
      </c>
      <c r="P1120" t="s">
        <v>8269</v>
      </c>
      <c r="Q1120" s="6">
        <f t="shared" si="68"/>
        <v>1.1140000000000001</v>
      </c>
      <c r="R1120" s="8">
        <f t="shared" si="71"/>
        <v>50.18018018018018</v>
      </c>
      <c r="S1120" t="s">
        <v>8320</v>
      </c>
      <c r="T1120" t="s">
        <v>8332</v>
      </c>
    </row>
    <row r="1121" spans="1:20" ht="45" x14ac:dyDescent="0.25">
      <c r="A1121">
        <v>1506</v>
      </c>
      <c r="B1121" s="3" t="s">
        <v>1507</v>
      </c>
      <c r="C1121" s="3" t="s">
        <v>5616</v>
      </c>
      <c r="D1121">
        <v>1500</v>
      </c>
      <c r="E1121">
        <v>1671</v>
      </c>
      <c r="F1121" t="s">
        <v>8219</v>
      </c>
      <c r="G1121" t="s">
        <v>8225</v>
      </c>
      <c r="H1121" t="s">
        <v>8247</v>
      </c>
      <c r="I1121">
        <v>1406227904</v>
      </c>
      <c r="J1121" s="13">
        <f t="shared" si="69"/>
        <v>41844.785925925928</v>
      </c>
      <c r="K1121">
        <v>1403635904</v>
      </c>
      <c r="L1121" s="13">
        <f t="shared" si="70"/>
        <v>42120.628136574072</v>
      </c>
      <c r="M1121" t="b">
        <v>1</v>
      </c>
      <c r="N1121">
        <v>43</v>
      </c>
      <c r="O1121" t="b">
        <v>1</v>
      </c>
      <c r="P1121" t="s">
        <v>8285</v>
      </c>
      <c r="Q1121" s="6">
        <f t="shared" si="68"/>
        <v>1.1140000000000001</v>
      </c>
      <c r="R1121" s="8">
        <f t="shared" si="71"/>
        <v>38.860465116279073</v>
      </c>
      <c r="S1121" t="s">
        <v>8325</v>
      </c>
      <c r="T1121" t="s">
        <v>8326</v>
      </c>
    </row>
    <row r="1122" spans="1:20" x14ac:dyDescent="0.25">
      <c r="A1122">
        <v>307</v>
      </c>
      <c r="B1122" s="3" t="s">
        <v>308</v>
      </c>
      <c r="C1122" s="3" t="s">
        <v>4417</v>
      </c>
      <c r="D1122">
        <v>22000</v>
      </c>
      <c r="E1122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 s="13">
        <f t="shared" si="69"/>
        <v>41312.944456018515</v>
      </c>
      <c r="K1122">
        <v>1357684801</v>
      </c>
      <c r="L1122" s="13">
        <f t="shared" si="70"/>
        <v>41521.617361111108</v>
      </c>
      <c r="M1122" t="b">
        <v>1</v>
      </c>
      <c r="N1122">
        <v>576</v>
      </c>
      <c r="O1122" t="b">
        <v>1</v>
      </c>
      <c r="P1122" t="s">
        <v>8269</v>
      </c>
      <c r="Q1122" s="6">
        <f t="shared" si="68"/>
        <v>1.1131818181818183</v>
      </c>
      <c r="R1122" s="8">
        <f t="shared" si="71"/>
        <v>42.517361111111114</v>
      </c>
      <c r="S1122" t="s">
        <v>8320</v>
      </c>
      <c r="T1122" t="s">
        <v>8332</v>
      </c>
    </row>
    <row r="1123" spans="1:20" ht="60" x14ac:dyDescent="0.25">
      <c r="A1123">
        <v>1477</v>
      </c>
      <c r="B1123" s="3" t="s">
        <v>1478</v>
      </c>
      <c r="C1123" s="3" t="s">
        <v>5587</v>
      </c>
      <c r="D1123">
        <v>30000</v>
      </c>
      <c r="E1123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 s="13">
        <f t="shared" si="69"/>
        <v>40900.125</v>
      </c>
      <c r="K1123">
        <v>1319467604</v>
      </c>
      <c r="L1123" s="13">
        <f t="shared" si="70"/>
        <v>41682.099189814813</v>
      </c>
      <c r="M1123" t="b">
        <v>1</v>
      </c>
      <c r="N1123">
        <v>369</v>
      </c>
      <c r="O1123" t="b">
        <v>1</v>
      </c>
      <c r="P1123" t="s">
        <v>8288</v>
      </c>
      <c r="Q1123" s="6">
        <f t="shared" si="68"/>
        <v>1.1131</v>
      </c>
      <c r="R1123" s="8">
        <f t="shared" si="71"/>
        <v>90.495934959349597</v>
      </c>
      <c r="S1123" t="s">
        <v>8323</v>
      </c>
      <c r="T1123" t="s">
        <v>8324</v>
      </c>
    </row>
    <row r="1124" spans="1:20" ht="60" x14ac:dyDescent="0.25">
      <c r="A1124">
        <v>2559</v>
      </c>
      <c r="B1124" s="3" t="s">
        <v>2559</v>
      </c>
      <c r="C1124" s="3" t="s">
        <v>6669</v>
      </c>
      <c r="D1124">
        <v>800</v>
      </c>
      <c r="E1124">
        <v>890</v>
      </c>
      <c r="F1124" t="s">
        <v>8219</v>
      </c>
      <c r="G1124" t="s">
        <v>8224</v>
      </c>
      <c r="H1124" t="s">
        <v>8246</v>
      </c>
      <c r="I1124">
        <v>1321385820</v>
      </c>
      <c r="J1124" s="13">
        <f t="shared" si="69"/>
        <v>40862.817361111112</v>
      </c>
      <c r="K1124">
        <v>1318539484</v>
      </c>
      <c r="L1124" s="13">
        <f t="shared" si="70"/>
        <v>41786.614363425928</v>
      </c>
      <c r="M1124" t="b">
        <v>0</v>
      </c>
      <c r="N1124">
        <v>25</v>
      </c>
      <c r="O1124" t="b">
        <v>1</v>
      </c>
      <c r="P1124" t="s">
        <v>8300</v>
      </c>
      <c r="Q1124" s="6">
        <f t="shared" si="68"/>
        <v>1.1125</v>
      </c>
      <c r="R1124" s="8">
        <f t="shared" si="71"/>
        <v>35.6</v>
      </c>
      <c r="S1124" t="s">
        <v>8314</v>
      </c>
      <c r="T1124" t="s">
        <v>8336</v>
      </c>
    </row>
    <row r="1125" spans="1:20" ht="45" x14ac:dyDescent="0.25">
      <c r="A1125">
        <v>3246</v>
      </c>
      <c r="B1125" s="3" t="s">
        <v>3246</v>
      </c>
      <c r="C1125" s="3" t="s">
        <v>7356</v>
      </c>
      <c r="D1125">
        <v>10000</v>
      </c>
      <c r="E1125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 s="13">
        <f t="shared" si="69"/>
        <v>42259.165972222225</v>
      </c>
      <c r="K1125">
        <v>1439551200</v>
      </c>
      <c r="L1125" s="13">
        <f t="shared" si="70"/>
        <v>42499.629849537043</v>
      </c>
      <c r="M1125" t="b">
        <v>1</v>
      </c>
      <c r="N1125">
        <v>193</v>
      </c>
      <c r="O1125" t="b">
        <v>1</v>
      </c>
      <c r="P1125" t="s">
        <v>8271</v>
      </c>
      <c r="Q1125" s="6">
        <f t="shared" si="68"/>
        <v>1.1122000000000001</v>
      </c>
      <c r="R1125" s="8">
        <f t="shared" si="71"/>
        <v>57.626943005181346</v>
      </c>
      <c r="S1125" t="s">
        <v>8317</v>
      </c>
      <c r="T1125" t="s">
        <v>8318</v>
      </c>
    </row>
    <row r="1126" spans="1:20" ht="60" x14ac:dyDescent="0.25">
      <c r="A1126">
        <v>3722</v>
      </c>
      <c r="B1126" s="3" t="s">
        <v>3719</v>
      </c>
      <c r="C1126" s="3" t="s">
        <v>7832</v>
      </c>
      <c r="D1126">
        <v>1500</v>
      </c>
      <c r="E1126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 s="13">
        <f t="shared" si="69"/>
        <v>42411.957638888889</v>
      </c>
      <c r="K1126">
        <v>1452614847</v>
      </c>
      <c r="L1126" s="13">
        <f t="shared" si="70"/>
        <v>40811.120324074072</v>
      </c>
      <c r="M1126" t="b">
        <v>0</v>
      </c>
      <c r="N1126">
        <v>35</v>
      </c>
      <c r="O1126" t="b">
        <v>1</v>
      </c>
      <c r="P1126" t="s">
        <v>8271</v>
      </c>
      <c r="Q1126" s="6">
        <f t="shared" si="68"/>
        <v>1.1120000000000001</v>
      </c>
      <c r="R1126" s="8">
        <f t="shared" si="71"/>
        <v>47.657142857142858</v>
      </c>
      <c r="S1126" t="s">
        <v>8317</v>
      </c>
      <c r="T1126" t="s">
        <v>8318</v>
      </c>
    </row>
    <row r="1127" spans="1:20" ht="60" x14ac:dyDescent="0.25">
      <c r="A1127">
        <v>1887</v>
      </c>
      <c r="B1127" s="3" t="s">
        <v>1888</v>
      </c>
      <c r="C1127" s="3" t="s">
        <v>5997</v>
      </c>
      <c r="D1127">
        <v>3000</v>
      </c>
      <c r="E1127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 s="13">
        <f t="shared" si="69"/>
        <v>42341.895833333328</v>
      </c>
      <c r="K1127">
        <v>1447614732</v>
      </c>
      <c r="L1127" s="13">
        <f t="shared" si="70"/>
        <v>42146.731087962966</v>
      </c>
      <c r="M1127" t="b">
        <v>0</v>
      </c>
      <c r="N1127">
        <v>8</v>
      </c>
      <c r="O1127" t="b">
        <v>1</v>
      </c>
      <c r="P1127" t="s">
        <v>8279</v>
      </c>
      <c r="Q1127" s="6">
        <f t="shared" si="68"/>
        <v>1.1116666666666666</v>
      </c>
      <c r="R1127" s="8">
        <f t="shared" si="71"/>
        <v>416.875</v>
      </c>
      <c r="S1127" t="s">
        <v>8314</v>
      </c>
      <c r="T1127" t="s">
        <v>8331</v>
      </c>
    </row>
    <row r="1128" spans="1:20" ht="45" x14ac:dyDescent="0.25">
      <c r="A1128">
        <v>3163</v>
      </c>
      <c r="B1128" s="3" t="s">
        <v>3163</v>
      </c>
      <c r="C1128" s="3" t="s">
        <v>7273</v>
      </c>
      <c r="D1128">
        <v>13000</v>
      </c>
      <c r="E1128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 s="13">
        <f t="shared" si="69"/>
        <v>41805.753761574073</v>
      </c>
      <c r="K1128">
        <v>1400263525</v>
      </c>
      <c r="L1128" s="13">
        <f t="shared" si="70"/>
        <v>42467.581388888888</v>
      </c>
      <c r="M1128" t="b">
        <v>1</v>
      </c>
      <c r="N1128">
        <v>72</v>
      </c>
      <c r="O1128" t="b">
        <v>1</v>
      </c>
      <c r="P1128" t="s">
        <v>8271</v>
      </c>
      <c r="Q1128" s="6">
        <f t="shared" si="68"/>
        <v>1.1115384615384616</v>
      </c>
      <c r="R1128" s="8">
        <f t="shared" si="71"/>
        <v>200.69444444444446</v>
      </c>
      <c r="S1128" t="s">
        <v>8317</v>
      </c>
      <c r="T1128" t="s">
        <v>8318</v>
      </c>
    </row>
    <row r="1129" spans="1:20" ht="60" x14ac:dyDescent="0.25">
      <c r="A1129">
        <v>265</v>
      </c>
      <c r="B1129" s="3" t="s">
        <v>266</v>
      </c>
      <c r="C1129" s="3" t="s">
        <v>4375</v>
      </c>
      <c r="D1129">
        <v>5000</v>
      </c>
      <c r="E1129">
        <v>5555</v>
      </c>
      <c r="F1129" t="s">
        <v>8219</v>
      </c>
      <c r="G1129" t="s">
        <v>8224</v>
      </c>
      <c r="H1129" t="s">
        <v>8246</v>
      </c>
      <c r="I1129">
        <v>1273522560</v>
      </c>
      <c r="J1129" s="13">
        <f t="shared" si="69"/>
        <v>40308.844444444447</v>
      </c>
      <c r="K1129">
        <v>1269928430</v>
      </c>
      <c r="L1129" s="13">
        <f t="shared" si="70"/>
        <v>41689.917962962965</v>
      </c>
      <c r="M1129" t="b">
        <v>1</v>
      </c>
      <c r="N1129">
        <v>58</v>
      </c>
      <c r="O1129" t="b">
        <v>1</v>
      </c>
      <c r="P1129" t="s">
        <v>8269</v>
      </c>
      <c r="Q1129" s="6">
        <f t="shared" si="68"/>
        <v>1.111</v>
      </c>
      <c r="R1129" s="8">
        <f t="shared" si="71"/>
        <v>95.775862068965523</v>
      </c>
      <c r="S1129" t="s">
        <v>8320</v>
      </c>
      <c r="T1129" t="s">
        <v>8332</v>
      </c>
    </row>
    <row r="1130" spans="1:20" ht="45" x14ac:dyDescent="0.25">
      <c r="A1130">
        <v>2464</v>
      </c>
      <c r="B1130" s="3" t="s">
        <v>2465</v>
      </c>
      <c r="C1130" s="3" t="s">
        <v>6574</v>
      </c>
      <c r="D1130">
        <v>2000</v>
      </c>
      <c r="E1130">
        <v>2222</v>
      </c>
      <c r="F1130" t="s">
        <v>8219</v>
      </c>
      <c r="G1130" t="s">
        <v>8229</v>
      </c>
      <c r="H1130" t="s">
        <v>8251</v>
      </c>
      <c r="I1130">
        <v>1443641340</v>
      </c>
      <c r="J1130" s="13">
        <f t="shared" si="69"/>
        <v>42277.811805555553</v>
      </c>
      <c r="K1130">
        <v>1441143397</v>
      </c>
      <c r="L1130" s="13">
        <f t="shared" si="70"/>
        <v>41463.743472222224</v>
      </c>
      <c r="M1130" t="b">
        <v>0</v>
      </c>
      <c r="N1130">
        <v>43</v>
      </c>
      <c r="O1130" t="b">
        <v>1</v>
      </c>
      <c r="P1130" t="s">
        <v>8279</v>
      </c>
      <c r="Q1130" s="6">
        <f t="shared" si="68"/>
        <v>1.111</v>
      </c>
      <c r="R1130" s="8">
        <f t="shared" si="71"/>
        <v>51.674418604651166</v>
      </c>
      <c r="S1130" t="s">
        <v>8314</v>
      </c>
      <c r="T1130" t="s">
        <v>8331</v>
      </c>
    </row>
    <row r="1131" spans="1:20" ht="30" x14ac:dyDescent="0.25">
      <c r="A1131">
        <v>746</v>
      </c>
      <c r="B1131" s="3" t="s">
        <v>747</v>
      </c>
      <c r="C1131" s="3" t="s">
        <v>4856</v>
      </c>
      <c r="D1131">
        <v>2987</v>
      </c>
      <c r="E1131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 s="13">
        <f t="shared" si="69"/>
        <v>41175.165972222225</v>
      </c>
      <c r="K1131">
        <v>1346806909</v>
      </c>
      <c r="L1131" s="13">
        <f t="shared" si="70"/>
        <v>41089.186296296299</v>
      </c>
      <c r="M1131" t="b">
        <v>0</v>
      </c>
      <c r="N1131">
        <v>97</v>
      </c>
      <c r="O1131" t="b">
        <v>1</v>
      </c>
      <c r="P1131" t="s">
        <v>8274</v>
      </c>
      <c r="Q1131" s="6">
        <f t="shared" si="68"/>
        <v>1.1108135252761968</v>
      </c>
      <c r="R1131" s="8">
        <f t="shared" si="71"/>
        <v>34.206185567010309</v>
      </c>
      <c r="S1131" t="s">
        <v>8323</v>
      </c>
      <c r="T1131" t="s">
        <v>8333</v>
      </c>
    </row>
    <row r="1132" spans="1:20" ht="60" x14ac:dyDescent="0.25">
      <c r="A1132">
        <v>361</v>
      </c>
      <c r="B1132" s="3" t="s">
        <v>362</v>
      </c>
      <c r="C1132" s="3" t="s">
        <v>4471</v>
      </c>
      <c r="D1132">
        <v>35000</v>
      </c>
      <c r="E1132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 s="13">
        <f t="shared" si="69"/>
        <v>41966.042893518519</v>
      </c>
      <c r="K1132">
        <v>1414108906</v>
      </c>
      <c r="L1132" s="13">
        <f t="shared" si="70"/>
        <v>42146.190902777773</v>
      </c>
      <c r="M1132" t="b">
        <v>0</v>
      </c>
      <c r="N1132">
        <v>354</v>
      </c>
      <c r="O1132" t="b">
        <v>1</v>
      </c>
      <c r="P1132" t="s">
        <v>8269</v>
      </c>
      <c r="Q1132" s="6">
        <f t="shared" si="68"/>
        <v>1.1107699999999998</v>
      </c>
      <c r="R1132" s="8">
        <f t="shared" si="71"/>
        <v>109.82189265536722</v>
      </c>
      <c r="S1132" t="s">
        <v>8320</v>
      </c>
      <c r="T1132" t="s">
        <v>8332</v>
      </c>
    </row>
    <row r="1133" spans="1:20" ht="60" x14ac:dyDescent="0.25">
      <c r="A1133">
        <v>3398</v>
      </c>
      <c r="B1133" s="3" t="s">
        <v>3397</v>
      </c>
      <c r="C1133" s="3" t="s">
        <v>7508</v>
      </c>
      <c r="D1133">
        <v>4000</v>
      </c>
      <c r="E1133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 s="13">
        <f t="shared" si="69"/>
        <v>41964.708333333328</v>
      </c>
      <c r="K1133">
        <v>1414605776</v>
      </c>
      <c r="L1133" s="13">
        <f t="shared" si="70"/>
        <v>41313.985046296293</v>
      </c>
      <c r="M1133" t="b">
        <v>0</v>
      </c>
      <c r="N1133">
        <v>65</v>
      </c>
      <c r="O1133" t="b">
        <v>1</v>
      </c>
      <c r="P1133" t="s">
        <v>8271</v>
      </c>
      <c r="Q1133" s="6">
        <f t="shared" si="68"/>
        <v>1.1107499999999999</v>
      </c>
      <c r="R1133" s="8">
        <f t="shared" si="71"/>
        <v>68.353846153846149</v>
      </c>
      <c r="S1133" t="s">
        <v>8317</v>
      </c>
      <c r="T1133" t="s">
        <v>8318</v>
      </c>
    </row>
    <row r="1134" spans="1:20" ht="45" x14ac:dyDescent="0.25">
      <c r="A1134">
        <v>3568</v>
      </c>
      <c r="B1134" s="3" t="s">
        <v>3567</v>
      </c>
      <c r="C1134" s="3" t="s">
        <v>7678</v>
      </c>
      <c r="D1134">
        <v>1000</v>
      </c>
      <c r="E1134">
        <v>1110</v>
      </c>
      <c r="F1134" t="s">
        <v>8219</v>
      </c>
      <c r="G1134" t="s">
        <v>8224</v>
      </c>
      <c r="H1134" t="s">
        <v>8246</v>
      </c>
      <c r="I1134">
        <v>1410975994</v>
      </c>
      <c r="J1134" s="13">
        <f t="shared" si="69"/>
        <v>41899.740671296298</v>
      </c>
      <c r="K1134">
        <v>1408383994</v>
      </c>
      <c r="L1134" s="13">
        <f t="shared" si="70"/>
        <v>41304.751284722224</v>
      </c>
      <c r="M1134" t="b">
        <v>0</v>
      </c>
      <c r="N1134">
        <v>19</v>
      </c>
      <c r="O1134" t="b">
        <v>1</v>
      </c>
      <c r="P1134" t="s">
        <v>8271</v>
      </c>
      <c r="Q1134" s="6">
        <f t="shared" si="68"/>
        <v>1.1100000000000001</v>
      </c>
      <c r="R1134" s="8">
        <f t="shared" si="71"/>
        <v>58.421052631578945</v>
      </c>
      <c r="S1134" t="s">
        <v>8317</v>
      </c>
      <c r="T1134" t="s">
        <v>8318</v>
      </c>
    </row>
    <row r="1135" spans="1:20" ht="60" x14ac:dyDescent="0.25">
      <c r="A1135">
        <v>3661</v>
      </c>
      <c r="B1135" s="3" t="s">
        <v>3658</v>
      </c>
      <c r="C1135" s="3" t="s">
        <v>7771</v>
      </c>
      <c r="D1135">
        <v>3000</v>
      </c>
      <c r="E1135">
        <v>3330</v>
      </c>
      <c r="F1135" t="s">
        <v>8219</v>
      </c>
      <c r="G1135" t="s">
        <v>8224</v>
      </c>
      <c r="H1135" t="s">
        <v>8246</v>
      </c>
      <c r="I1135">
        <v>1460260800</v>
      </c>
      <c r="J1135" s="13">
        <f t="shared" si="69"/>
        <v>42470.166666666672</v>
      </c>
      <c r="K1135">
        <v>1458336672</v>
      </c>
      <c r="L1135" s="13">
        <f t="shared" si="70"/>
        <v>42380.926111111112</v>
      </c>
      <c r="M1135" t="b">
        <v>0</v>
      </c>
      <c r="N1135">
        <v>36</v>
      </c>
      <c r="O1135" t="b">
        <v>1</v>
      </c>
      <c r="P1135" t="s">
        <v>8271</v>
      </c>
      <c r="Q1135" s="6">
        <f t="shared" si="68"/>
        <v>1.1100000000000001</v>
      </c>
      <c r="R1135" s="8">
        <f t="shared" si="71"/>
        <v>92.5</v>
      </c>
      <c r="S1135" t="s">
        <v>8317</v>
      </c>
      <c r="T1135" t="s">
        <v>8318</v>
      </c>
    </row>
    <row r="1136" spans="1:20" ht="45" x14ac:dyDescent="0.25">
      <c r="A1136">
        <v>3786</v>
      </c>
      <c r="B1136" s="3" t="s">
        <v>3783</v>
      </c>
      <c r="C1136" s="3" t="s">
        <v>7896</v>
      </c>
      <c r="D1136">
        <v>6000</v>
      </c>
      <c r="E1136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 s="13">
        <f t="shared" si="69"/>
        <v>42517.037905092591</v>
      </c>
      <c r="K1136">
        <v>1461718475</v>
      </c>
      <c r="L1136" s="13">
        <f t="shared" si="70"/>
        <v>42171.824884259258</v>
      </c>
      <c r="M1136" t="b">
        <v>0</v>
      </c>
      <c r="N1136">
        <v>71</v>
      </c>
      <c r="O1136" t="b">
        <v>1</v>
      </c>
      <c r="P1136" t="s">
        <v>8305</v>
      </c>
      <c r="Q1136" s="6">
        <f t="shared" si="68"/>
        <v>1.1096666666666666</v>
      </c>
      <c r="R1136" s="8">
        <f t="shared" si="71"/>
        <v>93.774647887323937</v>
      </c>
      <c r="S1136" t="s">
        <v>8317</v>
      </c>
      <c r="T1136" t="s">
        <v>8338</v>
      </c>
    </row>
    <row r="1137" spans="1:20" ht="60" x14ac:dyDescent="0.25">
      <c r="A1137">
        <v>69</v>
      </c>
      <c r="B1137" s="3" t="s">
        <v>71</v>
      </c>
      <c r="C1137" s="3" t="s">
        <v>4180</v>
      </c>
      <c r="D1137">
        <v>10000</v>
      </c>
      <c r="E1137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 s="13">
        <f t="shared" si="69"/>
        <v>40818.290972222225</v>
      </c>
      <c r="K1137">
        <v>1314765025</v>
      </c>
      <c r="L1137" s="13">
        <f t="shared" si="70"/>
        <v>41786.640543981484</v>
      </c>
      <c r="M1137" t="b">
        <v>0</v>
      </c>
      <c r="N1137">
        <v>178</v>
      </c>
      <c r="O1137" t="b">
        <v>1</v>
      </c>
      <c r="P1137" t="s">
        <v>8266</v>
      </c>
      <c r="Q1137" s="6">
        <f t="shared" si="68"/>
        <v>1.109423</v>
      </c>
      <c r="R1137" s="8">
        <f t="shared" si="71"/>
        <v>62.327134831460668</v>
      </c>
      <c r="S1137" t="s">
        <v>8320</v>
      </c>
      <c r="T1137" t="s">
        <v>8321</v>
      </c>
    </row>
    <row r="1138" spans="1:20" ht="45" x14ac:dyDescent="0.25">
      <c r="A1138">
        <v>1280</v>
      </c>
      <c r="B1138" s="3" t="s">
        <v>1281</v>
      </c>
      <c r="C1138" s="3" t="s">
        <v>5390</v>
      </c>
      <c r="D1138">
        <v>15000</v>
      </c>
      <c r="E1138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 s="13">
        <f t="shared" si="69"/>
        <v>40603.757569444446</v>
      </c>
      <c r="K1138">
        <v>1291227054</v>
      </c>
      <c r="L1138" s="13">
        <f t="shared" si="70"/>
        <v>41974.898599537039</v>
      </c>
      <c r="M1138" t="b">
        <v>1</v>
      </c>
      <c r="N1138">
        <v>130</v>
      </c>
      <c r="O1138" t="b">
        <v>1</v>
      </c>
      <c r="P1138" t="s">
        <v>8276</v>
      </c>
      <c r="Q1138" s="6">
        <f t="shared" si="68"/>
        <v>1.1091186666666666</v>
      </c>
      <c r="R1138" s="8">
        <f t="shared" si="71"/>
        <v>127.97523076923076</v>
      </c>
      <c r="S1138" t="s">
        <v>8314</v>
      </c>
      <c r="T1138" t="s">
        <v>8315</v>
      </c>
    </row>
    <row r="1139" spans="1:20" ht="45" x14ac:dyDescent="0.25">
      <c r="A1139">
        <v>3683</v>
      </c>
      <c r="B1139" s="3" t="s">
        <v>3680</v>
      </c>
      <c r="C1139" s="3" t="s">
        <v>7793</v>
      </c>
      <c r="D1139">
        <v>3500</v>
      </c>
      <c r="E1139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 s="13">
        <f t="shared" si="69"/>
        <v>42663.116851851853</v>
      </c>
      <c r="K1139">
        <v>1474339696</v>
      </c>
      <c r="L1139" s="13">
        <f t="shared" si="70"/>
        <v>41065.858067129629</v>
      </c>
      <c r="M1139" t="b">
        <v>0</v>
      </c>
      <c r="N1139">
        <v>66</v>
      </c>
      <c r="O1139" t="b">
        <v>1</v>
      </c>
      <c r="P1139" t="s">
        <v>8271</v>
      </c>
      <c r="Q1139" s="6">
        <f t="shared" si="68"/>
        <v>1.1085714285714285</v>
      </c>
      <c r="R1139" s="8">
        <f t="shared" si="71"/>
        <v>58.787878787878789</v>
      </c>
      <c r="S1139" t="s">
        <v>8317</v>
      </c>
      <c r="T1139" t="s">
        <v>8318</v>
      </c>
    </row>
    <row r="1140" spans="1:20" ht="45" x14ac:dyDescent="0.25">
      <c r="A1140">
        <v>1741</v>
      </c>
      <c r="B1140" s="3" t="s">
        <v>1742</v>
      </c>
      <c r="C1140" s="3" t="s">
        <v>5851</v>
      </c>
      <c r="D1140">
        <v>1200</v>
      </c>
      <c r="E1140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 s="13">
        <f t="shared" si="69"/>
        <v>42165.628136574072</v>
      </c>
      <c r="K1140">
        <v>1430060671</v>
      </c>
      <c r="L1140" s="13">
        <f t="shared" si="70"/>
        <v>42176.419039351851</v>
      </c>
      <c r="M1140" t="b">
        <v>0</v>
      </c>
      <c r="N1140">
        <v>52</v>
      </c>
      <c r="O1140" t="b">
        <v>1</v>
      </c>
      <c r="P1140" t="s">
        <v>8285</v>
      </c>
      <c r="Q1140" s="6">
        <f t="shared" si="68"/>
        <v>1.1083333333333334</v>
      </c>
      <c r="R1140" s="8">
        <f t="shared" si="71"/>
        <v>25.576923076923077</v>
      </c>
      <c r="S1140" t="s">
        <v>8325</v>
      </c>
      <c r="T1140" t="s">
        <v>8326</v>
      </c>
    </row>
    <row r="1141" spans="1:20" ht="45" x14ac:dyDescent="0.25">
      <c r="A1141">
        <v>1645</v>
      </c>
      <c r="B1141" s="3" t="s">
        <v>1646</v>
      </c>
      <c r="C1141" s="3" t="s">
        <v>5755</v>
      </c>
      <c r="D1141">
        <v>5000</v>
      </c>
      <c r="E1141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 s="13">
        <f t="shared" si="69"/>
        <v>41535.617361111108</v>
      </c>
      <c r="K1141">
        <v>1378306140</v>
      </c>
      <c r="L1141" s="13">
        <f t="shared" si="70"/>
        <v>42067.876770833333</v>
      </c>
      <c r="M1141" t="b">
        <v>0</v>
      </c>
      <c r="N1141">
        <v>10</v>
      </c>
      <c r="O1141" t="b">
        <v>1</v>
      </c>
      <c r="P1141" t="s">
        <v>8292</v>
      </c>
      <c r="Q1141" s="6">
        <f t="shared" si="68"/>
        <v>1.1080000000000001</v>
      </c>
      <c r="R1141" s="8">
        <f t="shared" si="71"/>
        <v>554</v>
      </c>
      <c r="S1141" t="s">
        <v>8314</v>
      </c>
      <c r="T1141" t="s">
        <v>8322</v>
      </c>
    </row>
    <row r="1142" spans="1:20" ht="60" x14ac:dyDescent="0.25">
      <c r="A1142">
        <v>1279</v>
      </c>
      <c r="B1142" s="3" t="s">
        <v>1280</v>
      </c>
      <c r="C1142" s="3" t="s">
        <v>5389</v>
      </c>
      <c r="D1142">
        <v>12516</v>
      </c>
      <c r="E1142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 s="13">
        <f t="shared" si="69"/>
        <v>41722.057523148149</v>
      </c>
      <c r="K1142">
        <v>1392171770</v>
      </c>
      <c r="L1142" s="13">
        <f t="shared" si="70"/>
        <v>42401.806562500002</v>
      </c>
      <c r="M1142" t="b">
        <v>1</v>
      </c>
      <c r="N1142">
        <v>189</v>
      </c>
      <c r="O1142" t="b">
        <v>1</v>
      </c>
      <c r="P1142" t="s">
        <v>8276</v>
      </c>
      <c r="Q1142" s="6">
        <f t="shared" si="68"/>
        <v>1.1077157238734421</v>
      </c>
      <c r="R1142" s="8">
        <f t="shared" si="71"/>
        <v>73.355396825396824</v>
      </c>
      <c r="S1142" t="s">
        <v>8314</v>
      </c>
      <c r="T1142" t="s">
        <v>8315</v>
      </c>
    </row>
    <row r="1143" spans="1:20" ht="45" x14ac:dyDescent="0.25">
      <c r="A1143">
        <v>1508</v>
      </c>
      <c r="B1143" s="3" t="s">
        <v>1509</v>
      </c>
      <c r="C1143" s="3" t="s">
        <v>5618</v>
      </c>
      <c r="D1143">
        <v>18500</v>
      </c>
      <c r="E1143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 s="13">
        <f t="shared" si="69"/>
        <v>41817.614363425928</v>
      </c>
      <c r="K1143">
        <v>1401201881</v>
      </c>
      <c r="L1143" s="13">
        <f t="shared" si="70"/>
        <v>42359.868611111116</v>
      </c>
      <c r="M1143" t="b">
        <v>1</v>
      </c>
      <c r="N1143">
        <v>211</v>
      </c>
      <c r="O1143" t="b">
        <v>1</v>
      </c>
      <c r="P1143" t="s">
        <v>8285</v>
      </c>
      <c r="Q1143" s="6">
        <f t="shared" si="68"/>
        <v>1.1076216216216217</v>
      </c>
      <c r="R1143" s="8">
        <f t="shared" si="71"/>
        <v>97.113744075829388</v>
      </c>
      <c r="S1143" t="s">
        <v>8325</v>
      </c>
      <c r="T1143" t="s">
        <v>8326</v>
      </c>
    </row>
    <row r="1144" spans="1:20" ht="60" x14ac:dyDescent="0.25">
      <c r="A1144">
        <v>3657</v>
      </c>
      <c r="B1144" s="3" t="s">
        <v>3654</v>
      </c>
      <c r="C1144" s="3" t="s">
        <v>7767</v>
      </c>
      <c r="D1144">
        <v>2000</v>
      </c>
      <c r="E1144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 s="13">
        <f t="shared" si="69"/>
        <v>42522.904166666667</v>
      </c>
      <c r="K1144">
        <v>1462806419</v>
      </c>
      <c r="L1144" s="13">
        <f t="shared" si="70"/>
        <v>41526.708935185183</v>
      </c>
      <c r="M1144" t="b">
        <v>0</v>
      </c>
      <c r="N1144">
        <v>20</v>
      </c>
      <c r="O1144" t="b">
        <v>1</v>
      </c>
      <c r="P1144" t="s">
        <v>8271</v>
      </c>
      <c r="Q1144" s="6">
        <f t="shared" si="68"/>
        <v>1.1074999999999999</v>
      </c>
      <c r="R1144" s="8">
        <f t="shared" si="71"/>
        <v>110.75</v>
      </c>
      <c r="S1144" t="s">
        <v>8317</v>
      </c>
      <c r="T1144" t="s">
        <v>8318</v>
      </c>
    </row>
    <row r="1145" spans="1:20" ht="60" x14ac:dyDescent="0.25">
      <c r="A1145">
        <v>2082</v>
      </c>
      <c r="B1145" s="3" t="s">
        <v>2083</v>
      </c>
      <c r="C1145" s="3" t="s">
        <v>6192</v>
      </c>
      <c r="D1145">
        <v>1500</v>
      </c>
      <c r="E1145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 s="13">
        <f t="shared" si="69"/>
        <v>40871.161990740737</v>
      </c>
      <c r="K1145">
        <v>1316919196</v>
      </c>
      <c r="L1145" s="13">
        <f t="shared" si="70"/>
        <v>42780.600532407407</v>
      </c>
      <c r="M1145" t="b">
        <v>0</v>
      </c>
      <c r="N1145">
        <v>38</v>
      </c>
      <c r="O1145" t="b">
        <v>1</v>
      </c>
      <c r="P1145" t="s">
        <v>8279</v>
      </c>
      <c r="Q1145" s="6">
        <f t="shared" si="68"/>
        <v>1.1073333333333333</v>
      </c>
      <c r="R1145" s="8">
        <f t="shared" si="71"/>
        <v>43.710526315789473</v>
      </c>
      <c r="S1145" t="s">
        <v>8314</v>
      </c>
      <c r="T1145" t="s">
        <v>8331</v>
      </c>
    </row>
    <row r="1146" spans="1:20" ht="60" x14ac:dyDescent="0.25">
      <c r="A1146">
        <v>3251</v>
      </c>
      <c r="B1146" s="3" t="s">
        <v>3251</v>
      </c>
      <c r="C1146" s="3" t="s">
        <v>7361</v>
      </c>
      <c r="D1146">
        <v>1500</v>
      </c>
      <c r="E1146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 s="13">
        <f t="shared" si="69"/>
        <v>42176.731087962966</v>
      </c>
      <c r="K1146">
        <v>1432315966</v>
      </c>
      <c r="L1146" s="13">
        <f t="shared" si="70"/>
        <v>42433.688900462963</v>
      </c>
      <c r="M1146" t="b">
        <v>1</v>
      </c>
      <c r="N1146">
        <v>20</v>
      </c>
      <c r="O1146" t="b">
        <v>1</v>
      </c>
      <c r="P1146" t="s">
        <v>8271</v>
      </c>
      <c r="Q1146" s="6">
        <f t="shared" si="68"/>
        <v>1.1073333333333333</v>
      </c>
      <c r="R1146" s="8">
        <f t="shared" si="71"/>
        <v>83.05</v>
      </c>
      <c r="S1146" t="s">
        <v>8317</v>
      </c>
      <c r="T1146" t="s">
        <v>8318</v>
      </c>
    </row>
    <row r="1147" spans="1:20" ht="60" x14ac:dyDescent="0.25">
      <c r="A1147">
        <v>2072</v>
      </c>
      <c r="B1147" s="3" t="s">
        <v>2073</v>
      </c>
      <c r="C1147" s="3" t="s">
        <v>6182</v>
      </c>
      <c r="D1147">
        <v>71500</v>
      </c>
      <c r="E1147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 s="13">
        <f t="shared" si="69"/>
        <v>42497.581388888888</v>
      </c>
      <c r="K1147">
        <v>1460037432</v>
      </c>
      <c r="L1147" s="13">
        <f t="shared" si="70"/>
        <v>42627.307303240741</v>
      </c>
      <c r="M1147" t="b">
        <v>0</v>
      </c>
      <c r="N1147">
        <v>350</v>
      </c>
      <c r="O1147" t="b">
        <v>1</v>
      </c>
      <c r="P1147" t="s">
        <v>8295</v>
      </c>
      <c r="Q1147" s="6">
        <f t="shared" si="68"/>
        <v>1.1073146853146854</v>
      </c>
      <c r="R1147" s="8">
        <f t="shared" si="71"/>
        <v>226.20857142857142</v>
      </c>
      <c r="S1147" t="s">
        <v>8310</v>
      </c>
      <c r="T1147" t="s">
        <v>8311</v>
      </c>
    </row>
    <row r="1148" spans="1:20" ht="60" x14ac:dyDescent="0.25">
      <c r="A1148">
        <v>742</v>
      </c>
      <c r="B1148" s="3" t="s">
        <v>743</v>
      </c>
      <c r="C1148" s="3" t="s">
        <v>4852</v>
      </c>
      <c r="D1148">
        <v>1400</v>
      </c>
      <c r="E1148">
        <v>1550</v>
      </c>
      <c r="F1148" t="s">
        <v>8219</v>
      </c>
      <c r="G1148" t="s">
        <v>8224</v>
      </c>
      <c r="H1148" t="s">
        <v>8246</v>
      </c>
      <c r="I1148">
        <v>1395435712</v>
      </c>
      <c r="J1148" s="13">
        <f t="shared" si="69"/>
        <v>41719.876296296294</v>
      </c>
      <c r="K1148">
        <v>1392847312</v>
      </c>
      <c r="L1148" s="13">
        <f t="shared" si="70"/>
        <v>42117.891423611116</v>
      </c>
      <c r="M1148" t="b">
        <v>0</v>
      </c>
      <c r="N1148">
        <v>23</v>
      </c>
      <c r="O1148" t="b">
        <v>1</v>
      </c>
      <c r="P1148" t="s">
        <v>8274</v>
      </c>
      <c r="Q1148" s="6">
        <f t="shared" si="68"/>
        <v>1.1071428571428572</v>
      </c>
      <c r="R1148" s="8">
        <f t="shared" si="71"/>
        <v>67.391304347826093</v>
      </c>
      <c r="S1148" t="s">
        <v>8323</v>
      </c>
      <c r="T1148" t="s">
        <v>8333</v>
      </c>
    </row>
    <row r="1149" spans="1:20" ht="60" x14ac:dyDescent="0.25">
      <c r="A1149">
        <v>1281</v>
      </c>
      <c r="B1149" s="3" t="s">
        <v>1282</v>
      </c>
      <c r="C1149" s="3" t="s">
        <v>5391</v>
      </c>
      <c r="D1149">
        <v>7000</v>
      </c>
      <c r="E1149">
        <v>7750</v>
      </c>
      <c r="F1149" t="s">
        <v>8219</v>
      </c>
      <c r="G1149" t="s">
        <v>8224</v>
      </c>
      <c r="H1149" t="s">
        <v>8246</v>
      </c>
      <c r="I1149">
        <v>1375033836</v>
      </c>
      <c r="J1149" s="13">
        <f t="shared" si="69"/>
        <v>41483.743472222224</v>
      </c>
      <c r="K1149">
        <v>1373305836</v>
      </c>
      <c r="L1149" s="13">
        <f t="shared" si="70"/>
        <v>41953.966053240743</v>
      </c>
      <c r="M1149" t="b">
        <v>1</v>
      </c>
      <c r="N1149">
        <v>74</v>
      </c>
      <c r="O1149" t="b">
        <v>1</v>
      </c>
      <c r="P1149" t="s">
        <v>8276</v>
      </c>
      <c r="Q1149" s="6">
        <f t="shared" si="68"/>
        <v>1.1071428571428572</v>
      </c>
      <c r="R1149" s="8">
        <f t="shared" si="71"/>
        <v>104.72972972972973</v>
      </c>
      <c r="S1149" t="s">
        <v>8314</v>
      </c>
      <c r="T1149" t="s">
        <v>8315</v>
      </c>
    </row>
    <row r="1150" spans="1:20" ht="60" x14ac:dyDescent="0.25">
      <c r="A1150">
        <v>2462</v>
      </c>
      <c r="B1150" s="3" t="s">
        <v>2463</v>
      </c>
      <c r="C1150" s="3" t="s">
        <v>6572</v>
      </c>
      <c r="D1150">
        <v>3000</v>
      </c>
      <c r="E1150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 s="13">
        <f t="shared" si="69"/>
        <v>41109.186296296299</v>
      </c>
      <c r="K1150">
        <v>1340944096</v>
      </c>
      <c r="L1150" s="13">
        <f t="shared" si="70"/>
        <v>41535.90148148148</v>
      </c>
      <c r="M1150" t="b">
        <v>0</v>
      </c>
      <c r="N1150">
        <v>115</v>
      </c>
      <c r="O1150" t="b">
        <v>1</v>
      </c>
      <c r="P1150" t="s">
        <v>8279</v>
      </c>
      <c r="Q1150" s="6">
        <f t="shared" si="68"/>
        <v>1.1070833333333334</v>
      </c>
      <c r="R1150" s="8">
        <f t="shared" si="71"/>
        <v>28.880434782608695</v>
      </c>
      <c r="S1150" t="s">
        <v>8314</v>
      </c>
      <c r="T1150" t="s">
        <v>8331</v>
      </c>
    </row>
    <row r="1151" spans="1:20" ht="45" x14ac:dyDescent="0.25">
      <c r="A1151">
        <v>1368</v>
      </c>
      <c r="B1151" s="3" t="s">
        <v>1369</v>
      </c>
      <c r="C1151" s="3" t="s">
        <v>5478</v>
      </c>
      <c r="D1151">
        <v>5000</v>
      </c>
      <c r="E1151">
        <v>5535</v>
      </c>
      <c r="F1151" t="s">
        <v>8219</v>
      </c>
      <c r="G1151" t="s">
        <v>8224</v>
      </c>
      <c r="H1151" t="s">
        <v>8246</v>
      </c>
      <c r="I1151">
        <v>1434342894</v>
      </c>
      <c r="J1151" s="13">
        <f t="shared" si="69"/>
        <v>42170.190902777773</v>
      </c>
      <c r="K1151">
        <v>1432269294</v>
      </c>
      <c r="L1151" s="13">
        <f t="shared" si="70"/>
        <v>42182.108252314814</v>
      </c>
      <c r="M1151" t="b">
        <v>0</v>
      </c>
      <c r="N1151">
        <v>87</v>
      </c>
      <c r="O1151" t="b">
        <v>1</v>
      </c>
      <c r="P1151" t="s">
        <v>8276</v>
      </c>
      <c r="Q1151" s="6">
        <f t="shared" si="68"/>
        <v>1.107</v>
      </c>
      <c r="R1151" s="8">
        <f t="shared" si="71"/>
        <v>63.620689655172413</v>
      </c>
      <c r="S1151" t="s">
        <v>8314</v>
      </c>
      <c r="T1151" t="s">
        <v>8315</v>
      </c>
    </row>
    <row r="1152" spans="1:20" ht="60" x14ac:dyDescent="0.25">
      <c r="A1152">
        <v>1939</v>
      </c>
      <c r="B1152" s="3" t="s">
        <v>1940</v>
      </c>
      <c r="C1152" s="3" t="s">
        <v>6049</v>
      </c>
      <c r="D1152">
        <v>10000</v>
      </c>
      <c r="E1152">
        <v>11070</v>
      </c>
      <c r="F1152" t="s">
        <v>8219</v>
      </c>
      <c r="G1152" t="s">
        <v>8224</v>
      </c>
      <c r="H1152" t="s">
        <v>8246</v>
      </c>
      <c r="I1152">
        <v>1362955108</v>
      </c>
      <c r="J1152" s="13">
        <f t="shared" si="69"/>
        <v>41343.943379629629</v>
      </c>
      <c r="K1152">
        <v>1360366708</v>
      </c>
      <c r="L1152" s="13">
        <f t="shared" si="70"/>
        <v>42193.650671296295</v>
      </c>
      <c r="M1152" t="b">
        <v>0</v>
      </c>
      <c r="N1152">
        <v>96</v>
      </c>
      <c r="O1152" t="b">
        <v>1</v>
      </c>
      <c r="P1152" t="s">
        <v>8279</v>
      </c>
      <c r="Q1152" s="6">
        <f t="shared" si="68"/>
        <v>1.107</v>
      </c>
      <c r="R1152" s="8">
        <f t="shared" si="71"/>
        <v>115.3125</v>
      </c>
      <c r="S1152" t="s">
        <v>8314</v>
      </c>
      <c r="T1152" t="s">
        <v>8331</v>
      </c>
    </row>
    <row r="1153" spans="1:20" ht="60" x14ac:dyDescent="0.25">
      <c r="A1153">
        <v>2533</v>
      </c>
      <c r="B1153" s="3" t="s">
        <v>2533</v>
      </c>
      <c r="C1153" s="3" t="s">
        <v>6643</v>
      </c>
      <c r="D1153">
        <v>7500</v>
      </c>
      <c r="E1153">
        <v>8300</v>
      </c>
      <c r="F1153" t="s">
        <v>8219</v>
      </c>
      <c r="G1153" t="s">
        <v>8224</v>
      </c>
      <c r="H1153" t="s">
        <v>8246</v>
      </c>
      <c r="I1153">
        <v>1362160868</v>
      </c>
      <c r="J1153" s="13">
        <f t="shared" si="69"/>
        <v>41334.750787037039</v>
      </c>
      <c r="K1153">
        <v>1359568911</v>
      </c>
      <c r="L1153" s="13">
        <f t="shared" si="70"/>
        <v>41833.450266203705</v>
      </c>
      <c r="M1153" t="b">
        <v>0</v>
      </c>
      <c r="N1153">
        <v>136</v>
      </c>
      <c r="O1153" t="b">
        <v>1</v>
      </c>
      <c r="P1153" t="s">
        <v>8300</v>
      </c>
      <c r="Q1153" s="6">
        <f t="shared" si="68"/>
        <v>1.1066666666666667</v>
      </c>
      <c r="R1153" s="8">
        <f t="shared" si="71"/>
        <v>61.029411764705884</v>
      </c>
      <c r="S1153" t="s">
        <v>8314</v>
      </c>
      <c r="T1153" t="s">
        <v>8336</v>
      </c>
    </row>
    <row r="1154" spans="1:20" ht="60" x14ac:dyDescent="0.25">
      <c r="A1154">
        <v>2667</v>
      </c>
      <c r="B1154" s="3" t="s">
        <v>2667</v>
      </c>
      <c r="C1154" s="3" t="s">
        <v>6777</v>
      </c>
      <c r="D1154">
        <v>1500</v>
      </c>
      <c r="E1154">
        <v>1660</v>
      </c>
      <c r="F1154" t="s">
        <v>8219</v>
      </c>
      <c r="G1154" t="s">
        <v>8224</v>
      </c>
      <c r="H1154" t="s">
        <v>8246</v>
      </c>
      <c r="I1154">
        <v>1455142416</v>
      </c>
      <c r="J1154" s="13">
        <f t="shared" si="69"/>
        <v>42410.926111111112</v>
      </c>
      <c r="K1154">
        <v>1452550416</v>
      </c>
      <c r="L1154" s="13">
        <f t="shared" si="70"/>
        <v>41901.282025462962</v>
      </c>
      <c r="M1154" t="b">
        <v>0</v>
      </c>
      <c r="N1154">
        <v>18</v>
      </c>
      <c r="O1154" t="b">
        <v>1</v>
      </c>
      <c r="P1154" t="s">
        <v>8302</v>
      </c>
      <c r="Q1154" s="6">
        <f t="shared" ref="Q1154:Q1217" si="72">E1154/D1154</f>
        <v>1.1066666666666667</v>
      </c>
      <c r="R1154" s="8">
        <f t="shared" si="71"/>
        <v>92.222222222222229</v>
      </c>
      <c r="S1154" t="s">
        <v>8310</v>
      </c>
      <c r="T1154" t="s">
        <v>8337</v>
      </c>
    </row>
    <row r="1155" spans="1:20" ht="45" x14ac:dyDescent="0.25">
      <c r="A1155">
        <v>2831</v>
      </c>
      <c r="B1155" s="3" t="s">
        <v>2831</v>
      </c>
      <c r="C1155" s="3" t="s">
        <v>6941</v>
      </c>
      <c r="D1155">
        <v>3000</v>
      </c>
      <c r="E1155">
        <v>3320</v>
      </c>
      <c r="F1155" t="s">
        <v>8219</v>
      </c>
      <c r="G1155" t="s">
        <v>8224</v>
      </c>
      <c r="H1155" t="s">
        <v>8246</v>
      </c>
      <c r="I1155">
        <v>1437076070</v>
      </c>
      <c r="J1155" s="13">
        <f t="shared" ref="J1155:J1218" si="73">(((I1155/60)/60)/24)+DATE(1970,1,1)</f>
        <v>42201.824884259258</v>
      </c>
      <c r="K1155">
        <v>1434484070</v>
      </c>
      <c r="L1155" s="13">
        <f t="shared" ref="L1155:L1218" si="74">(((K1174/60)/60)/24)+DATE(1970,1,1)</f>
        <v>42682.616967592592</v>
      </c>
      <c r="M1155" t="b">
        <v>0</v>
      </c>
      <c r="N1155">
        <v>52</v>
      </c>
      <c r="O1155" t="b">
        <v>1</v>
      </c>
      <c r="P1155" t="s">
        <v>8271</v>
      </c>
      <c r="Q1155" s="6">
        <f t="shared" si="72"/>
        <v>1.1066666666666667</v>
      </c>
      <c r="R1155" s="8">
        <f t="shared" ref="R1155:R1218" si="75">E1155/N1155</f>
        <v>63.846153846153847</v>
      </c>
      <c r="S1155" t="s">
        <v>8317</v>
      </c>
      <c r="T1155" t="s">
        <v>8318</v>
      </c>
    </row>
    <row r="1156" spans="1:20" ht="45" x14ac:dyDescent="0.25">
      <c r="A1156">
        <v>2337</v>
      </c>
      <c r="B1156" s="3" t="s">
        <v>2338</v>
      </c>
      <c r="C1156" s="3" t="s">
        <v>6447</v>
      </c>
      <c r="D1156">
        <v>12000</v>
      </c>
      <c r="E1156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 s="13">
        <f t="shared" si="73"/>
        <v>41816.640543981484</v>
      </c>
      <c r="K1156">
        <v>1401204143</v>
      </c>
      <c r="L1156" s="13">
        <f t="shared" si="74"/>
        <v>42495.871736111112</v>
      </c>
      <c r="M1156" t="b">
        <v>1</v>
      </c>
      <c r="N1156">
        <v>179</v>
      </c>
      <c r="O1156" t="b">
        <v>1</v>
      </c>
      <c r="P1156" t="s">
        <v>8298</v>
      </c>
      <c r="Q1156" s="6">
        <f t="shared" si="72"/>
        <v>1.1065833333333333</v>
      </c>
      <c r="R1156" s="8">
        <f t="shared" si="75"/>
        <v>74.184357541899445</v>
      </c>
      <c r="S1156" t="s">
        <v>8328</v>
      </c>
      <c r="T1156" t="s">
        <v>8329</v>
      </c>
    </row>
    <row r="1157" spans="1:20" ht="45" x14ac:dyDescent="0.25">
      <c r="A1157">
        <v>3593</v>
      </c>
      <c r="B1157" s="3" t="s">
        <v>3592</v>
      </c>
      <c r="C1157" s="3" t="s">
        <v>7703</v>
      </c>
      <c r="D1157">
        <v>3000</v>
      </c>
      <c r="E1157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 s="13">
        <f t="shared" si="73"/>
        <v>42009.851388888885</v>
      </c>
      <c r="K1157">
        <v>1417469639</v>
      </c>
      <c r="L1157" s="13">
        <f t="shared" si="74"/>
        <v>41780.859629629631</v>
      </c>
      <c r="M1157" t="b">
        <v>0</v>
      </c>
      <c r="N1157">
        <v>43</v>
      </c>
      <c r="O1157" t="b">
        <v>1</v>
      </c>
      <c r="P1157" t="s">
        <v>8271</v>
      </c>
      <c r="Q1157" s="6">
        <f t="shared" si="72"/>
        <v>1.1063333333333334</v>
      </c>
      <c r="R1157" s="8">
        <f t="shared" si="75"/>
        <v>77.186046511627907</v>
      </c>
      <c r="S1157" t="s">
        <v>8317</v>
      </c>
      <c r="T1157" t="s">
        <v>8318</v>
      </c>
    </row>
    <row r="1158" spans="1:20" ht="60" x14ac:dyDescent="0.25">
      <c r="A1158">
        <v>93</v>
      </c>
      <c r="B1158" s="3" t="s">
        <v>95</v>
      </c>
      <c r="C1158" s="3" t="s">
        <v>4204</v>
      </c>
      <c r="D1158">
        <v>1000</v>
      </c>
      <c r="E1158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 s="13">
        <f t="shared" si="73"/>
        <v>41093.875</v>
      </c>
      <c r="K1158">
        <v>1338928537</v>
      </c>
      <c r="L1158" s="13">
        <f t="shared" si="74"/>
        <v>40893.551724537036</v>
      </c>
      <c r="M1158" t="b">
        <v>0</v>
      </c>
      <c r="N1158">
        <v>15</v>
      </c>
      <c r="O1158" t="b">
        <v>1</v>
      </c>
      <c r="P1158" t="s">
        <v>8266</v>
      </c>
      <c r="Q1158" s="6">
        <f t="shared" si="72"/>
        <v>1.1060000000000001</v>
      </c>
      <c r="R1158" s="8">
        <f t="shared" si="75"/>
        <v>73.733333333333334</v>
      </c>
      <c r="S1158" t="s">
        <v>8320</v>
      </c>
      <c r="T1158" t="s">
        <v>8321</v>
      </c>
    </row>
    <row r="1159" spans="1:20" ht="60" x14ac:dyDescent="0.25">
      <c r="A1159">
        <v>2793</v>
      </c>
      <c r="B1159" s="3" t="s">
        <v>2793</v>
      </c>
      <c r="C1159" s="3" t="s">
        <v>6903</v>
      </c>
      <c r="D1159">
        <v>10000</v>
      </c>
      <c r="E1159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 s="13">
        <f t="shared" si="73"/>
        <v>42206.419039351851</v>
      </c>
      <c r="K1159">
        <v>1434881005</v>
      </c>
      <c r="L1159" s="13">
        <f t="shared" si="74"/>
        <v>42559.755671296298</v>
      </c>
      <c r="M1159" t="b">
        <v>0</v>
      </c>
      <c r="N1159">
        <v>73</v>
      </c>
      <c r="O1159" t="b">
        <v>1</v>
      </c>
      <c r="P1159" t="s">
        <v>8271</v>
      </c>
      <c r="Q1159" s="6">
        <f t="shared" si="72"/>
        <v>1.105675</v>
      </c>
      <c r="R1159" s="8">
        <f t="shared" si="75"/>
        <v>151.4623287671233</v>
      </c>
      <c r="S1159" t="s">
        <v>8317</v>
      </c>
      <c r="T1159" t="s">
        <v>8318</v>
      </c>
    </row>
    <row r="1160" spans="1:20" ht="60" x14ac:dyDescent="0.25">
      <c r="A1160">
        <v>1754</v>
      </c>
      <c r="B1160" s="3" t="s">
        <v>1755</v>
      </c>
      <c r="C1160" s="3" t="s">
        <v>5864</v>
      </c>
      <c r="D1160">
        <v>8500</v>
      </c>
      <c r="E1160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 s="13">
        <f t="shared" si="73"/>
        <v>42097.835104166668</v>
      </c>
      <c r="K1160">
        <v>1425502953</v>
      </c>
      <c r="L1160" s="13">
        <f t="shared" si="74"/>
        <v>41866.79886574074</v>
      </c>
      <c r="M1160" t="b">
        <v>0</v>
      </c>
      <c r="N1160">
        <v>90</v>
      </c>
      <c r="O1160" t="b">
        <v>1</v>
      </c>
      <c r="P1160" t="s">
        <v>8285</v>
      </c>
      <c r="Q1160" s="6">
        <f t="shared" si="72"/>
        <v>1.1052941176470588</v>
      </c>
      <c r="R1160" s="8">
        <f t="shared" si="75"/>
        <v>104.38888888888889</v>
      </c>
      <c r="S1160" t="s">
        <v>8325</v>
      </c>
      <c r="T1160" t="s">
        <v>8326</v>
      </c>
    </row>
    <row r="1161" spans="1:20" ht="45" x14ac:dyDescent="0.25">
      <c r="A1161">
        <v>3698</v>
      </c>
      <c r="B1161" s="3" t="s">
        <v>3695</v>
      </c>
      <c r="C1161" s="3" t="s">
        <v>7808</v>
      </c>
      <c r="D1161">
        <v>5000</v>
      </c>
      <c r="E1161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 s="13">
        <f t="shared" si="73"/>
        <v>42431.806562500002</v>
      </c>
      <c r="K1161">
        <v>1454354487</v>
      </c>
      <c r="L1161" s="13">
        <f t="shared" si="74"/>
        <v>41786.761354166665</v>
      </c>
      <c r="M1161" t="b">
        <v>0</v>
      </c>
      <c r="N1161">
        <v>136</v>
      </c>
      <c r="O1161" t="b">
        <v>1</v>
      </c>
      <c r="P1161" t="s">
        <v>8271</v>
      </c>
      <c r="Q1161" s="6">
        <f t="shared" si="72"/>
        <v>1.1052</v>
      </c>
      <c r="R1161" s="8">
        <f t="shared" si="75"/>
        <v>40.632352941176471</v>
      </c>
      <c r="S1161" t="s">
        <v>8317</v>
      </c>
      <c r="T1161" t="s">
        <v>8318</v>
      </c>
    </row>
    <row r="1162" spans="1:20" ht="30" x14ac:dyDescent="0.25">
      <c r="A1162">
        <v>3041</v>
      </c>
      <c r="B1162" s="3" t="s">
        <v>3041</v>
      </c>
      <c r="C1162" s="3" t="s">
        <v>7151</v>
      </c>
      <c r="D1162">
        <v>8300</v>
      </c>
      <c r="E1162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 s="13">
        <f t="shared" si="73"/>
        <v>42389.868611111116</v>
      </c>
      <c r="K1162">
        <v>1450731048</v>
      </c>
      <c r="L1162" s="13">
        <f t="shared" si="74"/>
        <v>41726.712754629632</v>
      </c>
      <c r="M1162" t="b">
        <v>0</v>
      </c>
      <c r="N1162">
        <v>95</v>
      </c>
      <c r="O1162" t="b">
        <v>1</v>
      </c>
      <c r="P1162" t="s">
        <v>8303</v>
      </c>
      <c r="Q1162" s="6">
        <f t="shared" si="72"/>
        <v>1.1048192771084338</v>
      </c>
      <c r="R1162" s="8">
        <f t="shared" si="75"/>
        <v>96.526315789473685</v>
      </c>
      <c r="S1162" t="s">
        <v>8317</v>
      </c>
      <c r="T1162" t="s">
        <v>8330</v>
      </c>
    </row>
    <row r="1163" spans="1:20" ht="45" x14ac:dyDescent="0.25">
      <c r="A1163">
        <v>393</v>
      </c>
      <c r="B1163" s="3" t="s">
        <v>394</v>
      </c>
      <c r="C1163" s="3" t="s">
        <v>4503</v>
      </c>
      <c r="D1163">
        <v>50000</v>
      </c>
      <c r="E1163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 s="13">
        <f t="shared" si="73"/>
        <v>41557.708935185183</v>
      </c>
      <c r="K1163">
        <v>1378746052</v>
      </c>
      <c r="L1163" s="13">
        <f t="shared" si="74"/>
        <v>41893.783553240741</v>
      </c>
      <c r="M1163" t="b">
        <v>0</v>
      </c>
      <c r="N1163">
        <v>351</v>
      </c>
      <c r="O1163" t="b">
        <v>1</v>
      </c>
      <c r="P1163" t="s">
        <v>8269</v>
      </c>
      <c r="Q1163" s="6">
        <f t="shared" si="72"/>
        <v>1.10446</v>
      </c>
      <c r="R1163" s="8">
        <f t="shared" si="75"/>
        <v>157.33048433048432</v>
      </c>
      <c r="S1163" t="s">
        <v>8320</v>
      </c>
      <c r="T1163" t="s">
        <v>8332</v>
      </c>
    </row>
    <row r="1164" spans="1:20" ht="45" x14ac:dyDescent="0.25">
      <c r="A1164">
        <v>1527</v>
      </c>
      <c r="B1164" s="3" t="s">
        <v>1528</v>
      </c>
      <c r="C1164" s="3" t="s">
        <v>5637</v>
      </c>
      <c r="D1164">
        <v>3500</v>
      </c>
      <c r="E1164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 s="13">
        <f t="shared" si="73"/>
        <v>42808.558865740735</v>
      </c>
      <c r="K1164">
        <v>1487082286</v>
      </c>
      <c r="L1164" s="13">
        <f t="shared" si="74"/>
        <v>41375.057222222218</v>
      </c>
      <c r="M1164" t="b">
        <v>1</v>
      </c>
      <c r="N1164">
        <v>70</v>
      </c>
      <c r="O1164" t="b">
        <v>1</v>
      </c>
      <c r="P1164" t="s">
        <v>8285</v>
      </c>
      <c r="Q1164" s="6">
        <f t="shared" si="72"/>
        <v>1.1044428571428573</v>
      </c>
      <c r="R1164" s="8">
        <f t="shared" si="75"/>
        <v>55.222142857142863</v>
      </c>
      <c r="S1164" t="s">
        <v>8325</v>
      </c>
      <c r="T1164" t="s">
        <v>8326</v>
      </c>
    </row>
    <row r="1165" spans="1:20" ht="45" x14ac:dyDescent="0.25">
      <c r="A1165">
        <v>1385</v>
      </c>
      <c r="B1165" s="3" t="s">
        <v>1386</v>
      </c>
      <c r="C1165" s="3" t="s">
        <v>5495</v>
      </c>
      <c r="D1165">
        <v>8000</v>
      </c>
      <c r="E1165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 s="13">
        <f t="shared" si="73"/>
        <v>42489.507638888885</v>
      </c>
      <c r="K1165">
        <v>1457109121</v>
      </c>
      <c r="L1165" s="13">
        <f t="shared" si="74"/>
        <v>42329.838159722218</v>
      </c>
      <c r="M1165" t="b">
        <v>0</v>
      </c>
      <c r="N1165">
        <v>134</v>
      </c>
      <c r="O1165" t="b">
        <v>1</v>
      </c>
      <c r="P1165" t="s">
        <v>8276</v>
      </c>
      <c r="Q1165" s="6">
        <f t="shared" si="72"/>
        <v>1.10406125</v>
      </c>
      <c r="R1165" s="8">
        <f t="shared" si="75"/>
        <v>65.914104477611943</v>
      </c>
      <c r="S1165" t="s">
        <v>8314</v>
      </c>
      <c r="T1165" t="s">
        <v>8315</v>
      </c>
    </row>
    <row r="1166" spans="1:20" ht="60" x14ac:dyDescent="0.25">
      <c r="A1166">
        <v>2987</v>
      </c>
      <c r="B1166" s="3" t="s">
        <v>2987</v>
      </c>
      <c r="C1166" s="3" t="s">
        <v>7097</v>
      </c>
      <c r="D1166">
        <v>25000</v>
      </c>
      <c r="E1166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 s="13">
        <f t="shared" si="73"/>
        <v>42656</v>
      </c>
      <c r="K1166">
        <v>1473837751</v>
      </c>
      <c r="L1166" s="13">
        <f t="shared" si="74"/>
        <v>42083.070590277777</v>
      </c>
      <c r="M1166" t="b">
        <v>0</v>
      </c>
      <c r="N1166">
        <v>265</v>
      </c>
      <c r="O1166" t="b">
        <v>1</v>
      </c>
      <c r="P1166" t="s">
        <v>8303</v>
      </c>
      <c r="Q1166" s="6">
        <f t="shared" si="72"/>
        <v>1.1040080000000001</v>
      </c>
      <c r="R1166" s="8">
        <f t="shared" si="75"/>
        <v>104.15169811320754</v>
      </c>
      <c r="S1166" t="s">
        <v>8317</v>
      </c>
      <c r="T1166" t="s">
        <v>8330</v>
      </c>
    </row>
    <row r="1167" spans="1:20" ht="60" x14ac:dyDescent="0.25">
      <c r="A1167">
        <v>277</v>
      </c>
      <c r="B1167" s="3" t="s">
        <v>278</v>
      </c>
      <c r="C1167" s="3" t="s">
        <v>4387</v>
      </c>
      <c r="D1167">
        <v>65000</v>
      </c>
      <c r="E1167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 s="13">
        <f t="shared" si="73"/>
        <v>42147.891423611116</v>
      </c>
      <c r="K1167">
        <v>1429824219</v>
      </c>
      <c r="L1167" s="13">
        <f t="shared" si="74"/>
        <v>42256.764212962968</v>
      </c>
      <c r="M1167" t="b">
        <v>1</v>
      </c>
      <c r="N1167">
        <v>951</v>
      </c>
      <c r="O1167" t="b">
        <v>1</v>
      </c>
      <c r="P1167" t="s">
        <v>8269</v>
      </c>
      <c r="Q1167" s="6">
        <f t="shared" si="72"/>
        <v>1.1038153846153846</v>
      </c>
      <c r="R1167" s="8">
        <f t="shared" si="75"/>
        <v>75.444794952681391</v>
      </c>
      <c r="S1167" t="s">
        <v>8320</v>
      </c>
      <c r="T1167" t="s">
        <v>8332</v>
      </c>
    </row>
    <row r="1168" spans="1:20" ht="45" x14ac:dyDescent="0.25">
      <c r="A1168">
        <v>2628</v>
      </c>
      <c r="B1168" s="3" t="s">
        <v>2628</v>
      </c>
      <c r="C1168" s="3" t="s">
        <v>6738</v>
      </c>
      <c r="D1168">
        <v>839</v>
      </c>
      <c r="E1168">
        <v>926</v>
      </c>
      <c r="F1168" t="s">
        <v>8219</v>
      </c>
      <c r="G1168" t="s">
        <v>8224</v>
      </c>
      <c r="H1168" t="s">
        <v>8246</v>
      </c>
      <c r="I1168">
        <v>1417389067</v>
      </c>
      <c r="J1168" s="13">
        <f t="shared" si="73"/>
        <v>41973.966053240743</v>
      </c>
      <c r="K1168">
        <v>1415661067</v>
      </c>
      <c r="L1168" s="13">
        <f t="shared" si="74"/>
        <v>41246.874814814815</v>
      </c>
      <c r="M1168" t="b">
        <v>0</v>
      </c>
      <c r="N1168">
        <v>21</v>
      </c>
      <c r="O1168" t="b">
        <v>1</v>
      </c>
      <c r="P1168" t="s">
        <v>8301</v>
      </c>
      <c r="Q1168" s="6">
        <f t="shared" si="72"/>
        <v>1.1036948748510131</v>
      </c>
      <c r="R1168" s="8">
        <f t="shared" si="75"/>
        <v>44.095238095238095</v>
      </c>
      <c r="S1168" t="s">
        <v>8310</v>
      </c>
      <c r="T1168" t="s">
        <v>8319</v>
      </c>
    </row>
    <row r="1169" spans="1:20" ht="45" x14ac:dyDescent="0.25">
      <c r="A1169">
        <v>1925</v>
      </c>
      <c r="B1169" s="3" t="s">
        <v>1926</v>
      </c>
      <c r="C1169" s="3" t="s">
        <v>6035</v>
      </c>
      <c r="D1169">
        <v>1500</v>
      </c>
      <c r="E1169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 s="13">
        <f t="shared" si="73"/>
        <v>41558</v>
      </c>
      <c r="K1169">
        <v>1379540288</v>
      </c>
      <c r="L1169" s="13">
        <f t="shared" si="74"/>
        <v>40696.648784722223</v>
      </c>
      <c r="M1169" t="b">
        <v>0</v>
      </c>
      <c r="N1169">
        <v>52</v>
      </c>
      <c r="O1169" t="b">
        <v>1</v>
      </c>
      <c r="P1169" t="s">
        <v>8279</v>
      </c>
      <c r="Q1169" s="6">
        <f t="shared" si="72"/>
        <v>1.1033333333333333</v>
      </c>
      <c r="R1169" s="8">
        <f t="shared" si="75"/>
        <v>31.826923076923077</v>
      </c>
      <c r="S1169" t="s">
        <v>8314</v>
      </c>
      <c r="T1169" t="s">
        <v>8331</v>
      </c>
    </row>
    <row r="1170" spans="1:20" ht="30" x14ac:dyDescent="0.25">
      <c r="A1170">
        <v>3759</v>
      </c>
      <c r="B1170" s="3" t="s">
        <v>3756</v>
      </c>
      <c r="C1170" s="3" t="s">
        <v>7869</v>
      </c>
      <c r="D1170">
        <v>4000</v>
      </c>
      <c r="E1170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 s="13">
        <f t="shared" si="73"/>
        <v>42242.108252314814</v>
      </c>
      <c r="K1170">
        <v>1435372553</v>
      </c>
      <c r="L1170" s="13">
        <f t="shared" si="74"/>
        <v>42213.505474537036</v>
      </c>
      <c r="M1170" t="b">
        <v>0</v>
      </c>
      <c r="N1170">
        <v>88</v>
      </c>
      <c r="O1170" t="b">
        <v>1</v>
      </c>
      <c r="P1170" t="s">
        <v>8305</v>
      </c>
      <c r="Q1170" s="6">
        <f t="shared" si="72"/>
        <v>1.1024425000000002</v>
      </c>
      <c r="R1170" s="8">
        <f t="shared" si="75"/>
        <v>50.111022727272733</v>
      </c>
      <c r="S1170" t="s">
        <v>8317</v>
      </c>
      <c r="T1170" t="s">
        <v>8338</v>
      </c>
    </row>
    <row r="1171" spans="1:20" ht="45" x14ac:dyDescent="0.25">
      <c r="A1171">
        <v>1391</v>
      </c>
      <c r="B1171" s="3" t="s">
        <v>1392</v>
      </c>
      <c r="C1171" s="3" t="s">
        <v>5501</v>
      </c>
      <c r="D1171">
        <v>500</v>
      </c>
      <c r="E1171">
        <v>551</v>
      </c>
      <c r="F1171" t="s">
        <v>8219</v>
      </c>
      <c r="G1171" t="s">
        <v>8224</v>
      </c>
      <c r="H1171" t="s">
        <v>8246</v>
      </c>
      <c r="I1171">
        <v>1440219540</v>
      </c>
      <c r="J1171" s="13">
        <f t="shared" si="73"/>
        <v>42238.207638888889</v>
      </c>
      <c r="K1171">
        <v>1436369818</v>
      </c>
      <c r="L1171" s="13">
        <f t="shared" si="74"/>
        <v>42466.303715277783</v>
      </c>
      <c r="M1171" t="b">
        <v>0</v>
      </c>
      <c r="N1171">
        <v>13</v>
      </c>
      <c r="O1171" t="b">
        <v>1</v>
      </c>
      <c r="P1171" t="s">
        <v>8276</v>
      </c>
      <c r="Q1171" s="6">
        <f t="shared" si="72"/>
        <v>1.1020000000000001</v>
      </c>
      <c r="R1171" s="8">
        <f t="shared" si="75"/>
        <v>42.384615384615387</v>
      </c>
      <c r="S1171" t="s">
        <v>8314</v>
      </c>
      <c r="T1171" t="s">
        <v>8315</v>
      </c>
    </row>
    <row r="1172" spans="1:20" ht="60" x14ac:dyDescent="0.25">
      <c r="A1172">
        <v>1646</v>
      </c>
      <c r="B1172" s="3" t="s">
        <v>1647</v>
      </c>
      <c r="C1172" s="3" t="s">
        <v>5756</v>
      </c>
      <c r="D1172">
        <v>2000</v>
      </c>
      <c r="E1172">
        <v>2204</v>
      </c>
      <c r="F1172" t="s">
        <v>8219</v>
      </c>
      <c r="G1172" t="s">
        <v>8225</v>
      </c>
      <c r="H1172" t="s">
        <v>8247</v>
      </c>
      <c r="I1172">
        <v>1408039860</v>
      </c>
      <c r="J1172" s="13">
        <f t="shared" si="73"/>
        <v>41865.757638888892</v>
      </c>
      <c r="K1172">
        <v>1405248503</v>
      </c>
      <c r="L1172" s="13">
        <f t="shared" si="74"/>
        <v>42054.024421296301</v>
      </c>
      <c r="M1172" t="b">
        <v>0</v>
      </c>
      <c r="N1172">
        <v>83</v>
      </c>
      <c r="O1172" t="b">
        <v>1</v>
      </c>
      <c r="P1172" t="s">
        <v>8292</v>
      </c>
      <c r="Q1172" s="6">
        <f t="shared" si="72"/>
        <v>1.1020000000000001</v>
      </c>
      <c r="R1172" s="8">
        <f t="shared" si="75"/>
        <v>26.554216867469879</v>
      </c>
      <c r="S1172" t="s">
        <v>8314</v>
      </c>
      <c r="T1172" t="s">
        <v>8322</v>
      </c>
    </row>
    <row r="1173" spans="1:20" ht="45" x14ac:dyDescent="0.25">
      <c r="A1173">
        <v>3337</v>
      </c>
      <c r="B1173" s="3" t="s">
        <v>3337</v>
      </c>
      <c r="C1173" s="3" t="s">
        <v>7447</v>
      </c>
      <c r="D1173">
        <v>2500</v>
      </c>
      <c r="E1173">
        <v>2755</v>
      </c>
      <c r="F1173" t="s">
        <v>8219</v>
      </c>
      <c r="G1173" t="s">
        <v>8225</v>
      </c>
      <c r="H1173" t="s">
        <v>8247</v>
      </c>
      <c r="I1173">
        <v>1412974800</v>
      </c>
      <c r="J1173" s="13">
        <f t="shared" si="73"/>
        <v>41922.875</v>
      </c>
      <c r="K1173">
        <v>1411109167</v>
      </c>
      <c r="L1173" s="13">
        <f t="shared" si="74"/>
        <v>42020.846666666665</v>
      </c>
      <c r="M1173" t="b">
        <v>0</v>
      </c>
      <c r="N1173">
        <v>34</v>
      </c>
      <c r="O1173" t="b">
        <v>1</v>
      </c>
      <c r="P1173" t="s">
        <v>8271</v>
      </c>
      <c r="Q1173" s="6">
        <f t="shared" si="72"/>
        <v>1.1020000000000001</v>
      </c>
      <c r="R1173" s="8">
        <f t="shared" si="75"/>
        <v>81.029411764705884</v>
      </c>
      <c r="S1173" t="s">
        <v>8317</v>
      </c>
      <c r="T1173" t="s">
        <v>8318</v>
      </c>
    </row>
    <row r="1174" spans="1:20" ht="45" x14ac:dyDescent="0.25">
      <c r="A1174">
        <v>3772</v>
      </c>
      <c r="B1174" s="3" t="s">
        <v>3769</v>
      </c>
      <c r="C1174" s="3" t="s">
        <v>7882</v>
      </c>
      <c r="D1174">
        <v>5000</v>
      </c>
      <c r="E1174">
        <v>5510</v>
      </c>
      <c r="F1174" t="s">
        <v>8219</v>
      </c>
      <c r="G1174" t="s">
        <v>8224</v>
      </c>
      <c r="H1174" t="s">
        <v>8246</v>
      </c>
      <c r="I1174">
        <v>1480399200</v>
      </c>
      <c r="J1174" s="13">
        <f t="shared" si="73"/>
        <v>42703.25</v>
      </c>
      <c r="K1174">
        <v>1478616506</v>
      </c>
      <c r="L1174" s="13">
        <f t="shared" si="74"/>
        <v>42049.833761574075</v>
      </c>
      <c r="M1174" t="b">
        <v>0</v>
      </c>
      <c r="N1174">
        <v>33</v>
      </c>
      <c r="O1174" t="b">
        <v>1</v>
      </c>
      <c r="P1174" t="s">
        <v>8305</v>
      </c>
      <c r="Q1174" s="6">
        <f t="shared" si="72"/>
        <v>1.1020000000000001</v>
      </c>
      <c r="R1174" s="8">
        <f t="shared" si="75"/>
        <v>166.96969696969697</v>
      </c>
      <c r="S1174" t="s">
        <v>8317</v>
      </c>
      <c r="T1174" t="s">
        <v>8338</v>
      </c>
    </row>
    <row r="1175" spans="1:20" ht="60" x14ac:dyDescent="0.25">
      <c r="A1175">
        <v>2458</v>
      </c>
      <c r="B1175" s="3" t="s">
        <v>2459</v>
      </c>
      <c r="C1175" s="3" t="s">
        <v>6568</v>
      </c>
      <c r="D1175">
        <v>5000</v>
      </c>
      <c r="E1175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 s="13">
        <f t="shared" si="73"/>
        <v>42530.791666666672</v>
      </c>
      <c r="K1175">
        <v>1462481718</v>
      </c>
      <c r="L1175" s="13">
        <f t="shared" si="74"/>
        <v>41898.168125000004</v>
      </c>
      <c r="M1175" t="b">
        <v>0</v>
      </c>
      <c r="N1175">
        <v>80</v>
      </c>
      <c r="O1175" t="b">
        <v>1</v>
      </c>
      <c r="P1175" t="s">
        <v>8298</v>
      </c>
      <c r="Q1175" s="6">
        <f t="shared" si="72"/>
        <v>1.1017999999999999</v>
      </c>
      <c r="R1175" s="8">
        <f t="shared" si="75"/>
        <v>68.862499999999997</v>
      </c>
      <c r="S1175" t="s">
        <v>8328</v>
      </c>
      <c r="T1175" t="s">
        <v>8329</v>
      </c>
    </row>
    <row r="1176" spans="1:20" ht="60" x14ac:dyDescent="0.25">
      <c r="A1176">
        <v>364</v>
      </c>
      <c r="B1176" s="3" t="s">
        <v>365</v>
      </c>
      <c r="C1176" s="3" t="s">
        <v>4474</v>
      </c>
      <c r="D1176">
        <v>7000</v>
      </c>
      <c r="E1176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 s="13">
        <f t="shared" si="73"/>
        <v>41811.165972222225</v>
      </c>
      <c r="K1176">
        <v>1400704672</v>
      </c>
      <c r="L1176" s="13">
        <f t="shared" si="74"/>
        <v>42264.29178240741</v>
      </c>
      <c r="M1176" t="b">
        <v>0</v>
      </c>
      <c r="N1176">
        <v>113</v>
      </c>
      <c r="O1176" t="b">
        <v>1</v>
      </c>
      <c r="P1176" t="s">
        <v>8269</v>
      </c>
      <c r="Q1176" s="6">
        <f t="shared" si="72"/>
        <v>1.1016142857142857</v>
      </c>
      <c r="R1176" s="8">
        <f t="shared" si="75"/>
        <v>68.24159292035398</v>
      </c>
      <c r="S1176" t="s">
        <v>8320</v>
      </c>
      <c r="T1176" t="s">
        <v>8332</v>
      </c>
    </row>
    <row r="1177" spans="1:20" ht="60" x14ac:dyDescent="0.25">
      <c r="A1177">
        <v>369</v>
      </c>
      <c r="B1177" s="3" t="s">
        <v>370</v>
      </c>
      <c r="C1177" s="3" t="s">
        <v>4479</v>
      </c>
      <c r="D1177">
        <v>6500</v>
      </c>
      <c r="E1177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 s="13">
        <f t="shared" si="73"/>
        <v>40923.551724537036</v>
      </c>
      <c r="K1177">
        <v>1324041269</v>
      </c>
      <c r="L1177" s="13">
        <f t="shared" si="74"/>
        <v>42563.932951388888</v>
      </c>
      <c r="M1177" t="b">
        <v>0</v>
      </c>
      <c r="N1177">
        <v>167</v>
      </c>
      <c r="O1177" t="b">
        <v>1</v>
      </c>
      <c r="P1177" t="s">
        <v>8269</v>
      </c>
      <c r="Q1177" s="6">
        <f t="shared" si="72"/>
        <v>1.1015569230769231</v>
      </c>
      <c r="R1177" s="8">
        <f t="shared" si="75"/>
        <v>42.874970059880241</v>
      </c>
      <c r="S1177" t="s">
        <v>8320</v>
      </c>
      <c r="T1177" t="s">
        <v>8332</v>
      </c>
    </row>
    <row r="1178" spans="1:20" ht="60" x14ac:dyDescent="0.25">
      <c r="A1178">
        <v>338</v>
      </c>
      <c r="B1178" s="3" t="s">
        <v>339</v>
      </c>
      <c r="C1178" s="3" t="s">
        <v>4448</v>
      </c>
      <c r="D1178">
        <v>15000</v>
      </c>
      <c r="E1178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 s="13">
        <f t="shared" si="73"/>
        <v>42616.041666666672</v>
      </c>
      <c r="K1178">
        <v>1468001290</v>
      </c>
      <c r="L1178" s="13">
        <f t="shared" si="74"/>
        <v>42290.61855324074</v>
      </c>
      <c r="M1178" t="b">
        <v>1</v>
      </c>
      <c r="N1178">
        <v>236</v>
      </c>
      <c r="O1178" t="b">
        <v>1</v>
      </c>
      <c r="P1178" t="s">
        <v>8269</v>
      </c>
      <c r="Q1178" s="6">
        <f t="shared" si="72"/>
        <v>1.1013360000000001</v>
      </c>
      <c r="R1178" s="8">
        <f t="shared" si="75"/>
        <v>70.000169491525426</v>
      </c>
      <c r="S1178" t="s">
        <v>8320</v>
      </c>
      <c r="T1178" t="s">
        <v>8332</v>
      </c>
    </row>
    <row r="1179" spans="1:20" ht="45" x14ac:dyDescent="0.25">
      <c r="A1179">
        <v>3598</v>
      </c>
      <c r="B1179" s="3" t="s">
        <v>3597</v>
      </c>
      <c r="C1179" s="3" t="s">
        <v>7708</v>
      </c>
      <c r="D1179">
        <v>1000</v>
      </c>
      <c r="E1179">
        <v>1101</v>
      </c>
      <c r="F1179" t="s">
        <v>8219</v>
      </c>
      <c r="G1179" t="s">
        <v>8224</v>
      </c>
      <c r="H1179" t="s">
        <v>8246</v>
      </c>
      <c r="I1179">
        <v>1409720340</v>
      </c>
      <c r="J1179" s="13">
        <f t="shared" si="73"/>
        <v>41885.207638888889</v>
      </c>
      <c r="K1179">
        <v>1408129822</v>
      </c>
      <c r="L1179" s="13">
        <f t="shared" si="74"/>
        <v>41960.119085648148</v>
      </c>
      <c r="M1179" t="b">
        <v>0</v>
      </c>
      <c r="N1179">
        <v>27</v>
      </c>
      <c r="O1179" t="b">
        <v>1</v>
      </c>
      <c r="P1179" t="s">
        <v>8271</v>
      </c>
      <c r="Q1179" s="6">
        <f t="shared" si="72"/>
        <v>1.101</v>
      </c>
      <c r="R1179" s="8">
        <f t="shared" si="75"/>
        <v>40.777777777777779</v>
      </c>
      <c r="S1179" t="s">
        <v>8317</v>
      </c>
      <c r="T1179" t="s">
        <v>8318</v>
      </c>
    </row>
    <row r="1180" spans="1:20" ht="60" x14ac:dyDescent="0.25">
      <c r="A1180">
        <v>3679</v>
      </c>
      <c r="B1180" s="3" t="s">
        <v>3676</v>
      </c>
      <c r="C1180" s="3" t="s">
        <v>7789</v>
      </c>
      <c r="D1180">
        <v>2000</v>
      </c>
      <c r="E1180">
        <v>2202</v>
      </c>
      <c r="F1180" t="s">
        <v>8219</v>
      </c>
      <c r="G1180" t="s">
        <v>8224</v>
      </c>
      <c r="H1180" t="s">
        <v>8246</v>
      </c>
      <c r="I1180">
        <v>1404190740</v>
      </c>
      <c r="J1180" s="13">
        <f t="shared" si="73"/>
        <v>41821.207638888889</v>
      </c>
      <c r="K1180">
        <v>1401214581</v>
      </c>
      <c r="L1180" s="13">
        <f t="shared" si="74"/>
        <v>42619.935694444444</v>
      </c>
      <c r="M1180" t="b">
        <v>0</v>
      </c>
      <c r="N1180">
        <v>30</v>
      </c>
      <c r="O1180" t="b">
        <v>1</v>
      </c>
      <c r="P1180" t="s">
        <v>8271</v>
      </c>
      <c r="Q1180" s="6">
        <f t="shared" si="72"/>
        <v>1.101</v>
      </c>
      <c r="R1180" s="8">
        <f t="shared" si="75"/>
        <v>73.400000000000006</v>
      </c>
      <c r="S1180" t="s">
        <v>8317</v>
      </c>
      <c r="T1180" t="s">
        <v>8318</v>
      </c>
    </row>
    <row r="1181" spans="1:20" ht="75" x14ac:dyDescent="0.25">
      <c r="A1181">
        <v>2606</v>
      </c>
      <c r="B1181" s="3" t="s">
        <v>2606</v>
      </c>
      <c r="C1181" s="3" t="s">
        <v>6716</v>
      </c>
      <c r="D1181">
        <v>11000</v>
      </c>
      <c r="E1181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 s="13">
        <f t="shared" si="73"/>
        <v>41758.712754629632</v>
      </c>
      <c r="K1181">
        <v>1396026382</v>
      </c>
      <c r="L1181" s="13">
        <f t="shared" si="74"/>
        <v>42526.874236111107</v>
      </c>
      <c r="M1181" t="b">
        <v>1</v>
      </c>
      <c r="N1181">
        <v>385</v>
      </c>
      <c r="O1181" t="b">
        <v>1</v>
      </c>
      <c r="P1181" t="s">
        <v>8301</v>
      </c>
      <c r="Q1181" s="6">
        <f t="shared" si="72"/>
        <v>1.1005454545454545</v>
      </c>
      <c r="R1181" s="8">
        <f t="shared" si="75"/>
        <v>31.444155844155844</v>
      </c>
      <c r="S1181" t="s">
        <v>8310</v>
      </c>
      <c r="T1181" t="s">
        <v>8319</v>
      </c>
    </row>
    <row r="1182" spans="1:20" ht="60" x14ac:dyDescent="0.25">
      <c r="A1182">
        <v>3518</v>
      </c>
      <c r="B1182" s="3" t="s">
        <v>3517</v>
      </c>
      <c r="C1182" s="3" t="s">
        <v>7628</v>
      </c>
      <c r="D1182">
        <v>1500</v>
      </c>
      <c r="E1182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 s="13">
        <f t="shared" si="73"/>
        <v>41914.597916666666</v>
      </c>
      <c r="K1182">
        <v>1410461299</v>
      </c>
      <c r="L1182" s="13">
        <f t="shared" si="74"/>
        <v>41932.708877314813</v>
      </c>
      <c r="M1182" t="b">
        <v>0</v>
      </c>
      <c r="N1182">
        <v>33</v>
      </c>
      <c r="O1182" t="b">
        <v>1</v>
      </c>
      <c r="P1182" t="s">
        <v>8271</v>
      </c>
      <c r="Q1182" s="6">
        <f t="shared" si="72"/>
        <v>1.10046</v>
      </c>
      <c r="R1182" s="8">
        <f t="shared" si="75"/>
        <v>50.020909090909093</v>
      </c>
      <c r="S1182" t="s">
        <v>8317</v>
      </c>
      <c r="T1182" t="s">
        <v>8318</v>
      </c>
    </row>
    <row r="1183" spans="1:20" ht="45" x14ac:dyDescent="0.25">
      <c r="A1183">
        <v>38</v>
      </c>
      <c r="B1183" s="3" t="s">
        <v>40</v>
      </c>
      <c r="C1183" s="3" t="s">
        <v>4149</v>
      </c>
      <c r="D1183">
        <v>2500</v>
      </c>
      <c r="E1183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 s="13">
        <f t="shared" si="73"/>
        <v>41405.057222222218</v>
      </c>
      <c r="K1183">
        <v>1365643344</v>
      </c>
      <c r="L1183" s="13">
        <f t="shared" si="74"/>
        <v>42583.615081018521</v>
      </c>
      <c r="M1183" t="b">
        <v>0</v>
      </c>
      <c r="N1183">
        <v>66</v>
      </c>
      <c r="O1183" t="b">
        <v>1</v>
      </c>
      <c r="P1183" t="s">
        <v>8265</v>
      </c>
      <c r="Q1183" s="6">
        <f t="shared" si="72"/>
        <v>1.1004</v>
      </c>
      <c r="R1183" s="8">
        <f t="shared" si="75"/>
        <v>41.68181818181818</v>
      </c>
      <c r="S1183" t="s">
        <v>8320</v>
      </c>
      <c r="T1183" t="s">
        <v>8334</v>
      </c>
    </row>
    <row r="1184" spans="1:20" ht="60" x14ac:dyDescent="0.25">
      <c r="A1184">
        <v>3822</v>
      </c>
      <c r="B1184" s="3" t="s">
        <v>3819</v>
      </c>
      <c r="C1184" s="3" t="s">
        <v>7931</v>
      </c>
      <c r="D1184">
        <v>5000</v>
      </c>
      <c r="E1184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 s="13">
        <f t="shared" si="73"/>
        <v>42388.957638888889</v>
      </c>
      <c r="K1184">
        <v>1448136417</v>
      </c>
      <c r="L1184" s="13">
        <f t="shared" si="74"/>
        <v>41865.882928240739</v>
      </c>
      <c r="M1184" t="b">
        <v>0</v>
      </c>
      <c r="N1184">
        <v>76</v>
      </c>
      <c r="O1184" t="b">
        <v>1</v>
      </c>
      <c r="P1184" t="s">
        <v>8271</v>
      </c>
      <c r="Q1184" s="6">
        <f t="shared" si="72"/>
        <v>1.1002000000000001</v>
      </c>
      <c r="R1184" s="8">
        <f t="shared" si="75"/>
        <v>72.381578947368425</v>
      </c>
      <c r="S1184" t="s">
        <v>8317</v>
      </c>
      <c r="T1184" t="s">
        <v>8318</v>
      </c>
    </row>
    <row r="1185" spans="1:20" ht="45" x14ac:dyDescent="0.25">
      <c r="A1185">
        <v>3043</v>
      </c>
      <c r="B1185" s="3" t="s">
        <v>3043</v>
      </c>
      <c r="C1185" s="3" t="s">
        <v>7153</v>
      </c>
      <c r="D1185">
        <v>15000</v>
      </c>
      <c r="E1185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 s="13">
        <f t="shared" si="73"/>
        <v>42110.118055555555</v>
      </c>
      <c r="K1185">
        <v>1426815699</v>
      </c>
      <c r="L1185" s="13">
        <f t="shared" si="74"/>
        <v>42380.581180555557</v>
      </c>
      <c r="M1185" t="b">
        <v>0</v>
      </c>
      <c r="N1185">
        <v>128</v>
      </c>
      <c r="O1185" t="b">
        <v>1</v>
      </c>
      <c r="P1185" t="s">
        <v>8303</v>
      </c>
      <c r="Q1185" s="6">
        <f t="shared" si="72"/>
        <v>1.1000666666666667</v>
      </c>
      <c r="R1185" s="8">
        <f t="shared" si="75"/>
        <v>128.9140625</v>
      </c>
      <c r="S1185" t="s">
        <v>8317</v>
      </c>
      <c r="T1185" t="s">
        <v>8330</v>
      </c>
    </row>
    <row r="1186" spans="1:20" ht="60" x14ac:dyDescent="0.25">
      <c r="A1186">
        <v>1292</v>
      </c>
      <c r="B1186" s="3" t="s">
        <v>1293</v>
      </c>
      <c r="C1186" s="3" t="s">
        <v>5402</v>
      </c>
      <c r="D1186">
        <v>1700</v>
      </c>
      <c r="E1186">
        <v>1870</v>
      </c>
      <c r="F1186" t="s">
        <v>8219</v>
      </c>
      <c r="G1186" t="s">
        <v>8225</v>
      </c>
      <c r="H1186" t="s">
        <v>8247</v>
      </c>
      <c r="I1186">
        <v>1444172340</v>
      </c>
      <c r="J1186" s="13">
        <f t="shared" si="73"/>
        <v>42283.957638888889</v>
      </c>
      <c r="K1186">
        <v>1441822828</v>
      </c>
      <c r="L1186" s="13">
        <f t="shared" si="74"/>
        <v>41719.549131944441</v>
      </c>
      <c r="M1186" t="b">
        <v>0</v>
      </c>
      <c r="N1186">
        <v>52</v>
      </c>
      <c r="O1186" t="b">
        <v>1</v>
      </c>
      <c r="P1186" t="s">
        <v>8271</v>
      </c>
      <c r="Q1186" s="6">
        <f t="shared" si="72"/>
        <v>1.1000000000000001</v>
      </c>
      <c r="R1186" s="8">
        <f t="shared" si="75"/>
        <v>35.96153846153846</v>
      </c>
      <c r="S1186" t="s">
        <v>8317</v>
      </c>
      <c r="T1186" t="s">
        <v>8318</v>
      </c>
    </row>
    <row r="1187" spans="1:20" ht="45" x14ac:dyDescent="0.25">
      <c r="A1187">
        <v>1612</v>
      </c>
      <c r="B1187" s="3" t="s">
        <v>1613</v>
      </c>
      <c r="C1187" s="3" t="s">
        <v>5722</v>
      </c>
      <c r="D1187">
        <v>500</v>
      </c>
      <c r="E1187">
        <v>550</v>
      </c>
      <c r="F1187" t="s">
        <v>8219</v>
      </c>
      <c r="G1187" t="s">
        <v>8224</v>
      </c>
      <c r="H1187" t="s">
        <v>8246</v>
      </c>
      <c r="I1187">
        <v>1357160384</v>
      </c>
      <c r="J1187" s="13">
        <f t="shared" si="73"/>
        <v>41276.874814814815</v>
      </c>
      <c r="K1187">
        <v>1354568384</v>
      </c>
      <c r="L1187" s="13">
        <f t="shared" si="74"/>
        <v>42061.212488425925</v>
      </c>
      <c r="M1187" t="b">
        <v>0</v>
      </c>
      <c r="N1187">
        <v>11</v>
      </c>
      <c r="O1187" t="b">
        <v>1</v>
      </c>
      <c r="P1187" t="s">
        <v>8276</v>
      </c>
      <c r="Q1187" s="6">
        <f t="shared" si="72"/>
        <v>1.1000000000000001</v>
      </c>
      <c r="R1187" s="8">
        <f t="shared" si="75"/>
        <v>50</v>
      </c>
      <c r="S1187" t="s">
        <v>8314</v>
      </c>
      <c r="T1187" t="s">
        <v>8315</v>
      </c>
    </row>
    <row r="1188" spans="1:20" ht="45" x14ac:dyDescent="0.25">
      <c r="A1188">
        <v>2537</v>
      </c>
      <c r="B1188" s="3" t="s">
        <v>2537</v>
      </c>
      <c r="C1188" s="3" t="s">
        <v>6647</v>
      </c>
      <c r="D1188">
        <v>1000</v>
      </c>
      <c r="E1188">
        <v>1100</v>
      </c>
      <c r="F1188" t="s">
        <v>8219</v>
      </c>
      <c r="G1188" t="s">
        <v>8224</v>
      </c>
      <c r="H1188" t="s">
        <v>8246</v>
      </c>
      <c r="I1188">
        <v>1312212855</v>
      </c>
      <c r="J1188" s="13">
        <f t="shared" si="73"/>
        <v>40756.648784722223</v>
      </c>
      <c r="K1188">
        <v>1307028855</v>
      </c>
      <c r="L1188" s="13">
        <f t="shared" si="74"/>
        <v>40531.886886574073</v>
      </c>
      <c r="M1188" t="b">
        <v>0</v>
      </c>
      <c r="N1188">
        <v>11</v>
      </c>
      <c r="O1188" t="b">
        <v>1</v>
      </c>
      <c r="P1188" t="s">
        <v>8300</v>
      </c>
      <c r="Q1188" s="6">
        <f t="shared" si="72"/>
        <v>1.1000000000000001</v>
      </c>
      <c r="R1188" s="8">
        <f t="shared" si="75"/>
        <v>100</v>
      </c>
      <c r="S1188" t="s">
        <v>8314</v>
      </c>
      <c r="T1188" t="s">
        <v>8336</v>
      </c>
    </row>
    <row r="1189" spans="1:20" ht="60" x14ac:dyDescent="0.25">
      <c r="A1189">
        <v>2805</v>
      </c>
      <c r="B1189" s="3" t="s">
        <v>2805</v>
      </c>
      <c r="C1189" s="3" t="s">
        <v>6915</v>
      </c>
      <c r="D1189">
        <v>400</v>
      </c>
      <c r="E1189">
        <v>440</v>
      </c>
      <c r="F1189" t="s">
        <v>8219</v>
      </c>
      <c r="G1189" t="s">
        <v>8225</v>
      </c>
      <c r="H1189" t="s">
        <v>8247</v>
      </c>
      <c r="I1189">
        <v>1440245273</v>
      </c>
      <c r="J1189" s="13">
        <f t="shared" si="73"/>
        <v>42238.505474537036</v>
      </c>
      <c r="K1189">
        <v>1438085273</v>
      </c>
      <c r="L1189" s="13">
        <f t="shared" si="74"/>
        <v>42241.85974537037</v>
      </c>
      <c r="M1189" t="b">
        <v>0</v>
      </c>
      <c r="N1189">
        <v>18</v>
      </c>
      <c r="O1189" t="b">
        <v>1</v>
      </c>
      <c r="P1189" t="s">
        <v>8271</v>
      </c>
      <c r="Q1189" s="6">
        <f t="shared" si="72"/>
        <v>1.1000000000000001</v>
      </c>
      <c r="R1189" s="8">
        <f t="shared" si="75"/>
        <v>24.444444444444443</v>
      </c>
      <c r="S1189" t="s">
        <v>8317</v>
      </c>
      <c r="T1189" t="s">
        <v>8318</v>
      </c>
    </row>
    <row r="1190" spans="1:20" ht="45" x14ac:dyDescent="0.25">
      <c r="A1190">
        <v>3315</v>
      </c>
      <c r="B1190" s="3" t="s">
        <v>3315</v>
      </c>
      <c r="C1190" s="3" t="s">
        <v>7425</v>
      </c>
      <c r="D1190">
        <v>4000</v>
      </c>
      <c r="E1190">
        <v>4400</v>
      </c>
      <c r="F1190" t="s">
        <v>8219</v>
      </c>
      <c r="G1190" t="s">
        <v>8225</v>
      </c>
      <c r="H1190" t="s">
        <v>8247</v>
      </c>
      <c r="I1190">
        <v>1462519041</v>
      </c>
      <c r="J1190" s="13">
        <f t="shared" si="73"/>
        <v>42496.303715277783</v>
      </c>
      <c r="K1190">
        <v>1459927041</v>
      </c>
      <c r="L1190" s="13">
        <f t="shared" si="74"/>
        <v>42109.751250000001</v>
      </c>
      <c r="M1190" t="b">
        <v>0</v>
      </c>
      <c r="N1190">
        <v>89</v>
      </c>
      <c r="O1190" t="b">
        <v>1</v>
      </c>
      <c r="P1190" t="s">
        <v>8271</v>
      </c>
      <c r="Q1190" s="6">
        <f t="shared" si="72"/>
        <v>1.1000000000000001</v>
      </c>
      <c r="R1190" s="8">
        <f t="shared" si="75"/>
        <v>49.438202247191015</v>
      </c>
      <c r="S1190" t="s">
        <v>8317</v>
      </c>
      <c r="T1190" t="s">
        <v>8318</v>
      </c>
    </row>
    <row r="1191" spans="1:20" ht="60" x14ac:dyDescent="0.25">
      <c r="A1191">
        <v>3346</v>
      </c>
      <c r="B1191" s="3" t="s">
        <v>3346</v>
      </c>
      <c r="C1191" s="3" t="s">
        <v>7456</v>
      </c>
      <c r="D1191">
        <v>1500</v>
      </c>
      <c r="E1191">
        <v>1650</v>
      </c>
      <c r="F1191" t="s">
        <v>8219</v>
      </c>
      <c r="G1191" t="s">
        <v>8224</v>
      </c>
      <c r="H1191" t="s">
        <v>8246</v>
      </c>
      <c r="I1191">
        <v>1424910910</v>
      </c>
      <c r="J1191" s="13">
        <f t="shared" si="73"/>
        <v>42061.024421296301</v>
      </c>
      <c r="K1191">
        <v>1424306110</v>
      </c>
      <c r="L1191" s="13">
        <f t="shared" si="74"/>
        <v>42142.514016203699</v>
      </c>
      <c r="M1191" t="b">
        <v>0</v>
      </c>
      <c r="N1191">
        <v>18</v>
      </c>
      <c r="O1191" t="b">
        <v>1</v>
      </c>
      <c r="P1191" t="s">
        <v>8271</v>
      </c>
      <c r="Q1191" s="6">
        <f t="shared" si="72"/>
        <v>1.1000000000000001</v>
      </c>
      <c r="R1191" s="8">
        <f t="shared" si="75"/>
        <v>91.666666666666671</v>
      </c>
      <c r="S1191" t="s">
        <v>8317</v>
      </c>
      <c r="T1191" t="s">
        <v>8318</v>
      </c>
    </row>
    <row r="1192" spans="1:20" ht="45" x14ac:dyDescent="0.25">
      <c r="A1192">
        <v>3514</v>
      </c>
      <c r="B1192" s="3" t="s">
        <v>3513</v>
      </c>
      <c r="C1192" s="3" t="s">
        <v>7624</v>
      </c>
      <c r="D1192">
        <v>500</v>
      </c>
      <c r="E1192">
        <v>550</v>
      </c>
      <c r="F1192" t="s">
        <v>8219</v>
      </c>
      <c r="G1192" t="s">
        <v>8224</v>
      </c>
      <c r="H1192" t="s">
        <v>8246</v>
      </c>
      <c r="I1192">
        <v>1422853140</v>
      </c>
      <c r="J1192" s="13">
        <f t="shared" si="73"/>
        <v>42037.207638888889</v>
      </c>
      <c r="K1192">
        <v>1421439552</v>
      </c>
      <c r="L1192" s="13">
        <f t="shared" si="74"/>
        <v>42461.747199074074</v>
      </c>
      <c r="M1192" t="b">
        <v>0</v>
      </c>
      <c r="N1192">
        <v>10</v>
      </c>
      <c r="O1192" t="b">
        <v>1</v>
      </c>
      <c r="P1192" t="s">
        <v>8271</v>
      </c>
      <c r="Q1192" s="6">
        <f t="shared" si="72"/>
        <v>1.1000000000000001</v>
      </c>
      <c r="R1192" s="8">
        <f t="shared" si="75"/>
        <v>55</v>
      </c>
      <c r="S1192" t="s">
        <v>8317</v>
      </c>
      <c r="T1192" t="s">
        <v>8318</v>
      </c>
    </row>
    <row r="1193" spans="1:20" ht="45" x14ac:dyDescent="0.25">
      <c r="A1193">
        <v>1025</v>
      </c>
      <c r="B1193" s="3" t="s">
        <v>1026</v>
      </c>
      <c r="C1193" s="3" t="s">
        <v>5135</v>
      </c>
      <c r="D1193">
        <v>70000</v>
      </c>
      <c r="E1193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 s="13">
        <f t="shared" si="73"/>
        <v>42079.792094907403</v>
      </c>
      <c r="K1193">
        <v>1423944037</v>
      </c>
      <c r="L1193" s="13">
        <f t="shared" si="74"/>
        <v>42206.835370370376</v>
      </c>
      <c r="M1193" t="b">
        <v>1</v>
      </c>
      <c r="N1193">
        <v>1071</v>
      </c>
      <c r="O1193" t="b">
        <v>1</v>
      </c>
      <c r="P1193" t="s">
        <v>8280</v>
      </c>
      <c r="Q1193" s="6">
        <f t="shared" si="72"/>
        <v>1.099283142857143</v>
      </c>
      <c r="R1193" s="8">
        <f t="shared" si="75"/>
        <v>71.848571428571432</v>
      </c>
      <c r="S1193" t="s">
        <v>8314</v>
      </c>
      <c r="T1193" t="s">
        <v>8327</v>
      </c>
    </row>
    <row r="1194" spans="1:20" ht="60" x14ac:dyDescent="0.25">
      <c r="A1194">
        <v>3230</v>
      </c>
      <c r="B1194" s="3" t="s">
        <v>3230</v>
      </c>
      <c r="C1194" s="3" t="s">
        <v>7340</v>
      </c>
      <c r="D1194">
        <v>2600</v>
      </c>
      <c r="E1194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 s="13">
        <f t="shared" si="73"/>
        <v>41913.165972222225</v>
      </c>
      <c r="K1194">
        <v>1410840126</v>
      </c>
      <c r="L1194" s="13">
        <f t="shared" si="74"/>
        <v>41175.05972222222</v>
      </c>
      <c r="M1194" t="b">
        <v>1</v>
      </c>
      <c r="N1194">
        <v>37</v>
      </c>
      <c r="O1194" t="b">
        <v>1</v>
      </c>
      <c r="P1194" t="s">
        <v>8271</v>
      </c>
      <c r="Q1194" s="6">
        <f t="shared" si="72"/>
        <v>1.0988461538461538</v>
      </c>
      <c r="R1194" s="8">
        <f t="shared" si="75"/>
        <v>77.21621621621621</v>
      </c>
      <c r="S1194" t="s">
        <v>8317</v>
      </c>
      <c r="T1194" t="s">
        <v>8318</v>
      </c>
    </row>
    <row r="1195" spans="1:20" ht="45" x14ac:dyDescent="0.25">
      <c r="A1195">
        <v>3311</v>
      </c>
      <c r="B1195" s="3" t="s">
        <v>3311</v>
      </c>
      <c r="C1195" s="3" t="s">
        <v>7421</v>
      </c>
      <c r="D1195">
        <v>2500</v>
      </c>
      <c r="E1195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 s="13">
        <f t="shared" si="73"/>
        <v>42294.29178240741</v>
      </c>
      <c r="K1195">
        <v>1442473210</v>
      </c>
      <c r="L1195" s="13">
        <f t="shared" si="74"/>
        <v>42269.967835648145</v>
      </c>
      <c r="M1195" t="b">
        <v>0</v>
      </c>
      <c r="N1195">
        <v>45</v>
      </c>
      <c r="O1195" t="b">
        <v>1</v>
      </c>
      <c r="P1195" t="s">
        <v>8271</v>
      </c>
      <c r="Q1195" s="6">
        <f t="shared" si="72"/>
        <v>1.0984</v>
      </c>
      <c r="R1195" s="8">
        <f t="shared" si="75"/>
        <v>61.022222222222226</v>
      </c>
      <c r="S1195" t="s">
        <v>8317</v>
      </c>
      <c r="T1195" t="s">
        <v>8318</v>
      </c>
    </row>
    <row r="1196" spans="1:20" ht="45" x14ac:dyDescent="0.25">
      <c r="A1196">
        <v>5</v>
      </c>
      <c r="B1196" s="3" t="s">
        <v>7</v>
      </c>
      <c r="C1196" s="3" t="s">
        <v>4116</v>
      </c>
      <c r="D1196">
        <v>3999</v>
      </c>
      <c r="E1196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 s="13">
        <f t="shared" si="73"/>
        <v>42580.232638888891</v>
      </c>
      <c r="K1196">
        <v>1468362207</v>
      </c>
      <c r="L1196" s="13">
        <f t="shared" si="74"/>
        <v>42576.697569444441</v>
      </c>
      <c r="M1196" t="b">
        <v>0</v>
      </c>
      <c r="N1196">
        <v>47</v>
      </c>
      <c r="O1196" t="b">
        <v>1</v>
      </c>
      <c r="P1196" t="s">
        <v>8265</v>
      </c>
      <c r="Q1196" s="6">
        <f t="shared" si="72"/>
        <v>1.0977744436109027</v>
      </c>
      <c r="R1196" s="8">
        <f t="shared" si="75"/>
        <v>93.40425531914893</v>
      </c>
      <c r="S1196" t="s">
        <v>8320</v>
      </c>
      <c r="T1196" t="s">
        <v>8334</v>
      </c>
    </row>
    <row r="1197" spans="1:20" ht="45" x14ac:dyDescent="0.25">
      <c r="A1197">
        <v>3402</v>
      </c>
      <c r="B1197" s="3" t="s">
        <v>3401</v>
      </c>
      <c r="C1197" s="3" t="s">
        <v>7512</v>
      </c>
      <c r="D1197">
        <v>15000</v>
      </c>
      <c r="E1197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 s="13">
        <f t="shared" si="73"/>
        <v>42320.104861111111</v>
      </c>
      <c r="K1197">
        <v>1444747843</v>
      </c>
      <c r="L1197" s="13">
        <f t="shared" si="74"/>
        <v>41277.186111111114</v>
      </c>
      <c r="M1197" t="b">
        <v>0</v>
      </c>
      <c r="N1197">
        <v>165</v>
      </c>
      <c r="O1197" t="b">
        <v>1</v>
      </c>
      <c r="P1197" t="s">
        <v>8271</v>
      </c>
      <c r="Q1197" s="6">
        <f t="shared" si="72"/>
        <v>1.0976666666666666</v>
      </c>
      <c r="R1197" s="8">
        <f t="shared" si="75"/>
        <v>99.787878787878782</v>
      </c>
      <c r="S1197" t="s">
        <v>8317</v>
      </c>
      <c r="T1197" t="s">
        <v>8318</v>
      </c>
    </row>
    <row r="1198" spans="1:20" ht="45" x14ac:dyDescent="0.25">
      <c r="A1198">
        <v>3448</v>
      </c>
      <c r="B1198" s="3" t="s">
        <v>3447</v>
      </c>
      <c r="C1198" s="3" t="s">
        <v>7558</v>
      </c>
      <c r="D1198">
        <v>2100</v>
      </c>
      <c r="E1198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 s="13">
        <f t="shared" si="73"/>
        <v>41990.119085648148</v>
      </c>
      <c r="K1198">
        <v>1416192689</v>
      </c>
      <c r="L1198" s="13">
        <f t="shared" si="74"/>
        <v>42184.816539351858</v>
      </c>
      <c r="M1198" t="b">
        <v>0</v>
      </c>
      <c r="N1198">
        <v>45</v>
      </c>
      <c r="O1198" t="b">
        <v>1</v>
      </c>
      <c r="P1198" t="s">
        <v>8271</v>
      </c>
      <c r="Q1198" s="6">
        <f t="shared" si="72"/>
        <v>1.0976190476190477</v>
      </c>
      <c r="R1198" s="8">
        <f t="shared" si="75"/>
        <v>51.222222222222221</v>
      </c>
      <c r="S1198" t="s">
        <v>8317</v>
      </c>
      <c r="T1198" t="s">
        <v>8318</v>
      </c>
    </row>
    <row r="1199" spans="1:20" ht="60" x14ac:dyDescent="0.25">
      <c r="A1199">
        <v>3621</v>
      </c>
      <c r="B1199" s="3" t="s">
        <v>3619</v>
      </c>
      <c r="C1199" s="3" t="s">
        <v>7731</v>
      </c>
      <c r="D1199">
        <v>3000</v>
      </c>
      <c r="E1199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 s="13">
        <f t="shared" si="73"/>
        <v>42643.875</v>
      </c>
      <c r="K1199">
        <v>1473200844</v>
      </c>
      <c r="L1199" s="13">
        <f t="shared" si="74"/>
        <v>42523.248715277776</v>
      </c>
      <c r="M1199" t="b">
        <v>0</v>
      </c>
      <c r="N1199">
        <v>70</v>
      </c>
      <c r="O1199" t="b">
        <v>1</v>
      </c>
      <c r="P1199" t="s">
        <v>8271</v>
      </c>
      <c r="Q1199" s="6">
        <f t="shared" si="72"/>
        <v>1.0973333333333333</v>
      </c>
      <c r="R1199" s="8">
        <f t="shared" si="75"/>
        <v>47.028571428571432</v>
      </c>
      <c r="S1199" t="s">
        <v>8317</v>
      </c>
      <c r="T1199" t="s">
        <v>8318</v>
      </c>
    </row>
    <row r="1200" spans="1:20" ht="45" x14ac:dyDescent="0.25">
      <c r="A1200">
        <v>1398</v>
      </c>
      <c r="B1200" s="3" t="s">
        <v>1399</v>
      </c>
      <c r="C1200" s="3" t="s">
        <v>5508</v>
      </c>
      <c r="D1200">
        <v>4400</v>
      </c>
      <c r="E1200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 s="13">
        <f t="shared" si="73"/>
        <v>42556.874236111107</v>
      </c>
      <c r="K1200">
        <v>1465160334</v>
      </c>
      <c r="L1200" s="13">
        <f t="shared" si="74"/>
        <v>41160.871886574074</v>
      </c>
      <c r="M1200" t="b">
        <v>0</v>
      </c>
      <c r="N1200">
        <v>65</v>
      </c>
      <c r="O1200" t="b">
        <v>1</v>
      </c>
      <c r="P1200" t="s">
        <v>8276</v>
      </c>
      <c r="Q1200" s="6">
        <f t="shared" si="72"/>
        <v>1.0968181818181819</v>
      </c>
      <c r="R1200" s="8">
        <f t="shared" si="75"/>
        <v>74.246153846153845</v>
      </c>
      <c r="S1200" t="s">
        <v>8314</v>
      </c>
      <c r="T1200" t="s">
        <v>8315</v>
      </c>
    </row>
    <row r="1201" spans="1:20" ht="60" x14ac:dyDescent="0.25">
      <c r="A1201">
        <v>3029</v>
      </c>
      <c r="B1201" s="3" t="s">
        <v>3029</v>
      </c>
      <c r="C1201" s="3" t="s">
        <v>7139</v>
      </c>
      <c r="D1201">
        <v>30000</v>
      </c>
      <c r="E1201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 s="13">
        <f t="shared" si="73"/>
        <v>41961.190972222219</v>
      </c>
      <c r="K1201">
        <v>1413824447</v>
      </c>
      <c r="L1201" s="13">
        <f t="shared" si="74"/>
        <v>40850.111064814817</v>
      </c>
      <c r="M1201" t="b">
        <v>0</v>
      </c>
      <c r="N1201">
        <v>348</v>
      </c>
      <c r="O1201" t="b">
        <v>1</v>
      </c>
      <c r="P1201" t="s">
        <v>8303</v>
      </c>
      <c r="Q1201" s="6">
        <f t="shared" si="72"/>
        <v>1.0967666666666667</v>
      </c>
      <c r="R1201" s="8">
        <f t="shared" si="75"/>
        <v>94.548850574712645</v>
      </c>
      <c r="S1201" t="s">
        <v>8317</v>
      </c>
      <c r="T1201" t="s">
        <v>8330</v>
      </c>
    </row>
    <row r="1202" spans="1:20" ht="45" x14ac:dyDescent="0.25">
      <c r="A1202">
        <v>2186</v>
      </c>
      <c r="B1202" s="3" t="s">
        <v>2187</v>
      </c>
      <c r="C1202" s="3" t="s">
        <v>6296</v>
      </c>
      <c r="D1202">
        <v>20000</v>
      </c>
      <c r="E1202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 s="13">
        <f t="shared" si="73"/>
        <v>42620.083333333328</v>
      </c>
      <c r="K1202">
        <v>1470062743</v>
      </c>
      <c r="L1202" s="13">
        <f t="shared" si="74"/>
        <v>42387.7268287037</v>
      </c>
      <c r="M1202" t="b">
        <v>0</v>
      </c>
      <c r="N1202">
        <v>392</v>
      </c>
      <c r="O1202" t="b">
        <v>1</v>
      </c>
      <c r="P1202" t="s">
        <v>8297</v>
      </c>
      <c r="Q1202" s="6">
        <f t="shared" si="72"/>
        <v>1.0967499999999999</v>
      </c>
      <c r="R1202" s="8">
        <f t="shared" si="75"/>
        <v>55.956632653061227</v>
      </c>
      <c r="S1202" t="s">
        <v>8312</v>
      </c>
      <c r="T1202" t="s">
        <v>8313</v>
      </c>
    </row>
    <row r="1203" spans="1:20" ht="60" x14ac:dyDescent="0.25">
      <c r="A1203">
        <v>3781</v>
      </c>
      <c r="B1203" s="3" t="s">
        <v>3778</v>
      </c>
      <c r="C1203" s="3" t="s">
        <v>7891</v>
      </c>
      <c r="D1203">
        <v>4500</v>
      </c>
      <c r="E1203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 s="13">
        <f t="shared" si="73"/>
        <v>41890.882928240739</v>
      </c>
      <c r="K1203">
        <v>1408050685</v>
      </c>
      <c r="L1203" s="13">
        <f t="shared" si="74"/>
        <v>42303.672662037032</v>
      </c>
      <c r="M1203" t="b">
        <v>0</v>
      </c>
      <c r="N1203">
        <v>52</v>
      </c>
      <c r="O1203" t="b">
        <v>1</v>
      </c>
      <c r="P1203" t="s">
        <v>8305</v>
      </c>
      <c r="Q1203" s="6">
        <f t="shared" si="72"/>
        <v>1.0966666666666667</v>
      </c>
      <c r="R1203" s="8">
        <f t="shared" si="75"/>
        <v>94.90384615384616</v>
      </c>
      <c r="S1203" t="s">
        <v>8317</v>
      </c>
      <c r="T1203" t="s">
        <v>8338</v>
      </c>
    </row>
    <row r="1204" spans="1:20" ht="45" x14ac:dyDescent="0.25">
      <c r="A1204">
        <v>3432</v>
      </c>
      <c r="B1204" s="3" t="s">
        <v>3431</v>
      </c>
      <c r="C1204" s="3" t="s">
        <v>7542</v>
      </c>
      <c r="D1204">
        <v>2000</v>
      </c>
      <c r="E1204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 s="13">
        <f t="shared" si="73"/>
        <v>42405.916666666672</v>
      </c>
      <c r="K1204">
        <v>1452520614</v>
      </c>
      <c r="L1204" s="13">
        <f t="shared" si="74"/>
        <v>42219.915856481486</v>
      </c>
      <c r="M1204" t="b">
        <v>0</v>
      </c>
      <c r="N1204">
        <v>42</v>
      </c>
      <c r="O1204" t="b">
        <v>1</v>
      </c>
      <c r="P1204" t="s">
        <v>8271</v>
      </c>
      <c r="Q1204" s="6">
        <f t="shared" si="72"/>
        <v>1.0965</v>
      </c>
      <c r="R1204" s="8">
        <f t="shared" si="75"/>
        <v>52.214285714285715</v>
      </c>
      <c r="S1204" t="s">
        <v>8317</v>
      </c>
      <c r="T1204" t="s">
        <v>8318</v>
      </c>
    </row>
    <row r="1205" spans="1:20" ht="30" x14ac:dyDescent="0.25">
      <c r="A1205">
        <v>53</v>
      </c>
      <c r="B1205" s="3" t="s">
        <v>55</v>
      </c>
      <c r="C1205" s="3" t="s">
        <v>4164</v>
      </c>
      <c r="D1205">
        <v>3000</v>
      </c>
      <c r="E1205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 s="13">
        <f t="shared" si="73"/>
        <v>41733.916666666664</v>
      </c>
      <c r="K1205">
        <v>1395407445</v>
      </c>
      <c r="L1205" s="13">
        <f t="shared" si="74"/>
        <v>41829.787083333329</v>
      </c>
      <c r="M1205" t="b">
        <v>0</v>
      </c>
      <c r="N1205">
        <v>117</v>
      </c>
      <c r="O1205" t="b">
        <v>1</v>
      </c>
      <c r="P1205" t="s">
        <v>8265</v>
      </c>
      <c r="Q1205" s="6">
        <f t="shared" si="72"/>
        <v>1.0963333333333334</v>
      </c>
      <c r="R1205" s="8">
        <f t="shared" si="75"/>
        <v>28.111111111111111</v>
      </c>
      <c r="S1205" t="s">
        <v>8320</v>
      </c>
      <c r="T1205" t="s">
        <v>8334</v>
      </c>
    </row>
    <row r="1206" spans="1:20" ht="60" x14ac:dyDescent="0.25">
      <c r="A1206">
        <v>2961</v>
      </c>
      <c r="B1206" s="3" t="s">
        <v>2961</v>
      </c>
      <c r="C1206" s="3" t="s">
        <v>7071</v>
      </c>
      <c r="D1206">
        <v>5000</v>
      </c>
      <c r="E1206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 s="13">
        <f t="shared" si="73"/>
        <v>42089.166666666672</v>
      </c>
      <c r="K1206">
        <v>1424927159</v>
      </c>
      <c r="L1206" s="13">
        <f t="shared" si="74"/>
        <v>42524.53800925926</v>
      </c>
      <c r="M1206" t="b">
        <v>0</v>
      </c>
      <c r="N1206">
        <v>108</v>
      </c>
      <c r="O1206" t="b">
        <v>1</v>
      </c>
      <c r="P1206" t="s">
        <v>8271</v>
      </c>
      <c r="Q1206" s="6">
        <f t="shared" si="72"/>
        <v>1.0962000000000001</v>
      </c>
      <c r="R1206" s="8">
        <f t="shared" si="75"/>
        <v>50.75</v>
      </c>
      <c r="S1206" t="s">
        <v>8317</v>
      </c>
      <c r="T1206" t="s">
        <v>8318</v>
      </c>
    </row>
    <row r="1207" spans="1:20" ht="60" x14ac:dyDescent="0.25">
      <c r="A1207">
        <v>3175</v>
      </c>
      <c r="B1207" s="3" t="s">
        <v>3175</v>
      </c>
      <c r="C1207" s="3" t="s">
        <v>7285</v>
      </c>
      <c r="D1207">
        <v>5000</v>
      </c>
      <c r="E1207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 s="13">
        <f t="shared" si="73"/>
        <v>40591.886886574073</v>
      </c>
      <c r="K1207">
        <v>1292793427</v>
      </c>
      <c r="L1207" s="13">
        <f t="shared" si="74"/>
        <v>42065.053368055553</v>
      </c>
      <c r="M1207" t="b">
        <v>1</v>
      </c>
      <c r="N1207">
        <v>60</v>
      </c>
      <c r="O1207" t="b">
        <v>1</v>
      </c>
      <c r="P1207" t="s">
        <v>8271</v>
      </c>
      <c r="Q1207" s="6">
        <f t="shared" si="72"/>
        <v>1.0955999999999999</v>
      </c>
      <c r="R1207" s="8">
        <f t="shared" si="75"/>
        <v>91.3</v>
      </c>
      <c r="S1207" t="s">
        <v>8317</v>
      </c>
      <c r="T1207" t="s">
        <v>8318</v>
      </c>
    </row>
    <row r="1208" spans="1:20" ht="60" x14ac:dyDescent="0.25">
      <c r="A1208">
        <v>2203</v>
      </c>
      <c r="B1208" s="3" t="s">
        <v>2204</v>
      </c>
      <c r="C1208" s="3" t="s">
        <v>6313</v>
      </c>
      <c r="D1208">
        <v>2000</v>
      </c>
      <c r="E1208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 s="13">
        <f t="shared" si="73"/>
        <v>42271.85974537037</v>
      </c>
      <c r="K1208">
        <v>1440535082</v>
      </c>
      <c r="L1208" s="13">
        <f t="shared" si="74"/>
        <v>41313.816249999996</v>
      </c>
      <c r="M1208" t="b">
        <v>0</v>
      </c>
      <c r="N1208">
        <v>50</v>
      </c>
      <c r="O1208" t="b">
        <v>1</v>
      </c>
      <c r="P1208" t="s">
        <v>8280</v>
      </c>
      <c r="Q1208" s="6">
        <f t="shared" si="72"/>
        <v>1.0954999999999999</v>
      </c>
      <c r="R1208" s="8">
        <f t="shared" si="75"/>
        <v>43.82</v>
      </c>
      <c r="S1208" t="s">
        <v>8314</v>
      </c>
      <c r="T1208" t="s">
        <v>8327</v>
      </c>
    </row>
    <row r="1209" spans="1:20" ht="60" x14ac:dyDescent="0.25">
      <c r="A1209">
        <v>3812</v>
      </c>
      <c r="B1209" s="3" t="s">
        <v>3809</v>
      </c>
      <c r="C1209" s="3" t="s">
        <v>7922</v>
      </c>
      <c r="D1209">
        <v>2000</v>
      </c>
      <c r="E1209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 s="13">
        <f t="shared" si="73"/>
        <v>42156.165972222225</v>
      </c>
      <c r="K1209">
        <v>1429120908</v>
      </c>
      <c r="L1209" s="13">
        <f t="shared" si="74"/>
        <v>41878.627187500002</v>
      </c>
      <c r="M1209" t="b">
        <v>0</v>
      </c>
      <c r="N1209">
        <v>11</v>
      </c>
      <c r="O1209" t="b">
        <v>1</v>
      </c>
      <c r="P1209" t="s">
        <v>8271</v>
      </c>
      <c r="Q1209" s="6">
        <f t="shared" si="72"/>
        <v>1.0954999999999999</v>
      </c>
      <c r="R1209" s="8">
        <f t="shared" si="75"/>
        <v>199.18181818181819</v>
      </c>
      <c r="S1209" t="s">
        <v>8317</v>
      </c>
      <c r="T1209" t="s">
        <v>8318</v>
      </c>
    </row>
    <row r="1210" spans="1:20" ht="60" x14ac:dyDescent="0.25">
      <c r="A1210">
        <v>3670</v>
      </c>
      <c r="B1210" s="3" t="s">
        <v>3667</v>
      </c>
      <c r="C1210" s="3" t="s">
        <v>7780</v>
      </c>
      <c r="D1210">
        <v>220</v>
      </c>
      <c r="E1210">
        <v>241</v>
      </c>
      <c r="F1210" t="s">
        <v>8219</v>
      </c>
      <c r="G1210" t="s">
        <v>8225</v>
      </c>
      <c r="H1210" t="s">
        <v>8247</v>
      </c>
      <c r="I1210">
        <v>1433113200</v>
      </c>
      <c r="J1210" s="13">
        <f t="shared" si="73"/>
        <v>42155.958333333328</v>
      </c>
      <c r="K1210">
        <v>1431951611</v>
      </c>
      <c r="L1210" s="13">
        <f t="shared" si="74"/>
        <v>42783.815289351856</v>
      </c>
      <c r="M1210" t="b">
        <v>0</v>
      </c>
      <c r="N1210">
        <v>12</v>
      </c>
      <c r="O1210" t="b">
        <v>1</v>
      </c>
      <c r="P1210" t="s">
        <v>8271</v>
      </c>
      <c r="Q1210" s="6">
        <f t="shared" si="72"/>
        <v>1.0954545454545455</v>
      </c>
      <c r="R1210" s="8">
        <f t="shared" si="75"/>
        <v>20.083333333333332</v>
      </c>
      <c r="S1210" t="s">
        <v>8317</v>
      </c>
      <c r="T1210" t="s">
        <v>8318</v>
      </c>
    </row>
    <row r="1211" spans="1:20" ht="60" x14ac:dyDescent="0.25">
      <c r="A1211">
        <v>1297</v>
      </c>
      <c r="B1211" s="3" t="s">
        <v>1298</v>
      </c>
      <c r="C1211" s="3" t="s">
        <v>5407</v>
      </c>
      <c r="D1211">
        <v>20000</v>
      </c>
      <c r="E1211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 s="13">
        <f t="shared" si="73"/>
        <v>42491.747199074074</v>
      </c>
      <c r="K1211">
        <v>1459533358</v>
      </c>
      <c r="L1211" s="13">
        <f t="shared" si="74"/>
        <v>42087.803310185183</v>
      </c>
      <c r="M1211" t="b">
        <v>0</v>
      </c>
      <c r="N1211">
        <v>238</v>
      </c>
      <c r="O1211" t="b">
        <v>1</v>
      </c>
      <c r="P1211" t="s">
        <v>8271</v>
      </c>
      <c r="Q1211" s="6">
        <f t="shared" si="72"/>
        <v>1.0952500000000001</v>
      </c>
      <c r="R1211" s="8">
        <f t="shared" si="75"/>
        <v>92.037815126050418</v>
      </c>
      <c r="S1211" t="s">
        <v>8317</v>
      </c>
      <c r="T1211" t="s">
        <v>8318</v>
      </c>
    </row>
    <row r="1212" spans="1:20" ht="30" x14ac:dyDescent="0.25">
      <c r="A1212">
        <v>3223</v>
      </c>
      <c r="B1212" s="3" t="s">
        <v>3223</v>
      </c>
      <c r="C1212" s="3" t="s">
        <v>7333</v>
      </c>
      <c r="D1212">
        <v>3100</v>
      </c>
      <c r="E1212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 s="13">
        <f t="shared" si="73"/>
        <v>42236.835370370376</v>
      </c>
      <c r="K1212">
        <v>1437508976</v>
      </c>
      <c r="L1212" s="13">
        <f t="shared" si="74"/>
        <v>41464.934386574074</v>
      </c>
      <c r="M1212" t="b">
        <v>1</v>
      </c>
      <c r="N1212">
        <v>74</v>
      </c>
      <c r="O1212" t="b">
        <v>1</v>
      </c>
      <c r="P1212" t="s">
        <v>8271</v>
      </c>
      <c r="Q1212" s="6">
        <f t="shared" si="72"/>
        <v>1.0951612903225807</v>
      </c>
      <c r="R1212" s="8">
        <f t="shared" si="75"/>
        <v>45.878378378378379</v>
      </c>
      <c r="S1212" t="s">
        <v>8317</v>
      </c>
      <c r="T1212" t="s">
        <v>8318</v>
      </c>
    </row>
    <row r="1213" spans="1:20" ht="60" x14ac:dyDescent="0.25">
      <c r="A1213">
        <v>1644</v>
      </c>
      <c r="B1213" s="3" t="s">
        <v>1645</v>
      </c>
      <c r="C1213" s="3" t="s">
        <v>5754</v>
      </c>
      <c r="D1213">
        <v>10000</v>
      </c>
      <c r="E1213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 s="13">
        <f t="shared" si="73"/>
        <v>41235.101388888892</v>
      </c>
      <c r="K1213">
        <v>1348363560</v>
      </c>
      <c r="L1213" s="13">
        <f t="shared" si="74"/>
        <v>42323.562222222223</v>
      </c>
      <c r="M1213" t="b">
        <v>0</v>
      </c>
      <c r="N1213">
        <v>128</v>
      </c>
      <c r="O1213" t="b">
        <v>1</v>
      </c>
      <c r="P1213" t="s">
        <v>8292</v>
      </c>
      <c r="Q1213" s="6">
        <f t="shared" si="72"/>
        <v>1.095</v>
      </c>
      <c r="R1213" s="8">
        <f t="shared" si="75"/>
        <v>85.546875</v>
      </c>
      <c r="S1213" t="s">
        <v>8314</v>
      </c>
      <c r="T1213" t="s">
        <v>8322</v>
      </c>
    </row>
    <row r="1214" spans="1:20" ht="60" x14ac:dyDescent="0.25">
      <c r="A1214">
        <v>2521</v>
      </c>
      <c r="B1214" s="3" t="s">
        <v>2521</v>
      </c>
      <c r="C1214" s="3" t="s">
        <v>6631</v>
      </c>
      <c r="D1214">
        <v>12500</v>
      </c>
      <c r="E1214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 s="13">
        <f t="shared" si="73"/>
        <v>42290.967835648145</v>
      </c>
      <c r="K1214">
        <v>1442963621</v>
      </c>
      <c r="L1214" s="13">
        <f t="shared" si="74"/>
        <v>42419.603703703702</v>
      </c>
      <c r="M1214" t="b">
        <v>0</v>
      </c>
      <c r="N1214">
        <v>132</v>
      </c>
      <c r="O1214" t="b">
        <v>1</v>
      </c>
      <c r="P1214" t="s">
        <v>8300</v>
      </c>
      <c r="Q1214" s="6">
        <f t="shared" si="72"/>
        <v>1.0948792000000001</v>
      </c>
      <c r="R1214" s="8">
        <f t="shared" si="75"/>
        <v>103.68174242424243</v>
      </c>
      <c r="S1214" t="s">
        <v>8314</v>
      </c>
      <c r="T1214" t="s">
        <v>8336</v>
      </c>
    </row>
    <row r="1215" spans="1:20" ht="30" x14ac:dyDescent="0.25">
      <c r="A1215">
        <v>3586</v>
      </c>
      <c r="B1215" s="3" t="s">
        <v>3585</v>
      </c>
      <c r="C1215" s="3" t="s">
        <v>7696</v>
      </c>
      <c r="D1215">
        <v>7500</v>
      </c>
      <c r="E1215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 s="13">
        <f t="shared" si="73"/>
        <v>42636.697569444441</v>
      </c>
      <c r="K1215">
        <v>1469465070</v>
      </c>
      <c r="L1215" s="13">
        <f t="shared" si="74"/>
        <v>42143.445219907408</v>
      </c>
      <c r="M1215" t="b">
        <v>0</v>
      </c>
      <c r="N1215">
        <v>54</v>
      </c>
      <c r="O1215" t="b">
        <v>1</v>
      </c>
      <c r="P1215" t="s">
        <v>8271</v>
      </c>
      <c r="Q1215" s="6">
        <f t="shared" si="72"/>
        <v>1.0942666666666667</v>
      </c>
      <c r="R1215" s="8">
        <f t="shared" si="75"/>
        <v>151.9814814814815</v>
      </c>
      <c r="S1215" t="s">
        <v>8317</v>
      </c>
      <c r="T1215" t="s">
        <v>8318</v>
      </c>
    </row>
    <row r="1216" spans="1:20" ht="45" x14ac:dyDescent="0.25">
      <c r="A1216">
        <v>789</v>
      </c>
      <c r="B1216" s="3" t="s">
        <v>790</v>
      </c>
      <c r="C1216" s="3" t="s">
        <v>4899</v>
      </c>
      <c r="D1216">
        <v>1700</v>
      </c>
      <c r="E1216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 s="13">
        <f t="shared" si="73"/>
        <v>41295.332638888889</v>
      </c>
      <c r="K1216">
        <v>1357187280</v>
      </c>
      <c r="L1216" s="13">
        <f t="shared" si="74"/>
        <v>42162.729548611111</v>
      </c>
      <c r="M1216" t="b">
        <v>0</v>
      </c>
      <c r="N1216">
        <v>14</v>
      </c>
      <c r="O1216" t="b">
        <v>1</v>
      </c>
      <c r="P1216" t="s">
        <v>8276</v>
      </c>
      <c r="Q1216" s="6">
        <f t="shared" si="72"/>
        <v>1.0941176470588236</v>
      </c>
      <c r="R1216" s="8">
        <f t="shared" si="75"/>
        <v>132.85714285714286</v>
      </c>
      <c r="S1216" t="s">
        <v>8314</v>
      </c>
      <c r="T1216" t="s">
        <v>8315</v>
      </c>
    </row>
    <row r="1217" spans="1:20" ht="45" x14ac:dyDescent="0.25">
      <c r="A1217">
        <v>723</v>
      </c>
      <c r="B1217" s="3" t="s">
        <v>724</v>
      </c>
      <c r="C1217" s="3" t="s">
        <v>4833</v>
      </c>
      <c r="D1217">
        <v>5000</v>
      </c>
      <c r="E1217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 s="13">
        <f t="shared" si="73"/>
        <v>42215.165972222225</v>
      </c>
      <c r="K1217">
        <v>1435606549</v>
      </c>
      <c r="L1217" s="13">
        <f t="shared" si="74"/>
        <v>41779.310034722221</v>
      </c>
      <c r="M1217" t="b">
        <v>0</v>
      </c>
      <c r="N1217">
        <v>100</v>
      </c>
      <c r="O1217" t="b">
        <v>1</v>
      </c>
      <c r="P1217" t="s">
        <v>8274</v>
      </c>
      <c r="Q1217" s="6">
        <f t="shared" si="72"/>
        <v>1.0938000000000001</v>
      </c>
      <c r="R1217" s="8">
        <f t="shared" si="75"/>
        <v>54.69</v>
      </c>
      <c r="S1217" t="s">
        <v>8323</v>
      </c>
      <c r="T1217" t="s">
        <v>8333</v>
      </c>
    </row>
    <row r="1218" spans="1:20" ht="60" x14ac:dyDescent="0.25">
      <c r="A1218">
        <v>3664</v>
      </c>
      <c r="B1218" s="3" t="s">
        <v>3661</v>
      </c>
      <c r="C1218" s="3" t="s">
        <v>7774</v>
      </c>
      <c r="D1218">
        <v>800</v>
      </c>
      <c r="E1218">
        <v>875</v>
      </c>
      <c r="F1218" t="s">
        <v>8219</v>
      </c>
      <c r="G1218" t="s">
        <v>8224</v>
      </c>
      <c r="H1218" t="s">
        <v>8246</v>
      </c>
      <c r="I1218">
        <v>1466056689</v>
      </c>
      <c r="J1218" s="13">
        <f t="shared" si="73"/>
        <v>42537.248715277776</v>
      </c>
      <c r="K1218">
        <v>1464847089</v>
      </c>
      <c r="L1218" s="13">
        <f t="shared" si="74"/>
        <v>41491.79478009259</v>
      </c>
      <c r="M1218" t="b">
        <v>0</v>
      </c>
      <c r="N1218">
        <v>19</v>
      </c>
      <c r="O1218" t="b">
        <v>1</v>
      </c>
      <c r="P1218" t="s">
        <v>8271</v>
      </c>
      <c r="Q1218" s="6">
        <f t="shared" ref="Q1218:Q1281" si="76">E1218/D1218</f>
        <v>1.09375</v>
      </c>
      <c r="R1218" s="8">
        <f t="shared" si="75"/>
        <v>46.05263157894737</v>
      </c>
      <c r="S1218" t="s">
        <v>8317</v>
      </c>
      <c r="T1218" t="s">
        <v>8318</v>
      </c>
    </row>
    <row r="1219" spans="1:20" ht="60" x14ac:dyDescent="0.25">
      <c r="A1219">
        <v>1900</v>
      </c>
      <c r="B1219" s="3" t="s">
        <v>1901</v>
      </c>
      <c r="C1219" s="3" t="s">
        <v>6010</v>
      </c>
      <c r="D1219">
        <v>2500</v>
      </c>
      <c r="E1219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 s="13">
        <f t="shared" ref="J1219:J1282" si="77">(((I1219/60)/60)/24)+DATE(1970,1,1)</f>
        <v>41188.415972222225</v>
      </c>
      <c r="K1219">
        <v>1347137731</v>
      </c>
      <c r="L1219" s="13">
        <f t="shared" ref="L1219:L1282" si="78">(((K1238/60)/60)/24)+DATE(1970,1,1)</f>
        <v>41709.463518518518</v>
      </c>
      <c r="M1219" t="b">
        <v>0</v>
      </c>
      <c r="N1219">
        <v>54</v>
      </c>
      <c r="O1219" t="b">
        <v>1</v>
      </c>
      <c r="P1219" t="s">
        <v>8279</v>
      </c>
      <c r="Q1219" s="6">
        <f t="shared" si="76"/>
        <v>1.0936440000000001</v>
      </c>
      <c r="R1219" s="8">
        <f t="shared" ref="R1219:R1282" si="79">E1219/N1219</f>
        <v>50.631666666666668</v>
      </c>
      <c r="S1219" t="s">
        <v>8314</v>
      </c>
      <c r="T1219" t="s">
        <v>8331</v>
      </c>
    </row>
    <row r="1220" spans="1:20" ht="60" x14ac:dyDescent="0.25">
      <c r="A1220">
        <v>2303</v>
      </c>
      <c r="B1220" s="3" t="s">
        <v>2304</v>
      </c>
      <c r="C1220" s="3" t="s">
        <v>6413</v>
      </c>
      <c r="D1220">
        <v>6450</v>
      </c>
      <c r="E1220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 s="13">
        <f t="shared" si="77"/>
        <v>40890.152731481481</v>
      </c>
      <c r="K1220">
        <v>1320287996</v>
      </c>
      <c r="L1220" s="13">
        <f t="shared" si="78"/>
        <v>41382.096180555556</v>
      </c>
      <c r="M1220" t="b">
        <v>1</v>
      </c>
      <c r="N1220">
        <v>103</v>
      </c>
      <c r="O1220" t="b">
        <v>1</v>
      </c>
      <c r="P1220" t="s">
        <v>8279</v>
      </c>
      <c r="Q1220" s="6">
        <f t="shared" si="76"/>
        <v>1.0935829457364341</v>
      </c>
      <c r="R1220" s="8">
        <f t="shared" si="79"/>
        <v>68.481650485436887</v>
      </c>
      <c r="S1220" t="s">
        <v>8314</v>
      </c>
      <c r="T1220" t="s">
        <v>8331</v>
      </c>
    </row>
    <row r="1221" spans="1:20" ht="45" x14ac:dyDescent="0.25">
      <c r="A1221">
        <v>3044</v>
      </c>
      <c r="B1221" s="3" t="s">
        <v>3044</v>
      </c>
      <c r="C1221" s="3" t="s">
        <v>7154</v>
      </c>
      <c r="D1221">
        <v>12000</v>
      </c>
      <c r="E1221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 s="13">
        <f t="shared" si="77"/>
        <v>42402.7268287037</v>
      </c>
      <c r="K1221">
        <v>1453137998</v>
      </c>
      <c r="L1221" s="13">
        <f t="shared" si="78"/>
        <v>42093.860023148154</v>
      </c>
      <c r="M1221" t="b">
        <v>0</v>
      </c>
      <c r="N1221">
        <v>156</v>
      </c>
      <c r="O1221" t="b">
        <v>1</v>
      </c>
      <c r="P1221" t="s">
        <v>8303</v>
      </c>
      <c r="Q1221" s="6">
        <f t="shared" si="76"/>
        <v>1.0934166666666667</v>
      </c>
      <c r="R1221" s="8">
        <f t="shared" si="79"/>
        <v>84.108974358974365</v>
      </c>
      <c r="S1221" t="s">
        <v>8317</v>
      </c>
      <c r="T1221" t="s">
        <v>8330</v>
      </c>
    </row>
    <row r="1222" spans="1:20" ht="45" x14ac:dyDescent="0.25">
      <c r="A1222">
        <v>3260</v>
      </c>
      <c r="B1222" s="3" t="s">
        <v>3260</v>
      </c>
      <c r="C1222" s="3" t="s">
        <v>7370</v>
      </c>
      <c r="D1222">
        <v>5000</v>
      </c>
      <c r="E1222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 s="13">
        <f t="shared" si="77"/>
        <v>42338.714328703703</v>
      </c>
      <c r="K1222">
        <v>1445875718</v>
      </c>
      <c r="L1222" s="13">
        <f t="shared" si="78"/>
        <v>42418.031180555554</v>
      </c>
      <c r="M1222" t="b">
        <v>1</v>
      </c>
      <c r="N1222">
        <v>73</v>
      </c>
      <c r="O1222" t="b">
        <v>1</v>
      </c>
      <c r="P1222" t="s">
        <v>8271</v>
      </c>
      <c r="Q1222" s="6">
        <f t="shared" si="76"/>
        <v>1.0924</v>
      </c>
      <c r="R1222" s="8">
        <f t="shared" si="79"/>
        <v>74.821917808219183</v>
      </c>
      <c r="S1222" t="s">
        <v>8317</v>
      </c>
      <c r="T1222" t="s">
        <v>8318</v>
      </c>
    </row>
    <row r="1223" spans="1:20" ht="45" x14ac:dyDescent="0.25">
      <c r="A1223">
        <v>2980</v>
      </c>
      <c r="B1223" s="3" t="s">
        <v>2980</v>
      </c>
      <c r="C1223" s="3" t="s">
        <v>7090</v>
      </c>
      <c r="D1223">
        <v>3000</v>
      </c>
      <c r="E1223">
        <v>3275</v>
      </c>
      <c r="F1223" t="s">
        <v>8219</v>
      </c>
      <c r="G1223" t="s">
        <v>8224</v>
      </c>
      <c r="H1223" t="s">
        <v>8246</v>
      </c>
      <c r="I1223">
        <v>1440381600</v>
      </c>
      <c r="J1223" s="13">
        <f t="shared" si="77"/>
        <v>42240.083333333328</v>
      </c>
      <c r="K1223">
        <v>1438639130</v>
      </c>
      <c r="L1223" s="13">
        <f t="shared" si="78"/>
        <v>42466.608310185184</v>
      </c>
      <c r="M1223" t="b">
        <v>0</v>
      </c>
      <c r="N1223">
        <v>24</v>
      </c>
      <c r="O1223" t="b">
        <v>1</v>
      </c>
      <c r="P1223" t="s">
        <v>8271</v>
      </c>
      <c r="Q1223" s="6">
        <f t="shared" si="76"/>
        <v>1.0916666666666666</v>
      </c>
      <c r="R1223" s="8">
        <f t="shared" si="79"/>
        <v>136.45833333333334</v>
      </c>
      <c r="S1223" t="s">
        <v>8317</v>
      </c>
      <c r="T1223" t="s">
        <v>8318</v>
      </c>
    </row>
    <row r="1224" spans="1:20" ht="60" x14ac:dyDescent="0.25">
      <c r="A1224">
        <v>3688</v>
      </c>
      <c r="B1224" s="3" t="s">
        <v>3685</v>
      </c>
      <c r="C1224" s="3" t="s">
        <v>7798</v>
      </c>
      <c r="D1224">
        <v>3000</v>
      </c>
      <c r="E1224">
        <v>3275</v>
      </c>
      <c r="F1224" t="s">
        <v>8219</v>
      </c>
      <c r="G1224" t="s">
        <v>8225</v>
      </c>
      <c r="H1224" t="s">
        <v>8247</v>
      </c>
      <c r="I1224">
        <v>1407524004</v>
      </c>
      <c r="J1224" s="13">
        <f t="shared" si="77"/>
        <v>41859.787083333329</v>
      </c>
      <c r="K1224">
        <v>1404932004</v>
      </c>
      <c r="L1224" s="13">
        <f t="shared" si="78"/>
        <v>42229.820173611108</v>
      </c>
      <c r="M1224" t="b">
        <v>0</v>
      </c>
      <c r="N1224">
        <v>39</v>
      </c>
      <c r="O1224" t="b">
        <v>1</v>
      </c>
      <c r="P1224" t="s">
        <v>8271</v>
      </c>
      <c r="Q1224" s="6">
        <f t="shared" si="76"/>
        <v>1.0916666666666666</v>
      </c>
      <c r="R1224" s="8">
        <f t="shared" si="79"/>
        <v>83.974358974358978</v>
      </c>
      <c r="S1224" t="s">
        <v>8317</v>
      </c>
      <c r="T1224" t="s">
        <v>8318</v>
      </c>
    </row>
    <row r="1225" spans="1:20" ht="60" x14ac:dyDescent="0.25">
      <c r="A1225">
        <v>3702</v>
      </c>
      <c r="B1225" s="3" t="s">
        <v>3699</v>
      </c>
      <c r="C1225" s="3" t="s">
        <v>7812</v>
      </c>
      <c r="D1225">
        <v>3000</v>
      </c>
      <c r="E1225">
        <v>3275</v>
      </c>
      <c r="F1225" t="s">
        <v>8219</v>
      </c>
      <c r="G1225" t="s">
        <v>8225</v>
      </c>
      <c r="H1225" t="s">
        <v>8247</v>
      </c>
      <c r="I1225">
        <v>1468191540</v>
      </c>
      <c r="J1225" s="13">
        <f t="shared" si="77"/>
        <v>42561.957638888889</v>
      </c>
      <c r="K1225">
        <v>1464958484</v>
      </c>
      <c r="L1225" s="13">
        <f t="shared" si="78"/>
        <v>42135.810694444444</v>
      </c>
      <c r="M1225" t="b">
        <v>0</v>
      </c>
      <c r="N1225">
        <v>21</v>
      </c>
      <c r="O1225" t="b">
        <v>1</v>
      </c>
      <c r="P1225" t="s">
        <v>8271</v>
      </c>
      <c r="Q1225" s="6">
        <f t="shared" si="76"/>
        <v>1.0916666666666666</v>
      </c>
      <c r="R1225" s="8">
        <f t="shared" si="79"/>
        <v>155.95238095238096</v>
      </c>
      <c r="S1225" t="s">
        <v>8317</v>
      </c>
      <c r="T1225" t="s">
        <v>8318</v>
      </c>
    </row>
    <row r="1226" spans="1:20" ht="60" x14ac:dyDescent="0.25">
      <c r="A1226">
        <v>1402</v>
      </c>
      <c r="B1226" s="3" t="s">
        <v>1403</v>
      </c>
      <c r="C1226" s="3" t="s">
        <v>5512</v>
      </c>
      <c r="D1226">
        <v>2500</v>
      </c>
      <c r="E1226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 s="13">
        <f t="shared" si="77"/>
        <v>42125.011701388896</v>
      </c>
      <c r="K1226">
        <v>1425259011</v>
      </c>
      <c r="L1226" s="13">
        <f t="shared" si="78"/>
        <v>41368.560289351852</v>
      </c>
      <c r="M1226" t="b">
        <v>0</v>
      </c>
      <c r="N1226">
        <v>113</v>
      </c>
      <c r="O1226" t="b">
        <v>1</v>
      </c>
      <c r="P1226" t="s">
        <v>8276</v>
      </c>
      <c r="Q1226" s="6">
        <f t="shared" si="76"/>
        <v>1.0915999999999999</v>
      </c>
      <c r="R1226" s="8">
        <f t="shared" si="79"/>
        <v>24.150442477876105</v>
      </c>
      <c r="S1226" t="s">
        <v>8314</v>
      </c>
      <c r="T1226" t="s">
        <v>8315</v>
      </c>
    </row>
    <row r="1227" spans="1:20" ht="60" x14ac:dyDescent="0.25">
      <c r="A1227">
        <v>286</v>
      </c>
      <c r="B1227" s="3" t="s">
        <v>287</v>
      </c>
      <c r="C1227" s="3" t="s">
        <v>4396</v>
      </c>
      <c r="D1227">
        <v>15000</v>
      </c>
      <c r="E1227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 s="13">
        <f t="shared" si="77"/>
        <v>41358.774583333332</v>
      </c>
      <c r="K1227">
        <v>1360352124</v>
      </c>
      <c r="L1227" s="13">
        <f t="shared" si="78"/>
        <v>41619.998310185183</v>
      </c>
      <c r="M1227" t="b">
        <v>1</v>
      </c>
      <c r="N1227">
        <v>135</v>
      </c>
      <c r="O1227" t="b">
        <v>1</v>
      </c>
      <c r="P1227" t="s">
        <v>8269</v>
      </c>
      <c r="Q1227" s="6">
        <f t="shared" si="76"/>
        <v>1.0915333333333332</v>
      </c>
      <c r="R1227" s="8">
        <f t="shared" si="79"/>
        <v>121.28148148148148</v>
      </c>
      <c r="S1227" t="s">
        <v>8320</v>
      </c>
      <c r="T1227" t="s">
        <v>8332</v>
      </c>
    </row>
    <row r="1228" spans="1:20" ht="45" x14ac:dyDescent="0.25">
      <c r="A1228">
        <v>21</v>
      </c>
      <c r="B1228" s="3" t="s">
        <v>23</v>
      </c>
      <c r="C1228" s="3" t="s">
        <v>4132</v>
      </c>
      <c r="D1228">
        <v>18500</v>
      </c>
      <c r="E1228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 s="13">
        <f t="shared" si="77"/>
        <v>41908.627187500002</v>
      </c>
      <c r="K1228">
        <v>1409151789</v>
      </c>
      <c r="L1228" s="13">
        <f t="shared" si="78"/>
        <v>42710.876967592587</v>
      </c>
      <c r="M1228" t="b">
        <v>0</v>
      </c>
      <c r="N1228">
        <v>101</v>
      </c>
      <c r="O1228" t="b">
        <v>1</v>
      </c>
      <c r="P1228" t="s">
        <v>8265</v>
      </c>
      <c r="Q1228" s="6">
        <f t="shared" si="76"/>
        <v>1.0913513513513513</v>
      </c>
      <c r="R1228" s="8">
        <f t="shared" si="79"/>
        <v>199.9009900990099</v>
      </c>
      <c r="S1228" t="s">
        <v>8320</v>
      </c>
      <c r="T1228" t="s">
        <v>8334</v>
      </c>
    </row>
    <row r="1229" spans="1:20" ht="30" x14ac:dyDescent="0.25">
      <c r="A1229">
        <v>1684</v>
      </c>
      <c r="B1229" s="3" t="s">
        <v>1685</v>
      </c>
      <c r="C1229" s="3" t="s">
        <v>5794</v>
      </c>
      <c r="D1229">
        <v>8000</v>
      </c>
      <c r="E1229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 s="13">
        <f t="shared" si="77"/>
        <v>42811.773622685185</v>
      </c>
      <c r="K1229">
        <v>1487360041</v>
      </c>
      <c r="L1229" s="13">
        <f t="shared" si="78"/>
        <v>40833.200474537036</v>
      </c>
      <c r="M1229" t="b">
        <v>0</v>
      </c>
      <c r="N1229">
        <v>101</v>
      </c>
      <c r="O1229" t="b">
        <v>0</v>
      </c>
      <c r="P1229" t="s">
        <v>8293</v>
      </c>
      <c r="Q1229" s="6">
        <f t="shared" si="76"/>
        <v>1.0912500000000001</v>
      </c>
      <c r="R1229" s="8">
        <f t="shared" si="79"/>
        <v>86.43564356435644</v>
      </c>
      <c r="S1229" t="s">
        <v>8314</v>
      </c>
      <c r="T1229" t="s">
        <v>8339</v>
      </c>
    </row>
    <row r="1230" spans="1:20" ht="45" x14ac:dyDescent="0.25">
      <c r="A1230">
        <v>1390</v>
      </c>
      <c r="B1230" s="3" t="s">
        <v>1391</v>
      </c>
      <c r="C1230" s="3" t="s">
        <v>5500</v>
      </c>
      <c r="D1230">
        <v>2800</v>
      </c>
      <c r="E1230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 s="13">
        <f t="shared" si="77"/>
        <v>42121.716666666667</v>
      </c>
      <c r="K1230">
        <v>1427224606</v>
      </c>
      <c r="L1230" s="13">
        <f t="shared" si="78"/>
        <v>41610.794421296298</v>
      </c>
      <c r="M1230" t="b">
        <v>0</v>
      </c>
      <c r="N1230">
        <v>19</v>
      </c>
      <c r="O1230" t="b">
        <v>1</v>
      </c>
      <c r="P1230" t="s">
        <v>8276</v>
      </c>
      <c r="Q1230" s="6">
        <f t="shared" si="76"/>
        <v>1.0910714285714285</v>
      </c>
      <c r="R1230" s="8">
        <f t="shared" si="79"/>
        <v>160.78947368421052</v>
      </c>
      <c r="S1230" t="s">
        <v>8314</v>
      </c>
      <c r="T1230" t="s">
        <v>8315</v>
      </c>
    </row>
    <row r="1231" spans="1:20" ht="45" x14ac:dyDescent="0.25">
      <c r="A1231">
        <v>1362</v>
      </c>
      <c r="B1231" s="3" t="s">
        <v>1363</v>
      </c>
      <c r="C1231" s="3" t="s">
        <v>5472</v>
      </c>
      <c r="D1231">
        <v>1000</v>
      </c>
      <c r="E1231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 s="13">
        <f t="shared" si="77"/>
        <v>41524.934386574074</v>
      </c>
      <c r="K1231">
        <v>1373408731</v>
      </c>
      <c r="L1231" s="13">
        <f t="shared" si="78"/>
        <v>42511.741944444439</v>
      </c>
      <c r="M1231" t="b">
        <v>0</v>
      </c>
      <c r="N1231">
        <v>25</v>
      </c>
      <c r="O1231" t="b">
        <v>1</v>
      </c>
      <c r="P1231" t="s">
        <v>8274</v>
      </c>
      <c r="Q1231" s="6">
        <f t="shared" si="76"/>
        <v>1.091</v>
      </c>
      <c r="R1231" s="8">
        <f t="shared" si="79"/>
        <v>43.64</v>
      </c>
      <c r="S1231" t="s">
        <v>8323</v>
      </c>
      <c r="T1231" t="s">
        <v>8333</v>
      </c>
    </row>
    <row r="1232" spans="1:20" ht="60" x14ac:dyDescent="0.25">
      <c r="A1232">
        <v>3422</v>
      </c>
      <c r="B1232" s="3" t="s">
        <v>3421</v>
      </c>
      <c r="C1232" s="3" t="s">
        <v>7532</v>
      </c>
      <c r="D1232">
        <v>3000</v>
      </c>
      <c r="E1232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 s="13">
        <f t="shared" si="77"/>
        <v>42352</v>
      </c>
      <c r="K1232">
        <v>1447594176</v>
      </c>
      <c r="L1232" s="13">
        <f t="shared" si="78"/>
        <v>42492.717233796298</v>
      </c>
      <c r="M1232" t="b">
        <v>0</v>
      </c>
      <c r="N1232">
        <v>46</v>
      </c>
      <c r="O1232" t="b">
        <v>1</v>
      </c>
      <c r="P1232" t="s">
        <v>8271</v>
      </c>
      <c r="Q1232" s="6">
        <f t="shared" si="76"/>
        <v>1.091</v>
      </c>
      <c r="R1232" s="8">
        <f t="shared" si="79"/>
        <v>71.152173913043484</v>
      </c>
      <c r="S1232" t="s">
        <v>8317</v>
      </c>
      <c r="T1232" t="s">
        <v>8318</v>
      </c>
    </row>
    <row r="1233" spans="1:20" ht="60" x14ac:dyDescent="0.25">
      <c r="A1233">
        <v>1191</v>
      </c>
      <c r="B1233" s="3" t="s">
        <v>1192</v>
      </c>
      <c r="C1233" s="3" t="s">
        <v>5301</v>
      </c>
      <c r="D1233">
        <v>2700</v>
      </c>
      <c r="E1233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 s="13">
        <f t="shared" si="77"/>
        <v>42449.562037037031</v>
      </c>
      <c r="K1233">
        <v>1455892160</v>
      </c>
      <c r="L1233" s="13">
        <f t="shared" si="78"/>
        <v>41696.817129629628</v>
      </c>
      <c r="M1233" t="b">
        <v>0</v>
      </c>
      <c r="N1233">
        <v>33</v>
      </c>
      <c r="O1233" t="b">
        <v>1</v>
      </c>
      <c r="P1233" t="s">
        <v>8285</v>
      </c>
      <c r="Q1233" s="6">
        <f t="shared" si="76"/>
        <v>1.0907407407407408</v>
      </c>
      <c r="R1233" s="8">
        <f t="shared" si="79"/>
        <v>89.242424242424249</v>
      </c>
      <c r="S1233" t="s">
        <v>8325</v>
      </c>
      <c r="T1233" t="s">
        <v>8326</v>
      </c>
    </row>
    <row r="1234" spans="1:20" ht="60" x14ac:dyDescent="0.25">
      <c r="A1234">
        <v>3834</v>
      </c>
      <c r="B1234" s="3" t="s">
        <v>3831</v>
      </c>
      <c r="C1234" s="3" t="s">
        <v>7943</v>
      </c>
      <c r="D1234">
        <v>3000</v>
      </c>
      <c r="E1234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 s="13">
        <f t="shared" si="77"/>
        <v>42173.445219907408</v>
      </c>
      <c r="K1234">
        <v>1432032067</v>
      </c>
      <c r="L1234" s="13">
        <f t="shared" si="78"/>
        <v>42619.466342592597</v>
      </c>
      <c r="M1234" t="b">
        <v>0</v>
      </c>
      <c r="N1234">
        <v>57</v>
      </c>
      <c r="O1234" t="b">
        <v>1</v>
      </c>
      <c r="P1234" t="s">
        <v>8271</v>
      </c>
      <c r="Q1234" s="6">
        <f t="shared" si="76"/>
        <v>1.0903333333333334</v>
      </c>
      <c r="R1234" s="8">
        <f t="shared" si="79"/>
        <v>57.385964912280699</v>
      </c>
      <c r="S1234" t="s">
        <v>8317</v>
      </c>
      <c r="T1234" t="s">
        <v>8318</v>
      </c>
    </row>
    <row r="1235" spans="1:20" ht="60" x14ac:dyDescent="0.25">
      <c r="A1235">
        <v>2965</v>
      </c>
      <c r="B1235" s="3" t="s">
        <v>2965</v>
      </c>
      <c r="C1235" s="3" t="s">
        <v>7075</v>
      </c>
      <c r="D1235">
        <v>1500</v>
      </c>
      <c r="E1235">
        <v>1635</v>
      </c>
      <c r="F1235" t="s">
        <v>8219</v>
      </c>
      <c r="G1235" t="s">
        <v>8224</v>
      </c>
      <c r="H1235" t="s">
        <v>8246</v>
      </c>
      <c r="I1235">
        <v>1436290233</v>
      </c>
      <c r="J1235" s="13">
        <f t="shared" si="77"/>
        <v>42192.729548611111</v>
      </c>
      <c r="K1235">
        <v>1433698233</v>
      </c>
      <c r="L1235" s="13">
        <f t="shared" si="78"/>
        <v>42445.823055555549</v>
      </c>
      <c r="M1235" t="b">
        <v>0</v>
      </c>
      <c r="N1235">
        <v>39</v>
      </c>
      <c r="O1235" t="b">
        <v>1</v>
      </c>
      <c r="P1235" t="s">
        <v>8271</v>
      </c>
      <c r="Q1235" s="6">
        <f t="shared" si="76"/>
        <v>1.0900000000000001</v>
      </c>
      <c r="R1235" s="8">
        <f t="shared" si="79"/>
        <v>41.92307692307692</v>
      </c>
      <c r="S1235" t="s">
        <v>8317</v>
      </c>
      <c r="T1235" t="s">
        <v>8318</v>
      </c>
    </row>
    <row r="1236" spans="1:20" ht="60" x14ac:dyDescent="0.25">
      <c r="A1236">
        <v>3181</v>
      </c>
      <c r="B1236" s="3" t="s">
        <v>3181</v>
      </c>
      <c r="C1236" s="3" t="s">
        <v>7291</v>
      </c>
      <c r="D1236">
        <v>500</v>
      </c>
      <c r="E1236">
        <v>545</v>
      </c>
      <c r="F1236" t="s">
        <v>8219</v>
      </c>
      <c r="G1236" t="s">
        <v>8225</v>
      </c>
      <c r="H1236" t="s">
        <v>8247</v>
      </c>
      <c r="I1236">
        <v>1402848000</v>
      </c>
      <c r="J1236" s="13">
        <f t="shared" si="77"/>
        <v>41805.666666666664</v>
      </c>
      <c r="K1236">
        <v>1400570787</v>
      </c>
      <c r="L1236" s="13">
        <f t="shared" si="78"/>
        <v>42297.791886574079</v>
      </c>
      <c r="M1236" t="b">
        <v>1</v>
      </c>
      <c r="N1236">
        <v>15</v>
      </c>
      <c r="O1236" t="b">
        <v>1</v>
      </c>
      <c r="P1236" t="s">
        <v>8271</v>
      </c>
      <c r="Q1236" s="6">
        <f t="shared" si="76"/>
        <v>1.0900000000000001</v>
      </c>
      <c r="R1236" s="8">
        <f t="shared" si="79"/>
        <v>36.333333333333336</v>
      </c>
      <c r="S1236" t="s">
        <v>8317</v>
      </c>
      <c r="T1236" t="s">
        <v>8318</v>
      </c>
    </row>
    <row r="1237" spans="1:20" ht="45" x14ac:dyDescent="0.25">
      <c r="A1237">
        <v>3183</v>
      </c>
      <c r="B1237" s="3" t="s">
        <v>3183</v>
      </c>
      <c r="C1237" s="3" t="s">
        <v>7293</v>
      </c>
      <c r="D1237">
        <v>2500</v>
      </c>
      <c r="E1237">
        <v>2725</v>
      </c>
      <c r="F1237" t="s">
        <v>8219</v>
      </c>
      <c r="G1237" t="s">
        <v>8224</v>
      </c>
      <c r="H1237" t="s">
        <v>8246</v>
      </c>
      <c r="I1237">
        <v>1377284669</v>
      </c>
      <c r="J1237" s="13">
        <f t="shared" si="77"/>
        <v>41509.79478009259</v>
      </c>
      <c r="K1237">
        <v>1375729469</v>
      </c>
      <c r="L1237" s="13">
        <f t="shared" si="78"/>
        <v>42780.825706018513</v>
      </c>
      <c r="M1237" t="b">
        <v>1</v>
      </c>
      <c r="N1237">
        <v>68</v>
      </c>
      <c r="O1237" t="b">
        <v>1</v>
      </c>
      <c r="P1237" t="s">
        <v>8271</v>
      </c>
      <c r="Q1237" s="6">
        <f t="shared" si="76"/>
        <v>1.0900000000000001</v>
      </c>
      <c r="R1237" s="8">
        <f t="shared" si="79"/>
        <v>40.073529411764703</v>
      </c>
      <c r="S1237" t="s">
        <v>8317</v>
      </c>
      <c r="T1237" t="s">
        <v>8318</v>
      </c>
    </row>
    <row r="1238" spans="1:20" ht="30" x14ac:dyDescent="0.25">
      <c r="A1238">
        <v>298</v>
      </c>
      <c r="B1238" s="3" t="s">
        <v>299</v>
      </c>
      <c r="C1238" s="3" t="s">
        <v>4408</v>
      </c>
      <c r="D1238">
        <v>126000</v>
      </c>
      <c r="E1238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 s="13">
        <f t="shared" si="77"/>
        <v>41768.875</v>
      </c>
      <c r="K1238">
        <v>1394536048</v>
      </c>
      <c r="L1238" s="13">
        <f t="shared" si="78"/>
        <v>42485.754525462966</v>
      </c>
      <c r="M1238" t="b">
        <v>1</v>
      </c>
      <c r="N1238">
        <v>2436</v>
      </c>
      <c r="O1238" t="b">
        <v>1</v>
      </c>
      <c r="P1238" t="s">
        <v>8269</v>
      </c>
      <c r="Q1238" s="6">
        <f t="shared" si="76"/>
        <v>1.089324126984127</v>
      </c>
      <c r="R1238" s="8">
        <f t="shared" si="79"/>
        <v>56.344351395730705</v>
      </c>
      <c r="S1238" t="s">
        <v>8320</v>
      </c>
      <c r="T1238" t="s">
        <v>8332</v>
      </c>
    </row>
    <row r="1239" spans="1:20" ht="60" x14ac:dyDescent="0.25">
      <c r="A1239">
        <v>1840</v>
      </c>
      <c r="B1239" s="3" t="s">
        <v>1841</v>
      </c>
      <c r="C1239" s="3" t="s">
        <v>5950</v>
      </c>
      <c r="D1239">
        <v>900</v>
      </c>
      <c r="E1239">
        <v>980</v>
      </c>
      <c r="F1239" t="s">
        <v>8219</v>
      </c>
      <c r="G1239" t="s">
        <v>8224</v>
      </c>
      <c r="H1239" t="s">
        <v>8246</v>
      </c>
      <c r="I1239">
        <v>1367902740</v>
      </c>
      <c r="J1239" s="13">
        <f t="shared" si="77"/>
        <v>41401.207638888889</v>
      </c>
      <c r="K1239">
        <v>1366251510</v>
      </c>
      <c r="L1239" s="13">
        <f t="shared" si="78"/>
        <v>41931.682939814818</v>
      </c>
      <c r="M1239" t="b">
        <v>0</v>
      </c>
      <c r="N1239">
        <v>13</v>
      </c>
      <c r="O1239" t="b">
        <v>1</v>
      </c>
      <c r="P1239" t="s">
        <v>8276</v>
      </c>
      <c r="Q1239" s="6">
        <f t="shared" si="76"/>
        <v>1.0888888888888888</v>
      </c>
      <c r="R1239" s="8">
        <f t="shared" si="79"/>
        <v>75.384615384615387</v>
      </c>
      <c r="S1239" t="s">
        <v>8314</v>
      </c>
      <c r="T1239" t="s">
        <v>8315</v>
      </c>
    </row>
    <row r="1240" spans="1:20" ht="45" x14ac:dyDescent="0.25">
      <c r="A1240">
        <v>2558</v>
      </c>
      <c r="B1240" s="3" t="s">
        <v>2558</v>
      </c>
      <c r="C1240" s="3" t="s">
        <v>6668</v>
      </c>
      <c r="D1240">
        <v>1250</v>
      </c>
      <c r="E1240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 s="13">
        <f t="shared" si="77"/>
        <v>42125.582638888889</v>
      </c>
      <c r="K1240">
        <v>1427747906</v>
      </c>
      <c r="L1240" s="13">
        <f t="shared" si="78"/>
        <v>42086.614942129629</v>
      </c>
      <c r="M1240" t="b">
        <v>0</v>
      </c>
      <c r="N1240">
        <v>18</v>
      </c>
      <c r="O1240" t="b">
        <v>1</v>
      </c>
      <c r="P1240" t="s">
        <v>8300</v>
      </c>
      <c r="Q1240" s="6">
        <f t="shared" si="76"/>
        <v>1.0888</v>
      </c>
      <c r="R1240" s="8">
        <f t="shared" si="79"/>
        <v>75.611111111111114</v>
      </c>
      <c r="S1240" t="s">
        <v>8314</v>
      </c>
      <c r="T1240" t="s">
        <v>8336</v>
      </c>
    </row>
    <row r="1241" spans="1:20" ht="60" x14ac:dyDescent="0.25">
      <c r="A1241">
        <v>2719</v>
      </c>
      <c r="B1241" s="3" t="s">
        <v>2719</v>
      </c>
      <c r="C1241" s="3" t="s">
        <v>6829</v>
      </c>
      <c r="D1241">
        <v>6000</v>
      </c>
      <c r="E1241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 s="13">
        <f t="shared" si="77"/>
        <v>42477.989513888882</v>
      </c>
      <c r="K1241">
        <v>1455756294</v>
      </c>
      <c r="L1241" s="13">
        <f t="shared" si="78"/>
        <v>41820.945613425924</v>
      </c>
      <c r="M1241" t="b">
        <v>0</v>
      </c>
      <c r="N1241">
        <v>69</v>
      </c>
      <c r="O1241" t="b">
        <v>1</v>
      </c>
      <c r="P1241" t="s">
        <v>8303</v>
      </c>
      <c r="Q1241" s="6">
        <f t="shared" si="76"/>
        <v>1.0883333333333334</v>
      </c>
      <c r="R1241" s="8">
        <f t="shared" si="79"/>
        <v>94.637681159420296</v>
      </c>
      <c r="S1241" t="s">
        <v>8317</v>
      </c>
      <c r="T1241" t="s">
        <v>8330</v>
      </c>
    </row>
    <row r="1242" spans="1:20" ht="60" x14ac:dyDescent="0.25">
      <c r="A1242">
        <v>3171</v>
      </c>
      <c r="B1242" s="3" t="s">
        <v>3171</v>
      </c>
      <c r="C1242" s="3" t="s">
        <v>7281</v>
      </c>
      <c r="D1242">
        <v>7000</v>
      </c>
      <c r="E1242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 s="13">
        <f t="shared" si="77"/>
        <v>42496.608310185184</v>
      </c>
      <c r="K1242">
        <v>1459953358</v>
      </c>
      <c r="L1242" s="13">
        <f t="shared" si="78"/>
        <v>41344.662858796299</v>
      </c>
      <c r="M1242" t="b">
        <v>1</v>
      </c>
      <c r="N1242">
        <v>117</v>
      </c>
      <c r="O1242" t="b">
        <v>1</v>
      </c>
      <c r="P1242" t="s">
        <v>8271</v>
      </c>
      <c r="Q1242" s="6">
        <f t="shared" si="76"/>
        <v>1.0881428571428571</v>
      </c>
      <c r="R1242" s="8">
        <f t="shared" si="79"/>
        <v>65.102564102564102</v>
      </c>
      <c r="S1242" t="s">
        <v>8317</v>
      </c>
      <c r="T1242" t="s">
        <v>8318</v>
      </c>
    </row>
    <row r="1243" spans="1:20" ht="30" x14ac:dyDescent="0.25">
      <c r="A1243">
        <v>24</v>
      </c>
      <c r="B1243" s="3" t="s">
        <v>26</v>
      </c>
      <c r="C1243" s="3" t="s">
        <v>4135</v>
      </c>
      <c r="D1243">
        <v>35000</v>
      </c>
      <c r="E1243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 s="13">
        <f t="shared" si="77"/>
        <v>42262.818750000006</v>
      </c>
      <c r="K1243">
        <v>1439494863</v>
      </c>
      <c r="L1243" s="13">
        <f t="shared" si="78"/>
        <v>41954.850868055553</v>
      </c>
      <c r="M1243" t="b">
        <v>0</v>
      </c>
      <c r="N1243">
        <v>574</v>
      </c>
      <c r="O1243" t="b">
        <v>1</v>
      </c>
      <c r="P1243" t="s">
        <v>8265</v>
      </c>
      <c r="Q1243" s="6">
        <f t="shared" si="76"/>
        <v>1.0880768571428572</v>
      </c>
      <c r="R1243" s="8">
        <f t="shared" si="79"/>
        <v>66.346149825783982</v>
      </c>
      <c r="S1243" t="s">
        <v>8320</v>
      </c>
      <c r="T1243" t="s">
        <v>8334</v>
      </c>
    </row>
    <row r="1244" spans="1:20" ht="60" x14ac:dyDescent="0.25">
      <c r="A1244">
        <v>3567</v>
      </c>
      <c r="B1244" s="3" t="s">
        <v>3566</v>
      </c>
      <c r="C1244" s="3" t="s">
        <v>7677</v>
      </c>
      <c r="D1244">
        <v>1000</v>
      </c>
      <c r="E1244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 s="13">
        <f t="shared" si="77"/>
        <v>42165.810694444444</v>
      </c>
      <c r="K1244">
        <v>1431372444</v>
      </c>
      <c r="L1244" s="13">
        <f t="shared" si="78"/>
        <v>41239.83625</v>
      </c>
      <c r="M1244" t="b">
        <v>0</v>
      </c>
      <c r="N1244">
        <v>41</v>
      </c>
      <c r="O1244" t="b">
        <v>1</v>
      </c>
      <c r="P1244" t="s">
        <v>8271</v>
      </c>
      <c r="Q1244" s="6">
        <f t="shared" si="76"/>
        <v>1.0880000000000001</v>
      </c>
      <c r="R1244" s="8">
        <f t="shared" si="79"/>
        <v>26.536585365853657</v>
      </c>
      <c r="S1244" t="s">
        <v>8317</v>
      </c>
      <c r="T1244" t="s">
        <v>8318</v>
      </c>
    </row>
    <row r="1245" spans="1:20" ht="45" x14ac:dyDescent="0.25">
      <c r="A1245">
        <v>3035</v>
      </c>
      <c r="B1245" s="3" t="s">
        <v>3035</v>
      </c>
      <c r="C1245" s="3" t="s">
        <v>7145</v>
      </c>
      <c r="D1245">
        <v>25000</v>
      </c>
      <c r="E1245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 s="13">
        <f t="shared" si="77"/>
        <v>41398.560289351852</v>
      </c>
      <c r="K1245">
        <v>1365082009</v>
      </c>
      <c r="L1245" s="13">
        <f t="shared" si="78"/>
        <v>42500.041550925926</v>
      </c>
      <c r="M1245" t="b">
        <v>0</v>
      </c>
      <c r="N1245">
        <v>307</v>
      </c>
      <c r="O1245" t="b">
        <v>1</v>
      </c>
      <c r="P1245" t="s">
        <v>8303</v>
      </c>
      <c r="Q1245" s="6">
        <f t="shared" si="76"/>
        <v>1.0878684000000001</v>
      </c>
      <c r="R1245" s="8">
        <f t="shared" si="79"/>
        <v>88.588631921824103</v>
      </c>
      <c r="S1245" t="s">
        <v>8317</v>
      </c>
      <c r="T1245" t="s">
        <v>8330</v>
      </c>
    </row>
    <row r="1246" spans="1:20" ht="30" x14ac:dyDescent="0.25">
      <c r="A1246">
        <v>819</v>
      </c>
      <c r="B1246" s="3" t="s">
        <v>820</v>
      </c>
      <c r="C1246" s="3" t="s">
        <v>4929</v>
      </c>
      <c r="D1246">
        <v>400</v>
      </c>
      <c r="E1246">
        <v>435</v>
      </c>
      <c r="F1246" t="s">
        <v>8219</v>
      </c>
      <c r="G1246" t="s">
        <v>8224</v>
      </c>
      <c r="H1246" t="s">
        <v>8246</v>
      </c>
      <c r="I1246">
        <v>1387601040</v>
      </c>
      <c r="J1246" s="13">
        <f t="shared" si="77"/>
        <v>41629.197222222225</v>
      </c>
      <c r="K1246">
        <v>1386806254</v>
      </c>
      <c r="L1246" s="13">
        <f t="shared" si="78"/>
        <v>42418.425983796296</v>
      </c>
      <c r="M1246" t="b">
        <v>0</v>
      </c>
      <c r="N1246">
        <v>14</v>
      </c>
      <c r="O1246" t="b">
        <v>1</v>
      </c>
      <c r="P1246" t="s">
        <v>8276</v>
      </c>
      <c r="Q1246" s="6">
        <f t="shared" si="76"/>
        <v>1.0874999999999999</v>
      </c>
      <c r="R1246" s="8">
        <f t="shared" si="79"/>
        <v>31.071428571428573</v>
      </c>
      <c r="S1246" t="s">
        <v>8314</v>
      </c>
      <c r="T1246" t="s">
        <v>8315</v>
      </c>
    </row>
    <row r="1247" spans="1:20" ht="60" x14ac:dyDescent="0.25">
      <c r="A1247">
        <v>1742</v>
      </c>
      <c r="B1247" s="3" t="s">
        <v>1743</v>
      </c>
      <c r="C1247" s="3" t="s">
        <v>5852</v>
      </c>
      <c r="D1247">
        <v>2000</v>
      </c>
      <c r="E1247">
        <v>2175</v>
      </c>
      <c r="F1247" t="s">
        <v>8219</v>
      </c>
      <c r="G1247" t="s">
        <v>8224</v>
      </c>
      <c r="H1247" t="s">
        <v>8246</v>
      </c>
      <c r="I1247">
        <v>1483822800</v>
      </c>
      <c r="J1247" s="13">
        <f t="shared" si="77"/>
        <v>42742.875</v>
      </c>
      <c r="K1247">
        <v>1481058170</v>
      </c>
      <c r="L1247" s="13">
        <f t="shared" si="78"/>
        <v>42514.666956018518</v>
      </c>
      <c r="M1247" t="b">
        <v>0</v>
      </c>
      <c r="N1247">
        <v>34</v>
      </c>
      <c r="O1247" t="b">
        <v>1</v>
      </c>
      <c r="P1247" t="s">
        <v>8285</v>
      </c>
      <c r="Q1247" s="6">
        <f t="shared" si="76"/>
        <v>1.0874999999999999</v>
      </c>
      <c r="R1247" s="8">
        <f t="shared" si="79"/>
        <v>63.970588235294116</v>
      </c>
      <c r="S1247" t="s">
        <v>8325</v>
      </c>
      <c r="T1247" t="s">
        <v>8326</v>
      </c>
    </row>
    <row r="1248" spans="1:20" ht="60" x14ac:dyDescent="0.25">
      <c r="A1248">
        <v>1858</v>
      </c>
      <c r="B1248" s="3" t="s">
        <v>1859</v>
      </c>
      <c r="C1248" s="3" t="s">
        <v>5968</v>
      </c>
      <c r="D1248">
        <v>5555.55</v>
      </c>
      <c r="E1248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 s="13">
        <f t="shared" si="77"/>
        <v>40893.242141203707</v>
      </c>
      <c r="K1248">
        <v>1318826921</v>
      </c>
      <c r="L1248" s="13">
        <f t="shared" si="78"/>
        <v>42381.79886574074</v>
      </c>
      <c r="M1248" t="b">
        <v>0</v>
      </c>
      <c r="N1248">
        <v>149</v>
      </c>
      <c r="O1248" t="b">
        <v>1</v>
      </c>
      <c r="P1248" t="s">
        <v>8276</v>
      </c>
      <c r="Q1248" s="6">
        <f t="shared" si="76"/>
        <v>1.0874800874800874</v>
      </c>
      <c r="R1248" s="8">
        <f t="shared" si="79"/>
        <v>40.547315436241611</v>
      </c>
      <c r="S1248" t="s">
        <v>8314</v>
      </c>
      <c r="T1248" t="s">
        <v>8315</v>
      </c>
    </row>
    <row r="1249" spans="1:20" ht="45" x14ac:dyDescent="0.25">
      <c r="A1249">
        <v>3039</v>
      </c>
      <c r="B1249" s="3" t="s">
        <v>3039</v>
      </c>
      <c r="C1249" s="3" t="s">
        <v>7149</v>
      </c>
      <c r="D1249">
        <v>20000</v>
      </c>
      <c r="E1249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 s="13">
        <f t="shared" si="77"/>
        <v>41637.332638888889</v>
      </c>
      <c r="K1249">
        <v>1386011038</v>
      </c>
      <c r="L1249" s="13">
        <f t="shared" si="78"/>
        <v>42115.889652777783</v>
      </c>
      <c r="M1249" t="b">
        <v>0</v>
      </c>
      <c r="N1249">
        <v>236</v>
      </c>
      <c r="O1249" t="b">
        <v>1</v>
      </c>
      <c r="P1249" t="s">
        <v>8303</v>
      </c>
      <c r="Q1249" s="6">
        <f t="shared" si="76"/>
        <v>1.0871389999999999</v>
      </c>
      <c r="R1249" s="8">
        <f t="shared" si="79"/>
        <v>92.130423728813554</v>
      </c>
      <c r="S1249" t="s">
        <v>8317</v>
      </c>
      <c r="T1249" t="s">
        <v>8330</v>
      </c>
    </row>
    <row r="1250" spans="1:20" ht="60" x14ac:dyDescent="0.25">
      <c r="A1250">
        <v>3497</v>
      </c>
      <c r="B1250" s="3" t="s">
        <v>3496</v>
      </c>
      <c r="C1250" s="3" t="s">
        <v>7607</v>
      </c>
      <c r="D1250">
        <v>1551</v>
      </c>
      <c r="E1250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 s="13">
        <f t="shared" si="77"/>
        <v>42523.916666666672</v>
      </c>
      <c r="K1250">
        <v>1463852904</v>
      </c>
      <c r="L1250" s="13">
        <f t="shared" si="78"/>
        <v>41290.598483796297</v>
      </c>
      <c r="M1250" t="b">
        <v>0</v>
      </c>
      <c r="N1250">
        <v>49</v>
      </c>
      <c r="O1250" t="b">
        <v>1</v>
      </c>
      <c r="P1250" t="s">
        <v>8271</v>
      </c>
      <c r="Q1250" s="6">
        <f t="shared" si="76"/>
        <v>1.0870406189555126</v>
      </c>
      <c r="R1250" s="8">
        <f t="shared" si="79"/>
        <v>34.408163265306122</v>
      </c>
      <c r="S1250" t="s">
        <v>8317</v>
      </c>
      <c r="T1250" t="s">
        <v>8318</v>
      </c>
    </row>
    <row r="1251" spans="1:20" ht="60" x14ac:dyDescent="0.25">
      <c r="A1251">
        <v>524</v>
      </c>
      <c r="B1251" s="3" t="s">
        <v>525</v>
      </c>
      <c r="C1251" s="3" t="s">
        <v>4634</v>
      </c>
      <c r="D1251">
        <v>3500</v>
      </c>
      <c r="E1251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 s="13">
        <f t="shared" si="77"/>
        <v>42522.717233796298</v>
      </c>
      <c r="K1251">
        <v>1462209169</v>
      </c>
      <c r="L1251" s="13">
        <f t="shared" si="78"/>
        <v>41208.010196759256</v>
      </c>
      <c r="M1251" t="b">
        <v>0</v>
      </c>
      <c r="N1251">
        <v>130</v>
      </c>
      <c r="O1251" t="b">
        <v>1</v>
      </c>
      <c r="P1251" t="s">
        <v>8271</v>
      </c>
      <c r="Q1251" s="6">
        <f t="shared" si="76"/>
        <v>1.0867285714285715</v>
      </c>
      <c r="R1251" s="8">
        <f t="shared" si="79"/>
        <v>29.258076923076924</v>
      </c>
      <c r="S1251" t="s">
        <v>8317</v>
      </c>
      <c r="T1251" t="s">
        <v>8318</v>
      </c>
    </row>
    <row r="1252" spans="1:20" ht="60" x14ac:dyDescent="0.25">
      <c r="A1252">
        <v>2320</v>
      </c>
      <c r="B1252" s="3" t="s">
        <v>2321</v>
      </c>
      <c r="C1252" s="3" t="s">
        <v>6430</v>
      </c>
      <c r="D1252">
        <v>5000</v>
      </c>
      <c r="E1252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 s="13">
        <f t="shared" si="77"/>
        <v>41731.775462962964</v>
      </c>
      <c r="K1252">
        <v>1393443400</v>
      </c>
      <c r="L1252" s="13">
        <f t="shared" si="78"/>
        <v>41773.932534722226</v>
      </c>
      <c r="M1252" t="b">
        <v>1</v>
      </c>
      <c r="N1252">
        <v>89</v>
      </c>
      <c r="O1252" t="b">
        <v>1</v>
      </c>
      <c r="P1252" t="s">
        <v>8279</v>
      </c>
      <c r="Q1252" s="6">
        <f t="shared" si="76"/>
        <v>1.0866</v>
      </c>
      <c r="R1252" s="8">
        <f t="shared" si="79"/>
        <v>61.044943820224717</v>
      </c>
      <c r="S1252" t="s">
        <v>8314</v>
      </c>
      <c r="T1252" t="s">
        <v>8331</v>
      </c>
    </row>
    <row r="1253" spans="1:20" ht="45" x14ac:dyDescent="0.25">
      <c r="A1253">
        <v>1516</v>
      </c>
      <c r="B1253" s="3" t="s">
        <v>1517</v>
      </c>
      <c r="C1253" s="3" t="s">
        <v>5626</v>
      </c>
      <c r="D1253">
        <v>17000</v>
      </c>
      <c r="E1253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 s="13">
        <f t="shared" si="77"/>
        <v>42649.583333333328</v>
      </c>
      <c r="K1253">
        <v>1473160292</v>
      </c>
      <c r="L1253" s="13">
        <f t="shared" si="78"/>
        <v>41193.032013888893</v>
      </c>
      <c r="M1253" t="b">
        <v>1</v>
      </c>
      <c r="N1253">
        <v>116</v>
      </c>
      <c r="O1253" t="b">
        <v>1</v>
      </c>
      <c r="P1253" t="s">
        <v>8285</v>
      </c>
      <c r="Q1253" s="6">
        <f t="shared" si="76"/>
        <v>1.0865882352941176</v>
      </c>
      <c r="R1253" s="8">
        <f t="shared" si="79"/>
        <v>159.24137931034483</v>
      </c>
      <c r="S1253" t="s">
        <v>8325</v>
      </c>
      <c r="T1253" t="s">
        <v>8326</v>
      </c>
    </row>
    <row r="1254" spans="1:20" ht="60" x14ac:dyDescent="0.25">
      <c r="A1254">
        <v>1269</v>
      </c>
      <c r="B1254" s="3" t="s">
        <v>1270</v>
      </c>
      <c r="C1254" s="3" t="s">
        <v>5379</v>
      </c>
      <c r="D1254">
        <v>18800</v>
      </c>
      <c r="E1254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 s="13">
        <f t="shared" si="77"/>
        <v>42476</v>
      </c>
      <c r="K1254">
        <v>1458157512</v>
      </c>
      <c r="L1254" s="13">
        <f t="shared" si="78"/>
        <v>42039.384571759263</v>
      </c>
      <c r="M1254" t="b">
        <v>1</v>
      </c>
      <c r="N1254">
        <v>206</v>
      </c>
      <c r="O1254" t="b">
        <v>1</v>
      </c>
      <c r="P1254" t="s">
        <v>8276</v>
      </c>
      <c r="Q1254" s="6">
        <f t="shared" si="76"/>
        <v>1.0864893617021276</v>
      </c>
      <c r="R1254" s="8">
        <f t="shared" si="79"/>
        <v>99.15533980582525</v>
      </c>
      <c r="S1254" t="s">
        <v>8314</v>
      </c>
      <c r="T1254" t="s">
        <v>8315</v>
      </c>
    </row>
    <row r="1255" spans="1:20" ht="60" x14ac:dyDescent="0.25">
      <c r="A1255">
        <v>353</v>
      </c>
      <c r="B1255" s="3" t="s">
        <v>354</v>
      </c>
      <c r="C1255" s="3" t="s">
        <v>4463</v>
      </c>
      <c r="D1255">
        <v>58425</v>
      </c>
      <c r="E1255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 s="13">
        <f t="shared" si="77"/>
        <v>42327.833553240736</v>
      </c>
      <c r="K1255">
        <v>1445367619</v>
      </c>
      <c r="L1255" s="13">
        <f t="shared" si="78"/>
        <v>41731.833124999997</v>
      </c>
      <c r="M1255" t="b">
        <v>1</v>
      </c>
      <c r="N1255">
        <v>613</v>
      </c>
      <c r="O1255" t="b">
        <v>1</v>
      </c>
      <c r="P1255" t="s">
        <v>8269</v>
      </c>
      <c r="Q1255" s="6">
        <f t="shared" si="76"/>
        <v>1.0861819426615318</v>
      </c>
      <c r="R1255" s="8">
        <f t="shared" si="79"/>
        <v>103.52394779771615</v>
      </c>
      <c r="S1255" t="s">
        <v>8320</v>
      </c>
      <c r="T1255" t="s">
        <v>8332</v>
      </c>
    </row>
    <row r="1256" spans="1:20" ht="60" x14ac:dyDescent="0.25">
      <c r="A1256">
        <v>3128</v>
      </c>
      <c r="B1256" s="3" t="s">
        <v>3128</v>
      </c>
      <c r="C1256" s="3" t="s">
        <v>7238</v>
      </c>
      <c r="D1256">
        <v>15000</v>
      </c>
      <c r="E1256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 s="13">
        <f t="shared" si="77"/>
        <v>42810.784039351856</v>
      </c>
      <c r="K1256">
        <v>1487101741</v>
      </c>
      <c r="L1256" s="13">
        <f t="shared" si="78"/>
        <v>42268.127696759257</v>
      </c>
      <c r="M1256" t="b">
        <v>0</v>
      </c>
      <c r="N1256">
        <v>117</v>
      </c>
      <c r="O1256" t="b">
        <v>0</v>
      </c>
      <c r="P1256" t="s">
        <v>8271</v>
      </c>
      <c r="Q1256" s="6">
        <f t="shared" si="76"/>
        <v>1.0860666666666667</v>
      </c>
      <c r="R1256" s="8">
        <f t="shared" si="79"/>
        <v>139.23931623931625</v>
      </c>
      <c r="S1256" t="s">
        <v>8317</v>
      </c>
      <c r="T1256" t="s">
        <v>8318</v>
      </c>
    </row>
    <row r="1257" spans="1:20" ht="60" x14ac:dyDescent="0.25">
      <c r="A1257">
        <v>2444</v>
      </c>
      <c r="B1257" s="3" t="s">
        <v>2445</v>
      </c>
      <c r="C1257" s="3" t="s">
        <v>6554</v>
      </c>
      <c r="D1257">
        <v>3000</v>
      </c>
      <c r="E1257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 s="13">
        <f t="shared" si="77"/>
        <v>42515.754525462966</v>
      </c>
      <c r="K1257">
        <v>1461607591</v>
      </c>
      <c r="L1257" s="13">
        <f t="shared" si="78"/>
        <v>41785.707708333335</v>
      </c>
      <c r="M1257" t="b">
        <v>0</v>
      </c>
      <c r="N1257">
        <v>61</v>
      </c>
      <c r="O1257" t="b">
        <v>1</v>
      </c>
      <c r="P1257" t="s">
        <v>8298</v>
      </c>
      <c r="Q1257" s="6">
        <f t="shared" si="76"/>
        <v>1.0860000000000001</v>
      </c>
      <c r="R1257" s="8">
        <f t="shared" si="79"/>
        <v>53.409836065573771</v>
      </c>
      <c r="S1257" t="s">
        <v>8328</v>
      </c>
      <c r="T1257" t="s">
        <v>8329</v>
      </c>
    </row>
    <row r="1258" spans="1:20" ht="60" x14ac:dyDescent="0.25">
      <c r="A1258">
        <v>3277</v>
      </c>
      <c r="B1258" s="3" t="s">
        <v>3277</v>
      </c>
      <c r="C1258" s="3" t="s">
        <v>7387</v>
      </c>
      <c r="D1258">
        <v>5000</v>
      </c>
      <c r="E1258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 s="13">
        <f t="shared" si="77"/>
        <v>41961.724606481483</v>
      </c>
      <c r="K1258">
        <v>1413735806</v>
      </c>
      <c r="L1258" s="13">
        <f t="shared" si="78"/>
        <v>40638.092974537038</v>
      </c>
      <c r="M1258" t="b">
        <v>1</v>
      </c>
      <c r="N1258">
        <v>100</v>
      </c>
      <c r="O1258" t="b">
        <v>1</v>
      </c>
      <c r="P1258" t="s">
        <v>8271</v>
      </c>
      <c r="Q1258" s="6">
        <f t="shared" si="76"/>
        <v>1.0860000000000001</v>
      </c>
      <c r="R1258" s="8">
        <f t="shared" si="79"/>
        <v>54.3</v>
      </c>
      <c r="S1258" t="s">
        <v>8317</v>
      </c>
      <c r="T1258" t="s">
        <v>8318</v>
      </c>
    </row>
    <row r="1259" spans="1:20" ht="30" x14ac:dyDescent="0.25">
      <c r="A1259">
        <v>1290</v>
      </c>
      <c r="B1259" s="3" t="s">
        <v>1291</v>
      </c>
      <c r="C1259" s="3" t="s">
        <v>5400</v>
      </c>
      <c r="D1259">
        <v>3500</v>
      </c>
      <c r="E1259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 s="13">
        <f t="shared" si="77"/>
        <v>42117.290972222225</v>
      </c>
      <c r="K1259">
        <v>1427121931</v>
      </c>
      <c r="L1259" s="13">
        <f t="shared" si="78"/>
        <v>41151.708321759259</v>
      </c>
      <c r="M1259" t="b">
        <v>0</v>
      </c>
      <c r="N1259">
        <v>86</v>
      </c>
      <c r="O1259" t="b">
        <v>1</v>
      </c>
      <c r="P1259" t="s">
        <v>8271</v>
      </c>
      <c r="Q1259" s="6">
        <f t="shared" si="76"/>
        <v>1.0857142857142856</v>
      </c>
      <c r="R1259" s="8">
        <f t="shared" si="79"/>
        <v>44.186046511627907</v>
      </c>
      <c r="S1259" t="s">
        <v>8317</v>
      </c>
      <c r="T1259" t="s">
        <v>8318</v>
      </c>
    </row>
    <row r="1260" spans="1:20" ht="60" x14ac:dyDescent="0.25">
      <c r="A1260">
        <v>3430</v>
      </c>
      <c r="B1260" s="3" t="s">
        <v>3429</v>
      </c>
      <c r="C1260" s="3" t="s">
        <v>7540</v>
      </c>
      <c r="D1260">
        <v>2000</v>
      </c>
      <c r="E1260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 s="13">
        <f t="shared" si="77"/>
        <v>41850.945613425924</v>
      </c>
      <c r="K1260">
        <v>1404168101</v>
      </c>
      <c r="L1260" s="13">
        <f t="shared" si="78"/>
        <v>42138.684189814812</v>
      </c>
      <c r="M1260" t="b">
        <v>0</v>
      </c>
      <c r="N1260">
        <v>72</v>
      </c>
      <c r="O1260" t="b">
        <v>1</v>
      </c>
      <c r="P1260" t="s">
        <v>8271</v>
      </c>
      <c r="Q1260" s="6">
        <f t="shared" si="76"/>
        <v>1.0854949999999999</v>
      </c>
      <c r="R1260" s="8">
        <f t="shared" si="79"/>
        <v>30.152638888888887</v>
      </c>
      <c r="S1260" t="s">
        <v>8317</v>
      </c>
      <c r="T1260" t="s">
        <v>8318</v>
      </c>
    </row>
    <row r="1261" spans="1:20" ht="30" x14ac:dyDescent="0.25">
      <c r="A1261">
        <v>1462</v>
      </c>
      <c r="B1261" s="3" t="s">
        <v>1463</v>
      </c>
      <c r="C1261" s="3" t="s">
        <v>5572</v>
      </c>
      <c r="D1261">
        <v>4000</v>
      </c>
      <c r="E1261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 s="13">
        <f t="shared" si="77"/>
        <v>41374.662858796299</v>
      </c>
      <c r="K1261">
        <v>1363017271</v>
      </c>
      <c r="L1261" s="13">
        <f t="shared" si="78"/>
        <v>41759.13962962963</v>
      </c>
      <c r="M1261" t="b">
        <v>1</v>
      </c>
      <c r="N1261">
        <v>150</v>
      </c>
      <c r="O1261" t="b">
        <v>1</v>
      </c>
      <c r="P1261" t="s">
        <v>8288</v>
      </c>
      <c r="Q1261" s="6">
        <f t="shared" si="76"/>
        <v>1.085175</v>
      </c>
      <c r="R1261" s="8">
        <f t="shared" si="79"/>
        <v>28.937999999999999</v>
      </c>
      <c r="S1261" t="s">
        <v>8323</v>
      </c>
      <c r="T1261" t="s">
        <v>8324</v>
      </c>
    </row>
    <row r="1262" spans="1:20" ht="45" x14ac:dyDescent="0.25">
      <c r="A1262">
        <v>3757</v>
      </c>
      <c r="B1262" s="3" t="s">
        <v>3754</v>
      </c>
      <c r="C1262" s="3" t="s">
        <v>7867</v>
      </c>
      <c r="D1262">
        <v>3500</v>
      </c>
      <c r="E1262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 s="13">
        <f t="shared" si="77"/>
        <v>41974.850868055553</v>
      </c>
      <c r="K1262">
        <v>1415737515</v>
      </c>
      <c r="L1262" s="13">
        <f t="shared" si="78"/>
        <v>42016.832465277781</v>
      </c>
      <c r="M1262" t="b">
        <v>0</v>
      </c>
      <c r="N1262">
        <v>50</v>
      </c>
      <c r="O1262" t="b">
        <v>1</v>
      </c>
      <c r="P1262" t="s">
        <v>8305</v>
      </c>
      <c r="Q1262" s="6">
        <f t="shared" si="76"/>
        <v>1.0851428571428572</v>
      </c>
      <c r="R1262" s="8">
        <f t="shared" si="79"/>
        <v>75.959999999999994</v>
      </c>
      <c r="S1262" t="s">
        <v>8317</v>
      </c>
      <c r="T1262" t="s">
        <v>8338</v>
      </c>
    </row>
    <row r="1263" spans="1:20" ht="30" x14ac:dyDescent="0.25">
      <c r="A1263">
        <v>3002</v>
      </c>
      <c r="B1263" s="3" t="s">
        <v>3002</v>
      </c>
      <c r="C1263" s="3" t="s">
        <v>7112</v>
      </c>
      <c r="D1263">
        <v>7000</v>
      </c>
      <c r="E1263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 s="13">
        <f t="shared" si="77"/>
        <v>41269.83625</v>
      </c>
      <c r="K1263">
        <v>1353960252</v>
      </c>
      <c r="L1263" s="13">
        <f t="shared" si="78"/>
        <v>42656.005173611105</v>
      </c>
      <c r="M1263" t="b">
        <v>0</v>
      </c>
      <c r="N1263">
        <v>104</v>
      </c>
      <c r="O1263" t="b">
        <v>1</v>
      </c>
      <c r="P1263" t="s">
        <v>8303</v>
      </c>
      <c r="Q1263" s="6">
        <f t="shared" si="76"/>
        <v>1.0850614285714286</v>
      </c>
      <c r="R1263" s="8">
        <f t="shared" si="79"/>
        <v>73.032980769230775</v>
      </c>
      <c r="S1263" t="s">
        <v>8317</v>
      </c>
      <c r="T1263" t="s">
        <v>8330</v>
      </c>
    </row>
    <row r="1264" spans="1:20" ht="60" x14ac:dyDescent="0.25">
      <c r="A1264">
        <v>3410</v>
      </c>
      <c r="B1264" s="3" t="s">
        <v>3409</v>
      </c>
      <c r="C1264" s="3" t="s">
        <v>7520</v>
      </c>
      <c r="D1264">
        <v>3000</v>
      </c>
      <c r="E1264">
        <v>3255</v>
      </c>
      <c r="F1264" t="s">
        <v>8219</v>
      </c>
      <c r="G1264" t="s">
        <v>8224</v>
      </c>
      <c r="H1264" t="s">
        <v>8246</v>
      </c>
      <c r="I1264">
        <v>1465196400</v>
      </c>
      <c r="J1264" s="13">
        <f t="shared" si="77"/>
        <v>42527.291666666672</v>
      </c>
      <c r="K1264">
        <v>1462841990</v>
      </c>
      <c r="L1264" s="13">
        <f t="shared" si="78"/>
        <v>41884.056747685187</v>
      </c>
      <c r="M1264" t="b">
        <v>0</v>
      </c>
      <c r="N1264">
        <v>40</v>
      </c>
      <c r="O1264" t="b">
        <v>1</v>
      </c>
      <c r="P1264" t="s">
        <v>8271</v>
      </c>
      <c r="Q1264" s="6">
        <f t="shared" si="76"/>
        <v>1.085</v>
      </c>
      <c r="R1264" s="8">
        <f t="shared" si="79"/>
        <v>81.375</v>
      </c>
      <c r="S1264" t="s">
        <v>8317</v>
      </c>
      <c r="T1264" t="s">
        <v>8318</v>
      </c>
    </row>
    <row r="1265" spans="1:20" ht="60" x14ac:dyDescent="0.25">
      <c r="A1265">
        <v>3583</v>
      </c>
      <c r="B1265" s="3" t="s">
        <v>3582</v>
      </c>
      <c r="C1265" s="3" t="s">
        <v>7693</v>
      </c>
      <c r="D1265">
        <v>3000</v>
      </c>
      <c r="E1265">
        <v>3255</v>
      </c>
      <c r="F1265" t="s">
        <v>8219</v>
      </c>
      <c r="G1265" t="s">
        <v>8224</v>
      </c>
      <c r="H1265" t="s">
        <v>8246</v>
      </c>
      <c r="I1265">
        <v>1460970805</v>
      </c>
      <c r="J1265" s="13">
        <f t="shared" si="77"/>
        <v>42478.384317129632</v>
      </c>
      <c r="K1265">
        <v>1455790405</v>
      </c>
      <c r="L1265" s="13">
        <f t="shared" si="78"/>
        <v>42452.666770833333</v>
      </c>
      <c r="M1265" t="b">
        <v>0</v>
      </c>
      <c r="N1265">
        <v>24</v>
      </c>
      <c r="O1265" t="b">
        <v>1</v>
      </c>
      <c r="P1265" t="s">
        <v>8271</v>
      </c>
      <c r="Q1265" s="6">
        <f t="shared" si="76"/>
        <v>1.085</v>
      </c>
      <c r="R1265" s="8">
        <f t="shared" si="79"/>
        <v>135.625</v>
      </c>
      <c r="S1265" t="s">
        <v>8317</v>
      </c>
      <c r="T1265" t="s">
        <v>8318</v>
      </c>
    </row>
    <row r="1266" spans="1:20" x14ac:dyDescent="0.25">
      <c r="A1266">
        <v>1032</v>
      </c>
      <c r="B1266" s="3" t="s">
        <v>1033</v>
      </c>
      <c r="C1266" s="3" t="s">
        <v>5142</v>
      </c>
      <c r="D1266">
        <v>5400</v>
      </c>
      <c r="E1266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 s="13">
        <f t="shared" si="77"/>
        <v>42544.666956018518</v>
      </c>
      <c r="K1266">
        <v>1464105625</v>
      </c>
      <c r="L1266" s="13">
        <f t="shared" si="78"/>
        <v>42093.760046296295</v>
      </c>
      <c r="M1266" t="b">
        <v>0</v>
      </c>
      <c r="N1266">
        <v>96</v>
      </c>
      <c r="O1266" t="b">
        <v>1</v>
      </c>
      <c r="P1266" t="s">
        <v>8280</v>
      </c>
      <c r="Q1266" s="6">
        <f t="shared" si="76"/>
        <v>1.0849703703703704</v>
      </c>
      <c r="R1266" s="8">
        <f t="shared" si="79"/>
        <v>61.029583333333335</v>
      </c>
      <c r="S1266" t="s">
        <v>8314</v>
      </c>
      <c r="T1266" t="s">
        <v>8327</v>
      </c>
    </row>
    <row r="1267" spans="1:20" ht="60" x14ac:dyDescent="0.25">
      <c r="A1267">
        <v>2226</v>
      </c>
      <c r="B1267" s="3" t="s">
        <v>2227</v>
      </c>
      <c r="C1267" s="3" t="s">
        <v>6336</v>
      </c>
      <c r="D1267">
        <v>18000</v>
      </c>
      <c r="E1267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 s="13">
        <f t="shared" si="77"/>
        <v>42412.207638888889</v>
      </c>
      <c r="K1267">
        <v>1452625822</v>
      </c>
      <c r="L1267" s="13">
        <f t="shared" si="78"/>
        <v>40990.909259259257</v>
      </c>
      <c r="M1267" t="b">
        <v>0</v>
      </c>
      <c r="N1267">
        <v>321</v>
      </c>
      <c r="O1267" t="b">
        <v>1</v>
      </c>
      <c r="P1267" t="s">
        <v>8297</v>
      </c>
      <c r="Q1267" s="6">
        <f t="shared" si="76"/>
        <v>1.0846283333333333</v>
      </c>
      <c r="R1267" s="8">
        <f t="shared" si="79"/>
        <v>60.820280373831778</v>
      </c>
      <c r="S1267" t="s">
        <v>8312</v>
      </c>
      <c r="T1267" t="s">
        <v>8313</v>
      </c>
    </row>
    <row r="1268" spans="1:20" ht="60" x14ac:dyDescent="0.25">
      <c r="A1268">
        <v>3560</v>
      </c>
      <c r="B1268" s="3" t="s">
        <v>3559</v>
      </c>
      <c r="C1268" s="3" t="s">
        <v>7670</v>
      </c>
      <c r="D1268">
        <v>3200</v>
      </c>
      <c r="E1268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 s="13">
        <f t="shared" si="77"/>
        <v>42151.114583333328</v>
      </c>
      <c r="K1268">
        <v>1429651266</v>
      </c>
      <c r="L1268" s="13">
        <f t="shared" si="78"/>
        <v>42006.02207175926</v>
      </c>
      <c r="M1268" t="b">
        <v>0</v>
      </c>
      <c r="N1268">
        <v>74</v>
      </c>
      <c r="O1268" t="b">
        <v>1</v>
      </c>
      <c r="P1268" t="s">
        <v>8271</v>
      </c>
      <c r="Q1268" s="6">
        <f t="shared" si="76"/>
        <v>1.0843750000000001</v>
      </c>
      <c r="R1268" s="8">
        <f t="shared" si="79"/>
        <v>46.891891891891895</v>
      </c>
      <c r="S1268" t="s">
        <v>8317</v>
      </c>
      <c r="T1268" t="s">
        <v>8318</v>
      </c>
    </row>
    <row r="1269" spans="1:20" ht="45" x14ac:dyDescent="0.25">
      <c r="A1269">
        <v>1469</v>
      </c>
      <c r="B1269" s="3" t="s">
        <v>1470</v>
      </c>
      <c r="C1269" s="3" t="s">
        <v>5579</v>
      </c>
      <c r="D1269">
        <v>44250</v>
      </c>
      <c r="E1269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 s="13">
        <f t="shared" si="77"/>
        <v>41320.598483796297</v>
      </c>
      <c r="K1269">
        <v>1358346109</v>
      </c>
      <c r="L1269" s="13">
        <f t="shared" si="78"/>
        <v>42420.74962962963</v>
      </c>
      <c r="M1269" t="b">
        <v>1</v>
      </c>
      <c r="N1269">
        <v>321</v>
      </c>
      <c r="O1269" t="b">
        <v>1</v>
      </c>
      <c r="P1269" t="s">
        <v>8288</v>
      </c>
      <c r="Q1269" s="6">
        <f t="shared" si="76"/>
        <v>1.0842485875706214</v>
      </c>
      <c r="R1269" s="8">
        <f t="shared" si="79"/>
        <v>149.46417445482865</v>
      </c>
      <c r="S1269" t="s">
        <v>8323</v>
      </c>
      <c r="T1269" t="s">
        <v>8324</v>
      </c>
    </row>
    <row r="1270" spans="1:20" ht="60" x14ac:dyDescent="0.25">
      <c r="A1270">
        <v>72</v>
      </c>
      <c r="B1270" s="3" t="s">
        <v>74</v>
      </c>
      <c r="C1270" s="3" t="s">
        <v>4183</v>
      </c>
      <c r="D1270">
        <v>2200</v>
      </c>
      <c r="E1270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 s="13">
        <f t="shared" si="77"/>
        <v>41228</v>
      </c>
      <c r="K1270">
        <v>1351210481</v>
      </c>
      <c r="L1270" s="13">
        <f t="shared" si="78"/>
        <v>41943.142534722225</v>
      </c>
      <c r="M1270" t="b">
        <v>0</v>
      </c>
      <c r="N1270">
        <v>41</v>
      </c>
      <c r="O1270" t="b">
        <v>1</v>
      </c>
      <c r="P1270" t="s">
        <v>8266</v>
      </c>
      <c r="Q1270" s="6">
        <f t="shared" si="76"/>
        <v>1.084090909090909</v>
      </c>
      <c r="R1270" s="8">
        <f t="shared" si="79"/>
        <v>58.170731707317074</v>
      </c>
      <c r="S1270" t="s">
        <v>8320</v>
      </c>
      <c r="T1270" t="s">
        <v>8321</v>
      </c>
    </row>
    <row r="1271" spans="1:20" ht="60" x14ac:dyDescent="0.25">
      <c r="A1271">
        <v>1935</v>
      </c>
      <c r="B1271" s="3" t="s">
        <v>1936</v>
      </c>
      <c r="C1271" s="3" t="s">
        <v>6045</v>
      </c>
      <c r="D1271">
        <v>2500</v>
      </c>
      <c r="E1271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 s="13">
        <f t="shared" si="77"/>
        <v>41811.207638888889</v>
      </c>
      <c r="K1271">
        <v>1400106171</v>
      </c>
      <c r="L1271" s="13">
        <f t="shared" si="78"/>
        <v>41775.636157407411</v>
      </c>
      <c r="M1271" t="b">
        <v>0</v>
      </c>
      <c r="N1271">
        <v>50</v>
      </c>
      <c r="O1271" t="b">
        <v>1</v>
      </c>
      <c r="P1271" t="s">
        <v>8279</v>
      </c>
      <c r="Q1271" s="6">
        <f t="shared" si="76"/>
        <v>1.0840000000000001</v>
      </c>
      <c r="R1271" s="8">
        <f t="shared" si="79"/>
        <v>54.2</v>
      </c>
      <c r="S1271" t="s">
        <v>8314</v>
      </c>
      <c r="T1271" t="s">
        <v>8331</v>
      </c>
    </row>
    <row r="1272" spans="1:20" ht="45" x14ac:dyDescent="0.25">
      <c r="A1272">
        <v>275</v>
      </c>
      <c r="B1272" s="3" t="s">
        <v>276</v>
      </c>
      <c r="C1272" s="3" t="s">
        <v>4385</v>
      </c>
      <c r="D1272">
        <v>20000</v>
      </c>
      <c r="E1272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 s="13">
        <f t="shared" si="77"/>
        <v>41223.073680555557</v>
      </c>
      <c r="K1272">
        <v>1349916366</v>
      </c>
      <c r="L1272" s="13">
        <f t="shared" si="78"/>
        <v>42788.565208333333</v>
      </c>
      <c r="M1272" t="b">
        <v>1</v>
      </c>
      <c r="N1272">
        <v>332</v>
      </c>
      <c r="O1272" t="b">
        <v>1</v>
      </c>
      <c r="P1272" t="s">
        <v>8269</v>
      </c>
      <c r="Q1272" s="6">
        <f t="shared" si="76"/>
        <v>1.08395</v>
      </c>
      <c r="R1272" s="8">
        <f t="shared" si="79"/>
        <v>65.298192771084331</v>
      </c>
      <c r="S1272" t="s">
        <v>8320</v>
      </c>
      <c r="T1272" t="s">
        <v>8332</v>
      </c>
    </row>
    <row r="1273" spans="1:20" ht="45" x14ac:dyDescent="0.25">
      <c r="A1273">
        <v>1286</v>
      </c>
      <c r="B1273" s="3" t="s">
        <v>1287</v>
      </c>
      <c r="C1273" s="3" t="s">
        <v>5396</v>
      </c>
      <c r="D1273">
        <v>1500</v>
      </c>
      <c r="E1273">
        <v>1625</v>
      </c>
      <c r="F1273" t="s">
        <v>8219</v>
      </c>
      <c r="G1273" t="s">
        <v>8225</v>
      </c>
      <c r="H1273" t="s">
        <v>8247</v>
      </c>
      <c r="I1273">
        <v>1424181600</v>
      </c>
      <c r="J1273" s="13">
        <f t="shared" si="77"/>
        <v>42052.583333333328</v>
      </c>
      <c r="K1273">
        <v>1423041227</v>
      </c>
      <c r="L1273" s="13">
        <f t="shared" si="78"/>
        <v>41990.585486111115</v>
      </c>
      <c r="M1273" t="b">
        <v>0</v>
      </c>
      <c r="N1273">
        <v>20</v>
      </c>
      <c r="O1273" t="b">
        <v>1</v>
      </c>
      <c r="P1273" t="s">
        <v>8271</v>
      </c>
      <c r="Q1273" s="6">
        <f t="shared" si="76"/>
        <v>1.0833333333333333</v>
      </c>
      <c r="R1273" s="8">
        <f t="shared" si="79"/>
        <v>81.25</v>
      </c>
      <c r="S1273" t="s">
        <v>8317</v>
      </c>
      <c r="T1273" t="s">
        <v>8318</v>
      </c>
    </row>
    <row r="1274" spans="1:20" ht="45" x14ac:dyDescent="0.25">
      <c r="A1274">
        <v>2084</v>
      </c>
      <c r="B1274" s="3" t="s">
        <v>2085</v>
      </c>
      <c r="C1274" s="3" t="s">
        <v>6194</v>
      </c>
      <c r="D1274">
        <v>3000</v>
      </c>
      <c r="E1274">
        <v>3250</v>
      </c>
      <c r="F1274" t="s">
        <v>8219</v>
      </c>
      <c r="G1274" t="s">
        <v>8224</v>
      </c>
      <c r="H1274" t="s">
        <v>8246</v>
      </c>
      <c r="I1274">
        <v>1399186740</v>
      </c>
      <c r="J1274" s="13">
        <f t="shared" si="77"/>
        <v>41763.290972222225</v>
      </c>
      <c r="K1274">
        <v>1396468782</v>
      </c>
      <c r="L1274" s="13">
        <f t="shared" si="78"/>
        <v>42479.465833333335</v>
      </c>
      <c r="M1274" t="b">
        <v>0</v>
      </c>
      <c r="N1274">
        <v>46</v>
      </c>
      <c r="O1274" t="b">
        <v>1</v>
      </c>
      <c r="P1274" t="s">
        <v>8279</v>
      </c>
      <c r="Q1274" s="6">
        <f t="shared" si="76"/>
        <v>1.0833333333333333</v>
      </c>
      <c r="R1274" s="8">
        <f t="shared" si="79"/>
        <v>70.652173913043484</v>
      </c>
      <c r="S1274" t="s">
        <v>8314</v>
      </c>
      <c r="T1274" t="s">
        <v>8331</v>
      </c>
    </row>
    <row r="1275" spans="1:20" x14ac:dyDescent="0.25">
      <c r="A1275">
        <v>2833</v>
      </c>
      <c r="B1275" s="3" t="s">
        <v>2833</v>
      </c>
      <c r="C1275" s="3" t="s">
        <v>6943</v>
      </c>
      <c r="D1275">
        <v>2700</v>
      </c>
      <c r="E1275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 s="13">
        <f t="shared" si="77"/>
        <v>42288.083333333328</v>
      </c>
      <c r="K1275">
        <v>1442804633</v>
      </c>
      <c r="L1275" s="13">
        <f t="shared" si="78"/>
        <v>42571.626192129625</v>
      </c>
      <c r="M1275" t="b">
        <v>0</v>
      </c>
      <c r="N1275">
        <v>35</v>
      </c>
      <c r="O1275" t="b">
        <v>1</v>
      </c>
      <c r="P1275" t="s">
        <v>8271</v>
      </c>
      <c r="Q1275" s="6">
        <f t="shared" si="76"/>
        <v>1.0825925925925926</v>
      </c>
      <c r="R1275" s="8">
        <f t="shared" si="79"/>
        <v>83.51428571428572</v>
      </c>
      <c r="S1275" t="s">
        <v>8317</v>
      </c>
      <c r="T1275" t="s">
        <v>8318</v>
      </c>
    </row>
    <row r="1276" spans="1:20" ht="45" x14ac:dyDescent="0.25">
      <c r="A1276">
        <v>3709</v>
      </c>
      <c r="B1276" s="3" t="s">
        <v>3706</v>
      </c>
      <c r="C1276" s="3" t="s">
        <v>7819</v>
      </c>
      <c r="D1276">
        <v>1000</v>
      </c>
      <c r="E1276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 s="13">
        <f t="shared" si="77"/>
        <v>41815.707708333335</v>
      </c>
      <c r="K1276">
        <v>1401123546</v>
      </c>
      <c r="L1276" s="13">
        <f t="shared" si="78"/>
        <v>42033.516898148147</v>
      </c>
      <c r="M1276" t="b">
        <v>0</v>
      </c>
      <c r="N1276">
        <v>35</v>
      </c>
      <c r="O1276" t="b">
        <v>1</v>
      </c>
      <c r="P1276" t="s">
        <v>8271</v>
      </c>
      <c r="Q1276" s="6">
        <f t="shared" si="76"/>
        <v>1.0825</v>
      </c>
      <c r="R1276" s="8">
        <f t="shared" si="79"/>
        <v>30.928571428571427</v>
      </c>
      <c r="S1276" t="s">
        <v>8317</v>
      </c>
      <c r="T1276" t="s">
        <v>8318</v>
      </c>
    </row>
    <row r="1277" spans="1:20" ht="45" x14ac:dyDescent="0.25">
      <c r="A1277">
        <v>1601</v>
      </c>
      <c r="B1277" s="3" t="s">
        <v>1602</v>
      </c>
      <c r="C1277" s="3" t="s">
        <v>5711</v>
      </c>
      <c r="D1277">
        <v>2500</v>
      </c>
      <c r="E1277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 s="13">
        <f t="shared" si="77"/>
        <v>40668.092974537038</v>
      </c>
      <c r="K1277">
        <v>1301969633</v>
      </c>
      <c r="L1277" s="13">
        <f t="shared" si="78"/>
        <v>42705.764513888891</v>
      </c>
      <c r="M1277" t="b">
        <v>0</v>
      </c>
      <c r="N1277">
        <v>56</v>
      </c>
      <c r="O1277" t="b">
        <v>1</v>
      </c>
      <c r="P1277" t="s">
        <v>8276</v>
      </c>
      <c r="Q1277" s="6">
        <f t="shared" si="76"/>
        <v>1.082492</v>
      </c>
      <c r="R1277" s="8">
        <f t="shared" si="79"/>
        <v>48.325535714285714</v>
      </c>
      <c r="S1277" t="s">
        <v>8314</v>
      </c>
      <c r="T1277" t="s">
        <v>8315</v>
      </c>
    </row>
    <row r="1278" spans="1:20" ht="30" x14ac:dyDescent="0.25">
      <c r="A1278">
        <v>2293</v>
      </c>
      <c r="B1278" s="3" t="s">
        <v>2294</v>
      </c>
      <c r="C1278" s="3" t="s">
        <v>6403</v>
      </c>
      <c r="D1278">
        <v>850</v>
      </c>
      <c r="E1278">
        <v>920</v>
      </c>
      <c r="F1278" t="s">
        <v>8219</v>
      </c>
      <c r="G1278" t="s">
        <v>8224</v>
      </c>
      <c r="H1278" t="s">
        <v>8246</v>
      </c>
      <c r="I1278">
        <v>1348545540</v>
      </c>
      <c r="J1278" s="13">
        <f t="shared" si="77"/>
        <v>41177.165972222225</v>
      </c>
      <c r="K1278">
        <v>1346345999</v>
      </c>
      <c r="L1278" s="13">
        <f t="shared" si="78"/>
        <v>42473.57</v>
      </c>
      <c r="M1278" t="b">
        <v>0</v>
      </c>
      <c r="N1278">
        <v>27</v>
      </c>
      <c r="O1278" t="b">
        <v>1</v>
      </c>
      <c r="P1278" t="s">
        <v>8276</v>
      </c>
      <c r="Q1278" s="6">
        <f t="shared" si="76"/>
        <v>1.0823529411764705</v>
      </c>
      <c r="R1278" s="8">
        <f t="shared" si="79"/>
        <v>34.074074074074076</v>
      </c>
      <c r="S1278" t="s">
        <v>8314</v>
      </c>
      <c r="T1278" t="s">
        <v>8315</v>
      </c>
    </row>
    <row r="1279" spans="1:20" ht="60" x14ac:dyDescent="0.25">
      <c r="A1279">
        <v>2044</v>
      </c>
      <c r="B1279" s="3" t="s">
        <v>2045</v>
      </c>
      <c r="C1279" s="3" t="s">
        <v>6154</v>
      </c>
      <c r="D1279">
        <v>15000</v>
      </c>
      <c r="E1279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 s="13">
        <f t="shared" si="77"/>
        <v>42168.684189814812</v>
      </c>
      <c r="K1279">
        <v>1431620714</v>
      </c>
      <c r="L1279" s="13">
        <f t="shared" si="78"/>
        <v>42606.347233796296</v>
      </c>
      <c r="M1279" t="b">
        <v>0</v>
      </c>
      <c r="N1279">
        <v>180</v>
      </c>
      <c r="O1279" t="b">
        <v>1</v>
      </c>
      <c r="P1279" t="s">
        <v>8295</v>
      </c>
      <c r="Q1279" s="6">
        <f t="shared" si="76"/>
        <v>1.0821333333333334</v>
      </c>
      <c r="R1279" s="8">
        <f t="shared" si="79"/>
        <v>90.177777777777777</v>
      </c>
      <c r="S1279" t="s">
        <v>8310</v>
      </c>
      <c r="T1279" t="s">
        <v>8311</v>
      </c>
    </row>
    <row r="1280" spans="1:20" ht="45" x14ac:dyDescent="0.25">
      <c r="A1280">
        <v>2810</v>
      </c>
      <c r="B1280" s="3" t="s">
        <v>2810</v>
      </c>
      <c r="C1280" s="3" t="s">
        <v>6920</v>
      </c>
      <c r="D1280">
        <v>2500</v>
      </c>
      <c r="E1280">
        <v>2705</v>
      </c>
      <c r="F1280" t="s">
        <v>8219</v>
      </c>
      <c r="G1280" t="s">
        <v>8224</v>
      </c>
      <c r="H1280" t="s">
        <v>8246</v>
      </c>
      <c r="I1280">
        <v>1401595140</v>
      </c>
      <c r="J1280" s="13">
        <f t="shared" si="77"/>
        <v>41791.165972222225</v>
      </c>
      <c r="K1280">
        <v>1398828064</v>
      </c>
      <c r="L1280" s="13">
        <f t="shared" si="78"/>
        <v>42187.125625000001</v>
      </c>
      <c r="M1280" t="b">
        <v>0</v>
      </c>
      <c r="N1280">
        <v>57</v>
      </c>
      <c r="O1280" t="b">
        <v>1</v>
      </c>
      <c r="P1280" t="s">
        <v>8271</v>
      </c>
      <c r="Q1280" s="6">
        <f t="shared" si="76"/>
        <v>1.0820000000000001</v>
      </c>
      <c r="R1280" s="8">
        <f t="shared" si="79"/>
        <v>47.456140350877192</v>
      </c>
      <c r="S1280" t="s">
        <v>8317</v>
      </c>
      <c r="T1280" t="s">
        <v>8318</v>
      </c>
    </row>
    <row r="1281" spans="1:20" ht="60" x14ac:dyDescent="0.25">
      <c r="A1281">
        <v>3446</v>
      </c>
      <c r="B1281" s="3" t="s">
        <v>3445</v>
      </c>
      <c r="C1281" s="3" t="s">
        <v>7556</v>
      </c>
      <c r="D1281">
        <v>1000</v>
      </c>
      <c r="E1281">
        <v>1082</v>
      </c>
      <c r="F1281" t="s">
        <v>8219</v>
      </c>
      <c r="G1281" t="s">
        <v>8225</v>
      </c>
      <c r="H1281" t="s">
        <v>8247</v>
      </c>
      <c r="I1281">
        <v>1423138800</v>
      </c>
      <c r="J1281" s="13">
        <f t="shared" si="77"/>
        <v>42040.513888888891</v>
      </c>
      <c r="K1281">
        <v>1421092725</v>
      </c>
      <c r="L1281" s="13">
        <f t="shared" si="78"/>
        <v>42340.172060185185</v>
      </c>
      <c r="M1281" t="b">
        <v>0</v>
      </c>
      <c r="N1281">
        <v>25</v>
      </c>
      <c r="O1281" t="b">
        <v>1</v>
      </c>
      <c r="P1281" t="s">
        <v>8271</v>
      </c>
      <c r="Q1281" s="6">
        <f t="shared" si="76"/>
        <v>1.0820000000000001</v>
      </c>
      <c r="R1281" s="8">
        <f t="shared" si="79"/>
        <v>43.28</v>
      </c>
      <c r="S1281" t="s">
        <v>8317</v>
      </c>
      <c r="T1281" t="s">
        <v>8318</v>
      </c>
    </row>
    <row r="1282" spans="1:20" ht="30" x14ac:dyDescent="0.25">
      <c r="A1282">
        <v>3773</v>
      </c>
      <c r="B1282" s="3" t="s">
        <v>3770</v>
      </c>
      <c r="C1282" s="3" t="s">
        <v>7883</v>
      </c>
      <c r="D1282">
        <v>5000</v>
      </c>
      <c r="E1282">
        <v>5410</v>
      </c>
      <c r="F1282" t="s">
        <v>8219</v>
      </c>
      <c r="G1282" t="s">
        <v>8224</v>
      </c>
      <c r="H1282" t="s">
        <v>8246</v>
      </c>
      <c r="I1282">
        <v>1479175680</v>
      </c>
      <c r="J1282" s="13">
        <f t="shared" si="77"/>
        <v>42689.088888888888</v>
      </c>
      <c r="K1282">
        <v>1476317247</v>
      </c>
      <c r="L1282" s="13">
        <f t="shared" si="78"/>
        <v>41716.632847222223</v>
      </c>
      <c r="M1282" t="b">
        <v>0</v>
      </c>
      <c r="N1282">
        <v>57</v>
      </c>
      <c r="O1282" t="b">
        <v>1</v>
      </c>
      <c r="P1282" t="s">
        <v>8305</v>
      </c>
      <c r="Q1282" s="6">
        <f t="shared" ref="Q1282:Q1345" si="80">E1282/D1282</f>
        <v>1.0820000000000001</v>
      </c>
      <c r="R1282" s="8">
        <f t="shared" si="79"/>
        <v>94.912280701754383</v>
      </c>
      <c r="S1282" t="s">
        <v>8317</v>
      </c>
      <c r="T1282" t="s">
        <v>8338</v>
      </c>
    </row>
    <row r="1283" spans="1:20" ht="45" x14ac:dyDescent="0.25">
      <c r="A1283">
        <v>3426</v>
      </c>
      <c r="B1283" s="3" t="s">
        <v>3425</v>
      </c>
      <c r="C1283" s="3" t="s">
        <v>7536</v>
      </c>
      <c r="D1283">
        <v>3750</v>
      </c>
      <c r="E1283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 s="13">
        <f t="shared" ref="J1283:J1346" si="81">(((I1283/60)/60)/24)+DATE(1970,1,1)</f>
        <v>41903.083333333336</v>
      </c>
      <c r="K1283">
        <v>1409620903</v>
      </c>
      <c r="L1283" s="13">
        <f t="shared" ref="L1283:L1346" si="82">(((K1302/60)/60)/24)+DATE(1970,1,1)</f>
        <v>41933.291643518518</v>
      </c>
      <c r="M1283" t="b">
        <v>0</v>
      </c>
      <c r="N1283">
        <v>87</v>
      </c>
      <c r="O1283" t="b">
        <v>1</v>
      </c>
      <c r="P1283" t="s">
        <v>8271</v>
      </c>
      <c r="Q1283" s="6">
        <f t="shared" si="80"/>
        <v>1.0813333333333333</v>
      </c>
      <c r="R1283" s="8">
        <f t="shared" ref="R1283:R1346" si="83">E1283/N1283</f>
        <v>46.609195402298852</v>
      </c>
      <c r="S1283" t="s">
        <v>8317</v>
      </c>
      <c r="T1283" t="s">
        <v>8318</v>
      </c>
    </row>
    <row r="1284" spans="1:20" ht="45" x14ac:dyDescent="0.25">
      <c r="A1284">
        <v>2221</v>
      </c>
      <c r="B1284" s="3" t="s">
        <v>2222</v>
      </c>
      <c r="C1284" s="3" t="s">
        <v>6331</v>
      </c>
      <c r="D1284">
        <v>7500</v>
      </c>
      <c r="E1284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 s="13">
        <f t="shared" si="81"/>
        <v>42483</v>
      </c>
      <c r="K1284">
        <v>1458748809</v>
      </c>
      <c r="L1284" s="13">
        <f t="shared" si="82"/>
        <v>41325.525752314818</v>
      </c>
      <c r="M1284" t="b">
        <v>0</v>
      </c>
      <c r="N1284">
        <v>218</v>
      </c>
      <c r="O1284" t="b">
        <v>1</v>
      </c>
      <c r="P1284" t="s">
        <v>8297</v>
      </c>
      <c r="Q1284" s="6">
        <f t="shared" si="80"/>
        <v>1.0811999999999999</v>
      </c>
      <c r="R1284" s="8">
        <f t="shared" si="83"/>
        <v>37.197247706422019</v>
      </c>
      <c r="S1284" t="s">
        <v>8312</v>
      </c>
      <c r="T1284" t="s">
        <v>8313</v>
      </c>
    </row>
    <row r="1285" spans="1:20" ht="45" x14ac:dyDescent="0.25">
      <c r="A1285">
        <v>339</v>
      </c>
      <c r="B1285" s="3" t="s">
        <v>340</v>
      </c>
      <c r="C1285" s="3" t="s">
        <v>4449</v>
      </c>
      <c r="D1285">
        <v>6000</v>
      </c>
      <c r="E1285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 s="13">
        <f t="shared" si="81"/>
        <v>42123.760046296295</v>
      </c>
      <c r="K1285">
        <v>1427739268</v>
      </c>
      <c r="L1285" s="13">
        <f t="shared" si="82"/>
        <v>42402.889027777783</v>
      </c>
      <c r="M1285" t="b">
        <v>1</v>
      </c>
      <c r="N1285">
        <v>89</v>
      </c>
      <c r="O1285" t="b">
        <v>1</v>
      </c>
      <c r="P1285" t="s">
        <v>8269</v>
      </c>
      <c r="Q1285" s="6">
        <f t="shared" si="80"/>
        <v>1.0808333333333333</v>
      </c>
      <c r="R1285" s="8">
        <f t="shared" si="83"/>
        <v>72.865168539325836</v>
      </c>
      <c r="S1285" t="s">
        <v>8320</v>
      </c>
      <c r="T1285" t="s">
        <v>8332</v>
      </c>
    </row>
    <row r="1286" spans="1:20" ht="45" x14ac:dyDescent="0.25">
      <c r="A1286">
        <v>395</v>
      </c>
      <c r="B1286" s="3" t="s">
        <v>396</v>
      </c>
      <c r="C1286" s="3" t="s">
        <v>4505</v>
      </c>
      <c r="D1286">
        <v>10000</v>
      </c>
      <c r="E1286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 s="13">
        <f t="shared" si="81"/>
        <v>41026.897222222222</v>
      </c>
      <c r="K1286">
        <v>1332452960</v>
      </c>
      <c r="L1286" s="13">
        <f t="shared" si="82"/>
        <v>42157.591064814813</v>
      </c>
      <c r="M1286" t="b">
        <v>0</v>
      </c>
      <c r="N1286">
        <v>184</v>
      </c>
      <c r="O1286" t="b">
        <v>1</v>
      </c>
      <c r="P1286" t="s">
        <v>8269</v>
      </c>
      <c r="Q1286" s="6">
        <f t="shared" si="80"/>
        <v>1.0804450000000001</v>
      </c>
      <c r="R1286" s="8">
        <f t="shared" si="83"/>
        <v>58.719836956521746</v>
      </c>
      <c r="S1286" t="s">
        <v>8320</v>
      </c>
      <c r="T1286" t="s">
        <v>8332</v>
      </c>
    </row>
    <row r="1287" spans="1:20" ht="45" x14ac:dyDescent="0.25">
      <c r="A1287">
        <v>1663</v>
      </c>
      <c r="B1287" s="3" t="s">
        <v>1664</v>
      </c>
      <c r="C1287" s="3" t="s">
        <v>5773</v>
      </c>
      <c r="D1287">
        <v>1000</v>
      </c>
      <c r="E1287">
        <v>1080</v>
      </c>
      <c r="F1287" t="s">
        <v>8219</v>
      </c>
      <c r="G1287" t="s">
        <v>8224</v>
      </c>
      <c r="H1287" t="s">
        <v>8246</v>
      </c>
      <c r="I1287">
        <v>1422750707</v>
      </c>
      <c r="J1287" s="13">
        <f t="shared" si="81"/>
        <v>42036.02207175926</v>
      </c>
      <c r="K1287">
        <v>1420158707</v>
      </c>
      <c r="L1287" s="13">
        <f t="shared" si="82"/>
        <v>42529.979108796295</v>
      </c>
      <c r="M1287" t="b">
        <v>0</v>
      </c>
      <c r="N1287">
        <v>32</v>
      </c>
      <c r="O1287" t="b">
        <v>1</v>
      </c>
      <c r="P1287" t="s">
        <v>8292</v>
      </c>
      <c r="Q1287" s="6">
        <f t="shared" si="80"/>
        <v>1.08</v>
      </c>
      <c r="R1287" s="8">
        <f t="shared" si="83"/>
        <v>33.75</v>
      </c>
      <c r="S1287" t="s">
        <v>8314</v>
      </c>
      <c r="T1287" t="s">
        <v>8322</v>
      </c>
    </row>
    <row r="1288" spans="1:20" ht="45" x14ac:dyDescent="0.25">
      <c r="A1288">
        <v>1753</v>
      </c>
      <c r="B1288" s="3" t="s">
        <v>1754</v>
      </c>
      <c r="C1288" s="3" t="s">
        <v>5863</v>
      </c>
      <c r="D1288">
        <v>15000</v>
      </c>
      <c r="E1288">
        <v>16200</v>
      </c>
      <c r="F1288" t="s">
        <v>8219</v>
      </c>
      <c r="G1288" t="s">
        <v>8232</v>
      </c>
      <c r="H1288" t="s">
        <v>8253</v>
      </c>
      <c r="I1288">
        <v>1458579568</v>
      </c>
      <c r="J1288" s="13">
        <f t="shared" si="81"/>
        <v>42450.707962962959</v>
      </c>
      <c r="K1288">
        <v>1455991168</v>
      </c>
      <c r="L1288" s="13">
        <f t="shared" si="82"/>
        <v>42746.261782407411</v>
      </c>
      <c r="M1288" t="b">
        <v>0</v>
      </c>
      <c r="N1288">
        <v>35</v>
      </c>
      <c r="O1288" t="b">
        <v>1</v>
      </c>
      <c r="P1288" t="s">
        <v>8285</v>
      </c>
      <c r="Q1288" s="6">
        <f t="shared" si="80"/>
        <v>1.08</v>
      </c>
      <c r="R1288" s="8">
        <f t="shared" si="83"/>
        <v>462.85714285714283</v>
      </c>
      <c r="S1288" t="s">
        <v>8325</v>
      </c>
      <c r="T1288" t="s">
        <v>8326</v>
      </c>
    </row>
    <row r="1289" spans="1:20" ht="45" x14ac:dyDescent="0.25">
      <c r="A1289">
        <v>2449</v>
      </c>
      <c r="B1289" s="3" t="s">
        <v>2450</v>
      </c>
      <c r="C1289" s="3" t="s">
        <v>6559</v>
      </c>
      <c r="D1289">
        <v>10000</v>
      </c>
      <c r="E1289">
        <v>10800</v>
      </c>
      <c r="F1289" t="s">
        <v>8219</v>
      </c>
      <c r="G1289" t="s">
        <v>8224</v>
      </c>
      <c r="H1289" t="s">
        <v>8246</v>
      </c>
      <c r="I1289">
        <v>1417321515</v>
      </c>
      <c r="J1289" s="13">
        <f t="shared" si="81"/>
        <v>41973.184201388889</v>
      </c>
      <c r="K1289">
        <v>1414725915</v>
      </c>
      <c r="L1289" s="13">
        <f t="shared" si="82"/>
        <v>40697.498449074075</v>
      </c>
      <c r="M1289" t="b">
        <v>0</v>
      </c>
      <c r="N1289">
        <v>120</v>
      </c>
      <c r="O1289" t="b">
        <v>1</v>
      </c>
      <c r="P1289" t="s">
        <v>8298</v>
      </c>
      <c r="Q1289" s="6">
        <f t="shared" si="80"/>
        <v>1.08</v>
      </c>
      <c r="R1289" s="8">
        <f t="shared" si="83"/>
        <v>90</v>
      </c>
      <c r="S1289" t="s">
        <v>8328</v>
      </c>
      <c r="T1289" t="s">
        <v>8329</v>
      </c>
    </row>
    <row r="1290" spans="1:20" ht="45" x14ac:dyDescent="0.25">
      <c r="A1290">
        <v>2934</v>
      </c>
      <c r="B1290" s="3" t="s">
        <v>2934</v>
      </c>
      <c r="C1290" s="3" t="s">
        <v>7044</v>
      </c>
      <c r="D1290">
        <v>2500</v>
      </c>
      <c r="E1290">
        <v>2700</v>
      </c>
      <c r="F1290" t="s">
        <v>8219</v>
      </c>
      <c r="G1290" t="s">
        <v>8229</v>
      </c>
      <c r="H1290" t="s">
        <v>8251</v>
      </c>
      <c r="I1290">
        <v>1402845364</v>
      </c>
      <c r="J1290" s="13">
        <f t="shared" si="81"/>
        <v>41805.636157407411</v>
      </c>
      <c r="K1290">
        <v>1400253364</v>
      </c>
      <c r="L1290" s="13">
        <f t="shared" si="82"/>
        <v>42171.034861111111</v>
      </c>
      <c r="M1290" t="b">
        <v>0</v>
      </c>
      <c r="N1290">
        <v>37</v>
      </c>
      <c r="O1290" t="b">
        <v>1</v>
      </c>
      <c r="P1290" t="s">
        <v>8305</v>
      </c>
      <c r="Q1290" s="6">
        <f t="shared" si="80"/>
        <v>1.08</v>
      </c>
      <c r="R1290" s="8">
        <f t="shared" si="83"/>
        <v>72.972972972972968</v>
      </c>
      <c r="S1290" t="s">
        <v>8317</v>
      </c>
      <c r="T1290" t="s">
        <v>8338</v>
      </c>
    </row>
    <row r="1291" spans="1:20" ht="60" x14ac:dyDescent="0.25">
      <c r="A1291">
        <v>3133</v>
      </c>
      <c r="B1291" s="3" t="s">
        <v>3133</v>
      </c>
      <c r="C1291" s="3" t="s">
        <v>7243</v>
      </c>
      <c r="D1291">
        <v>500</v>
      </c>
      <c r="E1291">
        <v>540</v>
      </c>
      <c r="F1291" t="s">
        <v>8222</v>
      </c>
      <c r="G1291" t="s">
        <v>8225</v>
      </c>
      <c r="H1291" t="s">
        <v>8247</v>
      </c>
      <c r="I1291">
        <v>1490358834</v>
      </c>
      <c r="J1291" s="13">
        <f t="shared" si="81"/>
        <v>42818.523541666669</v>
      </c>
      <c r="K1291">
        <v>1487770434</v>
      </c>
      <c r="L1291" s="13">
        <f t="shared" si="82"/>
        <v>41957.756840277783</v>
      </c>
      <c r="M1291" t="b">
        <v>0</v>
      </c>
      <c r="N1291">
        <v>16</v>
      </c>
      <c r="O1291" t="b">
        <v>0</v>
      </c>
      <c r="P1291" t="s">
        <v>8271</v>
      </c>
      <c r="Q1291" s="6">
        <f t="shared" si="80"/>
        <v>1.08</v>
      </c>
      <c r="R1291" s="8">
        <f t="shared" si="83"/>
        <v>33.75</v>
      </c>
      <c r="S1291" t="s">
        <v>8317</v>
      </c>
      <c r="T1291" t="s">
        <v>8318</v>
      </c>
    </row>
    <row r="1292" spans="1:20" ht="60" x14ac:dyDescent="0.25">
      <c r="A1292">
        <v>3319</v>
      </c>
      <c r="B1292" s="3" t="s">
        <v>3319</v>
      </c>
      <c r="C1292" s="3" t="s">
        <v>7429</v>
      </c>
      <c r="D1292">
        <v>500</v>
      </c>
      <c r="E1292">
        <v>540</v>
      </c>
      <c r="F1292" t="s">
        <v>8219</v>
      </c>
      <c r="G1292" t="s">
        <v>8225</v>
      </c>
      <c r="H1292" t="s">
        <v>8247</v>
      </c>
      <c r="I1292">
        <v>1422712986</v>
      </c>
      <c r="J1292" s="13">
        <f t="shared" si="81"/>
        <v>42035.585486111115</v>
      </c>
      <c r="K1292">
        <v>1418824986</v>
      </c>
      <c r="L1292" s="13">
        <f t="shared" si="82"/>
        <v>42103.399479166663</v>
      </c>
      <c r="M1292" t="b">
        <v>0</v>
      </c>
      <c r="N1292">
        <v>16</v>
      </c>
      <c r="O1292" t="b">
        <v>1</v>
      </c>
      <c r="P1292" t="s">
        <v>8271</v>
      </c>
      <c r="Q1292" s="6">
        <f t="shared" si="80"/>
        <v>1.08</v>
      </c>
      <c r="R1292" s="8">
        <f t="shared" si="83"/>
        <v>33.75</v>
      </c>
      <c r="S1292" t="s">
        <v>8317</v>
      </c>
      <c r="T1292" t="s">
        <v>8318</v>
      </c>
    </row>
    <row r="1293" spans="1:20" ht="60" x14ac:dyDescent="0.25">
      <c r="A1293">
        <v>3697</v>
      </c>
      <c r="B1293" s="3" t="s">
        <v>3694</v>
      </c>
      <c r="C1293" s="3" t="s">
        <v>7807</v>
      </c>
      <c r="D1293">
        <v>2000</v>
      </c>
      <c r="E1293">
        <v>2160</v>
      </c>
      <c r="F1293" t="s">
        <v>8219</v>
      </c>
      <c r="G1293" t="s">
        <v>8225</v>
      </c>
      <c r="H1293" t="s">
        <v>8247</v>
      </c>
      <c r="I1293">
        <v>1462878648</v>
      </c>
      <c r="J1293" s="13">
        <f t="shared" si="81"/>
        <v>42500.465833333335</v>
      </c>
      <c r="K1293">
        <v>1461064248</v>
      </c>
      <c r="L1293" s="13">
        <f t="shared" si="82"/>
        <v>41934.71056712963</v>
      </c>
      <c r="M1293" t="b">
        <v>0</v>
      </c>
      <c r="N1293">
        <v>30</v>
      </c>
      <c r="O1293" t="b">
        <v>1</v>
      </c>
      <c r="P1293" t="s">
        <v>8271</v>
      </c>
      <c r="Q1293" s="6">
        <f t="shared" si="80"/>
        <v>1.08</v>
      </c>
      <c r="R1293" s="8">
        <f t="shared" si="83"/>
        <v>72</v>
      </c>
      <c r="S1293" t="s">
        <v>8317</v>
      </c>
      <c r="T1293" t="s">
        <v>8318</v>
      </c>
    </row>
    <row r="1294" spans="1:20" ht="60" x14ac:dyDescent="0.25">
      <c r="A1294">
        <v>3824</v>
      </c>
      <c r="B1294" s="3" t="s">
        <v>3821</v>
      </c>
      <c r="C1294" s="3" t="s">
        <v>7933</v>
      </c>
      <c r="D1294">
        <v>250</v>
      </c>
      <c r="E1294">
        <v>270</v>
      </c>
      <c r="F1294" t="s">
        <v>8219</v>
      </c>
      <c r="G1294" t="s">
        <v>8225</v>
      </c>
      <c r="H1294" t="s">
        <v>8247</v>
      </c>
      <c r="I1294">
        <v>1470058860</v>
      </c>
      <c r="J1294" s="13">
        <f t="shared" si="81"/>
        <v>42583.570138888885</v>
      </c>
      <c r="K1294">
        <v>1469026903</v>
      </c>
      <c r="L1294" s="13">
        <f t="shared" si="82"/>
        <v>41856.715069444443</v>
      </c>
      <c r="M1294" t="b">
        <v>0</v>
      </c>
      <c r="N1294">
        <v>7</v>
      </c>
      <c r="O1294" t="b">
        <v>1</v>
      </c>
      <c r="P1294" t="s">
        <v>8271</v>
      </c>
      <c r="Q1294" s="6">
        <f t="shared" si="80"/>
        <v>1.08</v>
      </c>
      <c r="R1294" s="8">
        <f t="shared" si="83"/>
        <v>38.571428571428569</v>
      </c>
      <c r="S1294" t="s">
        <v>8317</v>
      </c>
      <c r="T1294" t="s">
        <v>8318</v>
      </c>
    </row>
    <row r="1295" spans="1:20" ht="60" x14ac:dyDescent="0.25">
      <c r="A1295">
        <v>48</v>
      </c>
      <c r="B1295" s="3" t="s">
        <v>50</v>
      </c>
      <c r="C1295" s="3" t="s">
        <v>4159</v>
      </c>
      <c r="D1295">
        <v>2000</v>
      </c>
      <c r="E1295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 s="13">
        <f t="shared" si="81"/>
        <v>42064.5</v>
      </c>
      <c r="K1295">
        <v>1422534260</v>
      </c>
      <c r="L1295" s="13">
        <f t="shared" si="82"/>
        <v>40638.162465277775</v>
      </c>
      <c r="M1295" t="b">
        <v>0</v>
      </c>
      <c r="N1295">
        <v>38</v>
      </c>
      <c r="O1295" t="b">
        <v>1</v>
      </c>
      <c r="P1295" t="s">
        <v>8265</v>
      </c>
      <c r="Q1295" s="6">
        <f t="shared" si="80"/>
        <v>1.0794999999999999</v>
      </c>
      <c r="R1295" s="8">
        <f t="shared" si="83"/>
        <v>56.815789473684212</v>
      </c>
      <c r="S1295" t="s">
        <v>8320</v>
      </c>
      <c r="T1295" t="s">
        <v>8334</v>
      </c>
    </row>
    <row r="1296" spans="1:20" ht="60" x14ac:dyDescent="0.25">
      <c r="A1296">
        <v>2061</v>
      </c>
      <c r="B1296" s="3" t="s">
        <v>2062</v>
      </c>
      <c r="C1296" s="3" t="s">
        <v>6171</v>
      </c>
      <c r="D1296">
        <v>5000</v>
      </c>
      <c r="E1296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 s="13">
        <f t="shared" si="81"/>
        <v>42735.764513888891</v>
      </c>
      <c r="K1296">
        <v>1480616454</v>
      </c>
      <c r="L1296" s="13">
        <f t="shared" si="82"/>
        <v>41593.082002314812</v>
      </c>
      <c r="M1296" t="b">
        <v>0</v>
      </c>
      <c r="N1296">
        <v>35</v>
      </c>
      <c r="O1296" t="b">
        <v>1</v>
      </c>
      <c r="P1296" t="s">
        <v>8295</v>
      </c>
      <c r="Q1296" s="6">
        <f t="shared" si="80"/>
        <v>1.0791999999999999</v>
      </c>
      <c r="R1296" s="8">
        <f t="shared" si="83"/>
        <v>154.17142857142858</v>
      </c>
      <c r="S1296" t="s">
        <v>8310</v>
      </c>
      <c r="T1296" t="s">
        <v>8311</v>
      </c>
    </row>
    <row r="1297" spans="1:20" ht="45" x14ac:dyDescent="0.25">
      <c r="A1297">
        <v>322</v>
      </c>
      <c r="B1297" s="3" t="s">
        <v>323</v>
      </c>
      <c r="C1297" s="3" t="s">
        <v>4432</v>
      </c>
      <c r="D1297">
        <v>25000</v>
      </c>
      <c r="E1297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 s="13">
        <f t="shared" si="81"/>
        <v>42503.57</v>
      </c>
      <c r="K1297">
        <v>1460554848</v>
      </c>
      <c r="L1297" s="13">
        <f t="shared" si="82"/>
        <v>41674.08494212963</v>
      </c>
      <c r="M1297" t="b">
        <v>1</v>
      </c>
      <c r="N1297">
        <v>186</v>
      </c>
      <c r="O1297" t="b">
        <v>1</v>
      </c>
      <c r="P1297" t="s">
        <v>8269</v>
      </c>
      <c r="Q1297" s="6">
        <f t="shared" si="80"/>
        <v>1.0791200000000001</v>
      </c>
      <c r="R1297" s="8">
        <f t="shared" si="83"/>
        <v>145.04301075268816</v>
      </c>
      <c r="S1297" t="s">
        <v>8320</v>
      </c>
      <c r="T1297" t="s">
        <v>8332</v>
      </c>
    </row>
    <row r="1298" spans="1:20" ht="60" x14ac:dyDescent="0.25">
      <c r="A1298">
        <v>1503</v>
      </c>
      <c r="B1298" s="3" t="s">
        <v>1504</v>
      </c>
      <c r="C1298" s="3" t="s">
        <v>5613</v>
      </c>
      <c r="D1298">
        <v>3750</v>
      </c>
      <c r="E1298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 s="13">
        <f t="shared" si="81"/>
        <v>42666.347233796296</v>
      </c>
      <c r="K1298">
        <v>1472026801</v>
      </c>
      <c r="L1298" s="13">
        <f t="shared" si="82"/>
        <v>41772.727893518517</v>
      </c>
      <c r="M1298" t="b">
        <v>1</v>
      </c>
      <c r="N1298">
        <v>71</v>
      </c>
      <c r="O1298" t="b">
        <v>1</v>
      </c>
      <c r="P1298" t="s">
        <v>8285</v>
      </c>
      <c r="Q1298" s="6">
        <f t="shared" si="80"/>
        <v>1.0789146666666667</v>
      </c>
      <c r="R1298" s="8">
        <f t="shared" si="83"/>
        <v>56.98492957746479</v>
      </c>
      <c r="S1298" t="s">
        <v>8325</v>
      </c>
      <c r="T1298" t="s">
        <v>8326</v>
      </c>
    </row>
    <row r="1299" spans="1:20" ht="30" x14ac:dyDescent="0.25">
      <c r="A1299">
        <v>2441</v>
      </c>
      <c r="B1299" s="3" t="s">
        <v>2442</v>
      </c>
      <c r="C1299" s="3" t="s">
        <v>6551</v>
      </c>
      <c r="D1299">
        <v>7500</v>
      </c>
      <c r="E1299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 s="13">
        <f t="shared" si="81"/>
        <v>42208.207638888889</v>
      </c>
      <c r="K1299">
        <v>1435806054</v>
      </c>
      <c r="L1299" s="13">
        <f t="shared" si="82"/>
        <v>42016.641435185185</v>
      </c>
      <c r="M1299" t="b">
        <v>0</v>
      </c>
      <c r="N1299">
        <v>109</v>
      </c>
      <c r="O1299" t="b">
        <v>1</v>
      </c>
      <c r="P1299" t="s">
        <v>8298</v>
      </c>
      <c r="Q1299" s="6">
        <f t="shared" si="80"/>
        <v>1.0788</v>
      </c>
      <c r="R1299" s="8">
        <f t="shared" si="83"/>
        <v>74.22935779816514</v>
      </c>
      <c r="S1299" t="s">
        <v>8328</v>
      </c>
      <c r="T1299" t="s">
        <v>8329</v>
      </c>
    </row>
    <row r="1300" spans="1:20" ht="60" x14ac:dyDescent="0.25">
      <c r="A1300">
        <v>1466</v>
      </c>
      <c r="B1300" s="3" t="s">
        <v>1467</v>
      </c>
      <c r="C1300" s="3" t="s">
        <v>5576</v>
      </c>
      <c r="D1300">
        <v>16000</v>
      </c>
      <c r="E1300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 s="13">
        <f t="shared" si="81"/>
        <v>42381.208333333328</v>
      </c>
      <c r="K1300">
        <v>1449029266</v>
      </c>
      <c r="L1300" s="13">
        <f t="shared" si="82"/>
        <v>41858.355393518519</v>
      </c>
      <c r="M1300" t="b">
        <v>1</v>
      </c>
      <c r="N1300">
        <v>248</v>
      </c>
      <c r="O1300" t="b">
        <v>1</v>
      </c>
      <c r="P1300" t="s">
        <v>8288</v>
      </c>
      <c r="Q1300" s="6">
        <f t="shared" si="80"/>
        <v>1.0787731249999999</v>
      </c>
      <c r="R1300" s="8">
        <f t="shared" si="83"/>
        <v>69.598266129032254</v>
      </c>
      <c r="S1300" t="s">
        <v>8323</v>
      </c>
      <c r="T1300" t="s">
        <v>8324</v>
      </c>
    </row>
    <row r="1301" spans="1:20" ht="45" x14ac:dyDescent="0.25">
      <c r="A1301">
        <v>2312</v>
      </c>
      <c r="B1301" s="3" t="s">
        <v>2313</v>
      </c>
      <c r="C1301" s="3" t="s">
        <v>6422</v>
      </c>
      <c r="D1301">
        <v>3000</v>
      </c>
      <c r="E1301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 s="13">
        <f t="shared" si="81"/>
        <v>41747.958333333336</v>
      </c>
      <c r="K1301">
        <v>1395155478</v>
      </c>
      <c r="L1301" s="13">
        <f t="shared" si="82"/>
        <v>41354.708460648151</v>
      </c>
      <c r="M1301" t="b">
        <v>1</v>
      </c>
      <c r="N1301">
        <v>79</v>
      </c>
      <c r="O1301" t="b">
        <v>1</v>
      </c>
      <c r="P1301" t="s">
        <v>8279</v>
      </c>
      <c r="Q1301" s="6">
        <f t="shared" si="80"/>
        <v>1.0786666666666667</v>
      </c>
      <c r="R1301" s="8">
        <f t="shared" si="83"/>
        <v>40.962025316455694</v>
      </c>
      <c r="S1301" t="s">
        <v>8314</v>
      </c>
      <c r="T1301" t="s">
        <v>8331</v>
      </c>
    </row>
    <row r="1302" spans="1:20" ht="45" x14ac:dyDescent="0.25">
      <c r="A1302">
        <v>3229</v>
      </c>
      <c r="B1302" s="3" t="s">
        <v>3229</v>
      </c>
      <c r="C1302" s="3" t="s">
        <v>7339</v>
      </c>
      <c r="D1302">
        <v>20000</v>
      </c>
      <c r="E1302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 s="13">
        <f t="shared" si="81"/>
        <v>41963.333310185189</v>
      </c>
      <c r="K1302">
        <v>1413874798</v>
      </c>
      <c r="L1302" s="13">
        <f t="shared" si="82"/>
        <v>41932.819525462961</v>
      </c>
      <c r="M1302" t="b">
        <v>1</v>
      </c>
      <c r="N1302">
        <v>202</v>
      </c>
      <c r="O1302" t="b">
        <v>1</v>
      </c>
      <c r="P1302" t="s">
        <v>8271</v>
      </c>
      <c r="Q1302" s="6">
        <f t="shared" si="80"/>
        <v>1.0786500000000001</v>
      </c>
      <c r="R1302" s="8">
        <f t="shared" si="83"/>
        <v>106.79702970297029</v>
      </c>
      <c r="S1302" t="s">
        <v>8317</v>
      </c>
      <c r="T1302" t="s">
        <v>8318</v>
      </c>
    </row>
    <row r="1303" spans="1:20" ht="45" x14ac:dyDescent="0.25">
      <c r="A1303">
        <v>830</v>
      </c>
      <c r="B1303" s="3" t="s">
        <v>831</v>
      </c>
      <c r="C1303" s="3" t="s">
        <v>4940</v>
      </c>
      <c r="D1303">
        <v>1800</v>
      </c>
      <c r="E1303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 s="13">
        <f t="shared" si="81"/>
        <v>41355.484085648146</v>
      </c>
      <c r="K1303">
        <v>1361363825</v>
      </c>
      <c r="L1303" s="13">
        <f t="shared" si="82"/>
        <v>42183.231006944443</v>
      </c>
      <c r="M1303" t="b">
        <v>0</v>
      </c>
      <c r="N1303">
        <v>32</v>
      </c>
      <c r="O1303" t="b">
        <v>1</v>
      </c>
      <c r="P1303" t="s">
        <v>8276</v>
      </c>
      <c r="Q1303" s="6">
        <f t="shared" si="80"/>
        <v>1.0783333333333334</v>
      </c>
      <c r="R1303" s="8">
        <f t="shared" si="83"/>
        <v>60.65625</v>
      </c>
      <c r="S1303" t="s">
        <v>8314</v>
      </c>
      <c r="T1303" t="s">
        <v>8315</v>
      </c>
    </row>
    <row r="1304" spans="1:20" ht="30" x14ac:dyDescent="0.25">
      <c r="A1304">
        <v>3447</v>
      </c>
      <c r="B1304" s="3" t="s">
        <v>3446</v>
      </c>
      <c r="C1304" s="3" t="s">
        <v>7557</v>
      </c>
      <c r="D1304">
        <v>1000</v>
      </c>
      <c r="E1304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 s="13">
        <f t="shared" si="81"/>
        <v>42447.847361111111</v>
      </c>
      <c r="K1304">
        <v>1454448012</v>
      </c>
      <c r="L1304" s="13">
        <f t="shared" si="82"/>
        <v>42545.478333333333</v>
      </c>
      <c r="M1304" t="b">
        <v>0</v>
      </c>
      <c r="N1304">
        <v>14</v>
      </c>
      <c r="O1304" t="b">
        <v>1</v>
      </c>
      <c r="P1304" t="s">
        <v>8271</v>
      </c>
      <c r="Q1304" s="6">
        <f t="shared" si="80"/>
        <v>1.0780000000000001</v>
      </c>
      <c r="R1304" s="8">
        <f t="shared" si="83"/>
        <v>77</v>
      </c>
      <c r="S1304" t="s">
        <v>8317</v>
      </c>
      <c r="T1304" t="s">
        <v>8318</v>
      </c>
    </row>
    <row r="1305" spans="1:20" ht="60" x14ac:dyDescent="0.25">
      <c r="A1305">
        <v>530</v>
      </c>
      <c r="B1305" s="3" t="s">
        <v>531</v>
      </c>
      <c r="C1305" s="3" t="s">
        <v>4640</v>
      </c>
      <c r="D1305">
        <v>3405</v>
      </c>
      <c r="E1305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 s="13">
        <f t="shared" si="81"/>
        <v>42179.083333333328</v>
      </c>
      <c r="K1305">
        <v>1433254268</v>
      </c>
      <c r="L1305" s="13">
        <f t="shared" si="82"/>
        <v>42044.272847222222</v>
      </c>
      <c r="M1305" t="b">
        <v>0</v>
      </c>
      <c r="N1305">
        <v>29</v>
      </c>
      <c r="O1305" t="b">
        <v>1</v>
      </c>
      <c r="P1305" t="s">
        <v>8271</v>
      </c>
      <c r="Q1305" s="6">
        <f t="shared" si="80"/>
        <v>1.0778267254038179</v>
      </c>
      <c r="R1305" s="8">
        <f t="shared" si="83"/>
        <v>126.55172413793103</v>
      </c>
      <c r="S1305" t="s">
        <v>8317</v>
      </c>
      <c r="T1305" t="s">
        <v>8318</v>
      </c>
    </row>
    <row r="1306" spans="1:20" ht="60" x14ac:dyDescent="0.25">
      <c r="A1306">
        <v>1189</v>
      </c>
      <c r="B1306" s="3" t="s">
        <v>1190</v>
      </c>
      <c r="C1306" s="3" t="s">
        <v>5299</v>
      </c>
      <c r="D1306">
        <v>9000</v>
      </c>
      <c r="E1306">
        <v>9700</v>
      </c>
      <c r="F1306" t="s">
        <v>8219</v>
      </c>
      <c r="G1306" t="s">
        <v>8224</v>
      </c>
      <c r="H1306" t="s">
        <v>8246</v>
      </c>
      <c r="I1306">
        <v>1467242995</v>
      </c>
      <c r="J1306" s="13">
        <f t="shared" si="81"/>
        <v>42550.979108796295</v>
      </c>
      <c r="K1306">
        <v>1465428595</v>
      </c>
      <c r="L1306" s="13">
        <f t="shared" si="82"/>
        <v>40996.994074074071</v>
      </c>
      <c r="M1306" t="b">
        <v>0</v>
      </c>
      <c r="N1306">
        <v>86</v>
      </c>
      <c r="O1306" t="b">
        <v>1</v>
      </c>
      <c r="P1306" t="s">
        <v>8285</v>
      </c>
      <c r="Q1306" s="6">
        <f t="shared" si="80"/>
        <v>1.0777777777777777</v>
      </c>
      <c r="R1306" s="8">
        <f t="shared" si="83"/>
        <v>112.79069767441861</v>
      </c>
      <c r="S1306" t="s">
        <v>8325</v>
      </c>
      <c r="T1306" t="s">
        <v>8326</v>
      </c>
    </row>
    <row r="1307" spans="1:20" ht="60" x14ac:dyDescent="0.25">
      <c r="A1307">
        <v>2836</v>
      </c>
      <c r="B1307" s="3" t="s">
        <v>2836</v>
      </c>
      <c r="C1307" s="3" t="s">
        <v>6946</v>
      </c>
      <c r="D1307">
        <v>450</v>
      </c>
      <c r="E1307">
        <v>485</v>
      </c>
      <c r="F1307" t="s">
        <v>8219</v>
      </c>
      <c r="G1307" t="s">
        <v>8224</v>
      </c>
      <c r="H1307" t="s">
        <v>8246</v>
      </c>
      <c r="I1307">
        <v>1487393940</v>
      </c>
      <c r="J1307" s="13">
        <f t="shared" si="81"/>
        <v>42784.207638888889</v>
      </c>
      <c r="K1307">
        <v>1484115418</v>
      </c>
      <c r="L1307" s="13">
        <f t="shared" si="82"/>
        <v>41835.821226851855</v>
      </c>
      <c r="M1307" t="b">
        <v>0</v>
      </c>
      <c r="N1307">
        <v>11</v>
      </c>
      <c r="O1307" t="b">
        <v>1</v>
      </c>
      <c r="P1307" t="s">
        <v>8271</v>
      </c>
      <c r="Q1307" s="6">
        <f t="shared" si="80"/>
        <v>1.0777777777777777</v>
      </c>
      <c r="R1307" s="8">
        <f t="shared" si="83"/>
        <v>44.090909090909093</v>
      </c>
      <c r="S1307" t="s">
        <v>8317</v>
      </c>
      <c r="T1307" t="s">
        <v>8318</v>
      </c>
    </row>
    <row r="1308" spans="1:20" ht="60" x14ac:dyDescent="0.25">
      <c r="A1308">
        <v>273</v>
      </c>
      <c r="B1308" s="3" t="s">
        <v>274</v>
      </c>
      <c r="C1308" s="3" t="s">
        <v>4383</v>
      </c>
      <c r="D1308">
        <v>5000</v>
      </c>
      <c r="E1308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 s="13">
        <f t="shared" si="81"/>
        <v>40727.498449074075</v>
      </c>
      <c r="K1308">
        <v>1307102266</v>
      </c>
      <c r="L1308" s="13">
        <f t="shared" si="82"/>
        <v>42495.992800925931</v>
      </c>
      <c r="M1308" t="b">
        <v>1</v>
      </c>
      <c r="N1308">
        <v>118</v>
      </c>
      <c r="O1308" t="b">
        <v>1</v>
      </c>
      <c r="P1308" t="s">
        <v>8269</v>
      </c>
      <c r="Q1308" s="6">
        <f t="shared" si="80"/>
        <v>1.077758</v>
      </c>
      <c r="R1308" s="8">
        <f t="shared" si="83"/>
        <v>45.667711864406776</v>
      </c>
      <c r="S1308" t="s">
        <v>8320</v>
      </c>
      <c r="T1308" t="s">
        <v>8332</v>
      </c>
    </row>
    <row r="1309" spans="1:20" ht="60" x14ac:dyDescent="0.25">
      <c r="A1309">
        <v>2826</v>
      </c>
      <c r="B1309" s="3" t="s">
        <v>2826</v>
      </c>
      <c r="C1309" s="3" t="s">
        <v>6936</v>
      </c>
      <c r="D1309">
        <v>2000</v>
      </c>
      <c r="E1309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 s="13">
        <f t="shared" si="81"/>
        <v>42195.291666666672</v>
      </c>
      <c r="K1309">
        <v>1434415812</v>
      </c>
      <c r="L1309" s="13">
        <f t="shared" si="82"/>
        <v>42607.316122685181</v>
      </c>
      <c r="M1309" t="b">
        <v>0</v>
      </c>
      <c r="N1309">
        <v>19</v>
      </c>
      <c r="O1309" t="b">
        <v>1</v>
      </c>
      <c r="P1309" t="s">
        <v>8271</v>
      </c>
      <c r="Q1309" s="6">
        <f t="shared" si="80"/>
        <v>1.0774999999999999</v>
      </c>
      <c r="R1309" s="8">
        <f t="shared" si="83"/>
        <v>113.42105263157895</v>
      </c>
      <c r="S1309" t="s">
        <v>8317</v>
      </c>
      <c r="T1309" t="s">
        <v>8318</v>
      </c>
    </row>
    <row r="1310" spans="1:20" ht="45" x14ac:dyDescent="0.25">
      <c r="A1310">
        <v>3006</v>
      </c>
      <c r="B1310" s="3" t="s">
        <v>3006</v>
      </c>
      <c r="C1310" s="3" t="s">
        <v>7116</v>
      </c>
      <c r="D1310">
        <v>8000</v>
      </c>
      <c r="E1310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 s="13">
        <f t="shared" si="81"/>
        <v>41987.756840277783</v>
      </c>
      <c r="K1310">
        <v>1415988591</v>
      </c>
      <c r="L1310" s="13">
        <f t="shared" si="82"/>
        <v>42177.791909722218</v>
      </c>
      <c r="M1310" t="b">
        <v>0</v>
      </c>
      <c r="N1310">
        <v>97</v>
      </c>
      <c r="O1310" t="b">
        <v>1</v>
      </c>
      <c r="P1310" t="s">
        <v>8303</v>
      </c>
      <c r="Q1310" s="6">
        <f t="shared" si="80"/>
        <v>1.0774999999999999</v>
      </c>
      <c r="R1310" s="8">
        <f t="shared" si="83"/>
        <v>88.865979381443296</v>
      </c>
      <c r="S1310" t="s">
        <v>8317</v>
      </c>
      <c r="T1310" t="s">
        <v>8330</v>
      </c>
    </row>
    <row r="1311" spans="1:20" ht="45" x14ac:dyDescent="0.25">
      <c r="A1311">
        <v>2814</v>
      </c>
      <c r="B1311" s="3" t="s">
        <v>2814</v>
      </c>
      <c r="C1311" s="3" t="s">
        <v>6924</v>
      </c>
      <c r="D1311">
        <v>1500</v>
      </c>
      <c r="E1311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 s="13">
        <f t="shared" si="81"/>
        <v>42133.399479166663</v>
      </c>
      <c r="K1311">
        <v>1428572115</v>
      </c>
      <c r="L1311" s="13">
        <f t="shared" si="82"/>
        <v>42490.133877314816</v>
      </c>
      <c r="M1311" t="b">
        <v>0</v>
      </c>
      <c r="N1311">
        <v>64</v>
      </c>
      <c r="O1311" t="b">
        <v>1</v>
      </c>
      <c r="P1311" t="s">
        <v>8271</v>
      </c>
      <c r="Q1311" s="6">
        <f t="shared" si="80"/>
        <v>1.0773333333333333</v>
      </c>
      <c r="R1311" s="8">
        <f t="shared" si="83"/>
        <v>25.25</v>
      </c>
      <c r="S1311" t="s">
        <v>8317</v>
      </c>
      <c r="T1311" t="s">
        <v>8318</v>
      </c>
    </row>
    <row r="1312" spans="1:20" ht="45" x14ac:dyDescent="0.25">
      <c r="A1312">
        <v>2107</v>
      </c>
      <c r="B1312" s="3" t="s">
        <v>2108</v>
      </c>
      <c r="C1312" s="3" t="s">
        <v>6217</v>
      </c>
      <c r="D1312">
        <v>2000</v>
      </c>
      <c r="E1312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 s="13">
        <f t="shared" si="81"/>
        <v>41955.752233796295</v>
      </c>
      <c r="K1312">
        <v>1413997393</v>
      </c>
      <c r="L1312" s="13">
        <f t="shared" si="82"/>
        <v>42508.541550925926</v>
      </c>
      <c r="M1312" t="b">
        <v>0</v>
      </c>
      <c r="N1312">
        <v>58</v>
      </c>
      <c r="O1312" t="b">
        <v>1</v>
      </c>
      <c r="P1312" t="s">
        <v>8279</v>
      </c>
      <c r="Q1312" s="6">
        <f t="shared" si="80"/>
        <v>1.0773299999999999</v>
      </c>
      <c r="R1312" s="8">
        <f t="shared" si="83"/>
        <v>37.149310344827583</v>
      </c>
      <c r="S1312" t="s">
        <v>8314</v>
      </c>
      <c r="T1312" t="s">
        <v>8331</v>
      </c>
    </row>
    <row r="1313" spans="1:20" ht="45" x14ac:dyDescent="0.25">
      <c r="A1313">
        <v>3596</v>
      </c>
      <c r="B1313" s="3" t="s">
        <v>3595</v>
      </c>
      <c r="C1313" s="3" t="s">
        <v>7706</v>
      </c>
      <c r="D1313">
        <v>1100</v>
      </c>
      <c r="E1313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 s="13">
        <f t="shared" si="81"/>
        <v>41877.715069444443</v>
      </c>
      <c r="K1313">
        <v>1407258582</v>
      </c>
      <c r="L1313" s="13">
        <f t="shared" si="82"/>
        <v>42485.724768518514</v>
      </c>
      <c r="M1313" t="b">
        <v>0</v>
      </c>
      <c r="N1313">
        <v>15</v>
      </c>
      <c r="O1313" t="b">
        <v>1</v>
      </c>
      <c r="P1313" t="s">
        <v>8271</v>
      </c>
      <c r="Q1313" s="6">
        <f t="shared" si="80"/>
        <v>1.0772727272727274</v>
      </c>
      <c r="R1313" s="8">
        <f t="shared" si="83"/>
        <v>79</v>
      </c>
      <c r="S1313" t="s">
        <v>8317</v>
      </c>
      <c r="T1313" t="s">
        <v>8318</v>
      </c>
    </row>
    <row r="1314" spans="1:20" ht="60" x14ac:dyDescent="0.25">
      <c r="A1314">
        <v>406</v>
      </c>
      <c r="B1314" s="3" t="s">
        <v>407</v>
      </c>
      <c r="C1314" s="3" t="s">
        <v>4516</v>
      </c>
      <c r="D1314">
        <v>2800</v>
      </c>
      <c r="E1314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 s="13">
        <f t="shared" si="81"/>
        <v>40672.249305555553</v>
      </c>
      <c r="K1314">
        <v>1301975637</v>
      </c>
      <c r="L1314" s="13">
        <f t="shared" si="82"/>
        <v>41017.885462962964</v>
      </c>
      <c r="M1314" t="b">
        <v>0</v>
      </c>
      <c r="N1314">
        <v>35</v>
      </c>
      <c r="O1314" t="b">
        <v>1</v>
      </c>
      <c r="P1314" t="s">
        <v>8269</v>
      </c>
      <c r="Q1314" s="6">
        <f t="shared" si="80"/>
        <v>1.0770464285714285</v>
      </c>
      <c r="R1314" s="8">
        <f t="shared" si="83"/>
        <v>86.163714285714292</v>
      </c>
      <c r="S1314" t="s">
        <v>8320</v>
      </c>
      <c r="T1314" t="s">
        <v>8332</v>
      </c>
    </row>
    <row r="1315" spans="1:20" ht="45" x14ac:dyDescent="0.25">
      <c r="A1315">
        <v>2319</v>
      </c>
      <c r="B1315" s="3" t="s">
        <v>2320</v>
      </c>
      <c r="C1315" s="3" t="s">
        <v>6429</v>
      </c>
      <c r="D1315">
        <v>3000</v>
      </c>
      <c r="E1315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 s="13">
        <f t="shared" si="81"/>
        <v>41623.082002314812</v>
      </c>
      <c r="K1315">
        <v>1384480685</v>
      </c>
      <c r="L1315" s="13">
        <f t="shared" si="82"/>
        <v>42162.146782407406</v>
      </c>
      <c r="M1315" t="b">
        <v>1</v>
      </c>
      <c r="N1315">
        <v>77</v>
      </c>
      <c r="O1315" t="b">
        <v>1</v>
      </c>
      <c r="P1315" t="s">
        <v>8279</v>
      </c>
      <c r="Q1315" s="6">
        <f t="shared" si="80"/>
        <v>1.077</v>
      </c>
      <c r="R1315" s="8">
        <f t="shared" si="83"/>
        <v>41.961038961038959</v>
      </c>
      <c r="S1315" t="s">
        <v>8314</v>
      </c>
      <c r="T1315" t="s">
        <v>8331</v>
      </c>
    </row>
    <row r="1316" spans="1:20" ht="45" x14ac:dyDescent="0.25">
      <c r="A1316">
        <v>405</v>
      </c>
      <c r="B1316" s="3" t="s">
        <v>406</v>
      </c>
      <c r="C1316" s="3" t="s">
        <v>4515</v>
      </c>
      <c r="D1316">
        <v>2820</v>
      </c>
      <c r="E1316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 s="13">
        <f t="shared" si="81"/>
        <v>41704.08494212963</v>
      </c>
      <c r="K1316">
        <v>1391479339</v>
      </c>
      <c r="L1316" s="13">
        <f t="shared" si="82"/>
        <v>42324.764004629629</v>
      </c>
      <c r="M1316" t="b">
        <v>0</v>
      </c>
      <c r="N1316">
        <v>55</v>
      </c>
      <c r="O1316" t="b">
        <v>1</v>
      </c>
      <c r="P1316" t="s">
        <v>8269</v>
      </c>
      <c r="Q1316" s="6">
        <f t="shared" si="80"/>
        <v>1.0765957446808512</v>
      </c>
      <c r="R1316" s="8">
        <f t="shared" si="83"/>
        <v>55.2</v>
      </c>
      <c r="S1316" t="s">
        <v>8320</v>
      </c>
      <c r="T1316" t="s">
        <v>8332</v>
      </c>
    </row>
    <row r="1317" spans="1:20" ht="60" x14ac:dyDescent="0.25">
      <c r="A1317">
        <v>3768</v>
      </c>
      <c r="B1317" s="3" t="s">
        <v>3765</v>
      </c>
      <c r="C1317" s="3" t="s">
        <v>7878</v>
      </c>
      <c r="D1317">
        <v>4000</v>
      </c>
      <c r="E1317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 s="13">
        <f t="shared" si="81"/>
        <v>41802.727893518517</v>
      </c>
      <c r="K1317">
        <v>1400002090</v>
      </c>
      <c r="L1317" s="13">
        <f t="shared" si="82"/>
        <v>41571.998379629629</v>
      </c>
      <c r="M1317" t="b">
        <v>0</v>
      </c>
      <c r="N1317">
        <v>58</v>
      </c>
      <c r="O1317" t="b">
        <v>1</v>
      </c>
      <c r="P1317" t="s">
        <v>8305</v>
      </c>
      <c r="Q1317" s="6">
        <f t="shared" si="80"/>
        <v>1.0765274999999999</v>
      </c>
      <c r="R1317" s="8">
        <f t="shared" si="83"/>
        <v>74.243275862068955</v>
      </c>
      <c r="S1317" t="s">
        <v>8317</v>
      </c>
      <c r="T1317" t="s">
        <v>8338</v>
      </c>
    </row>
    <row r="1318" spans="1:20" ht="60" x14ac:dyDescent="0.25">
      <c r="A1318">
        <v>1035</v>
      </c>
      <c r="B1318" s="3" t="s">
        <v>1036</v>
      </c>
      <c r="C1318" s="3" t="s">
        <v>5145</v>
      </c>
      <c r="D1318">
        <v>4600</v>
      </c>
      <c r="E1318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 s="13">
        <f t="shared" si="81"/>
        <v>42046.641435185185</v>
      </c>
      <c r="K1318">
        <v>1421076220</v>
      </c>
      <c r="L1318" s="13">
        <f t="shared" si="82"/>
        <v>42611.801412037035</v>
      </c>
      <c r="M1318" t="b">
        <v>0</v>
      </c>
      <c r="N1318">
        <v>76</v>
      </c>
      <c r="O1318" t="b">
        <v>1</v>
      </c>
      <c r="P1318" t="s">
        <v>8280</v>
      </c>
      <c r="Q1318" s="6">
        <f t="shared" si="80"/>
        <v>1.0765217391304347</v>
      </c>
      <c r="R1318" s="8">
        <f t="shared" si="83"/>
        <v>65.15789473684211</v>
      </c>
      <c r="S1318" t="s">
        <v>8314</v>
      </c>
      <c r="T1318" t="s">
        <v>8327</v>
      </c>
    </row>
    <row r="1319" spans="1:20" ht="60" x14ac:dyDescent="0.25">
      <c r="A1319">
        <v>3378</v>
      </c>
      <c r="B1319" s="3" t="s">
        <v>3377</v>
      </c>
      <c r="C1319" s="3" t="s">
        <v>7488</v>
      </c>
      <c r="D1319">
        <v>550</v>
      </c>
      <c r="E1319">
        <v>592</v>
      </c>
      <c r="F1319" t="s">
        <v>8219</v>
      </c>
      <c r="G1319" t="s">
        <v>8225</v>
      </c>
      <c r="H1319" t="s">
        <v>8247</v>
      </c>
      <c r="I1319">
        <v>1409490480</v>
      </c>
      <c r="J1319" s="13">
        <f t="shared" si="81"/>
        <v>41882.547222222223</v>
      </c>
      <c r="K1319">
        <v>1407400306</v>
      </c>
      <c r="L1319" s="13">
        <f t="shared" si="82"/>
        <v>41914.100289351853</v>
      </c>
      <c r="M1319" t="b">
        <v>0</v>
      </c>
      <c r="N1319">
        <v>21</v>
      </c>
      <c r="O1319" t="b">
        <v>1</v>
      </c>
      <c r="P1319" t="s">
        <v>8271</v>
      </c>
      <c r="Q1319" s="6">
        <f t="shared" si="80"/>
        <v>1.0763636363636364</v>
      </c>
      <c r="R1319" s="8">
        <f t="shared" si="83"/>
        <v>28.19047619047619</v>
      </c>
      <c r="S1319" t="s">
        <v>8317</v>
      </c>
      <c r="T1319" t="s">
        <v>8318</v>
      </c>
    </row>
    <row r="1320" spans="1:20" ht="60" x14ac:dyDescent="0.25">
      <c r="A1320">
        <v>240</v>
      </c>
      <c r="B1320" s="3" t="s">
        <v>242</v>
      </c>
      <c r="C1320" s="3" t="s">
        <v>4350</v>
      </c>
      <c r="D1320">
        <v>15000</v>
      </c>
      <c r="E1320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 s="13">
        <f t="shared" si="81"/>
        <v>41399.708460648151</v>
      </c>
      <c r="K1320">
        <v>1363885211</v>
      </c>
      <c r="L1320" s="13">
        <f t="shared" si="82"/>
        <v>40691.788055555553</v>
      </c>
      <c r="M1320" t="b">
        <v>1</v>
      </c>
      <c r="N1320">
        <v>137</v>
      </c>
      <c r="O1320" t="b">
        <v>1</v>
      </c>
      <c r="P1320" t="s">
        <v>8269</v>
      </c>
      <c r="Q1320" s="6">
        <f t="shared" si="80"/>
        <v>1.0763413333333334</v>
      </c>
      <c r="R1320" s="8">
        <f t="shared" si="83"/>
        <v>117.84759124087591</v>
      </c>
      <c r="S1320" t="s">
        <v>8320</v>
      </c>
      <c r="T1320" t="s">
        <v>8332</v>
      </c>
    </row>
    <row r="1321" spans="1:20" ht="60" x14ac:dyDescent="0.25">
      <c r="A1321">
        <v>47</v>
      </c>
      <c r="B1321" s="3" t="s">
        <v>49</v>
      </c>
      <c r="C1321" s="3" t="s">
        <v>4158</v>
      </c>
      <c r="D1321">
        <v>5000</v>
      </c>
      <c r="E1321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 s="13">
        <f t="shared" si="81"/>
        <v>41992.861192129625</v>
      </c>
      <c r="K1321">
        <v>1413834007</v>
      </c>
      <c r="L1321" s="13">
        <f t="shared" si="82"/>
        <v>41026.655011574076</v>
      </c>
      <c r="M1321" t="b">
        <v>0</v>
      </c>
      <c r="N1321">
        <v>70</v>
      </c>
      <c r="O1321" t="b">
        <v>1</v>
      </c>
      <c r="P1321" t="s">
        <v>8265</v>
      </c>
      <c r="Q1321" s="6">
        <f t="shared" si="80"/>
        <v>1.0761100000000001</v>
      </c>
      <c r="R1321" s="8">
        <f t="shared" si="83"/>
        <v>76.865000000000009</v>
      </c>
      <c r="S1321" t="s">
        <v>8320</v>
      </c>
      <c r="T1321" t="s">
        <v>8334</v>
      </c>
    </row>
    <row r="1322" spans="1:20" ht="45" x14ac:dyDescent="0.25">
      <c r="A1322">
        <v>2792</v>
      </c>
      <c r="B1322" s="3" t="s">
        <v>2792</v>
      </c>
      <c r="C1322" s="3" t="s">
        <v>6902</v>
      </c>
      <c r="D1322">
        <v>2000</v>
      </c>
      <c r="E1322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 s="13">
        <f t="shared" si="81"/>
        <v>42228.231006944443</v>
      </c>
      <c r="K1322">
        <v>1435469559</v>
      </c>
      <c r="L1322" s="13">
        <f t="shared" si="82"/>
        <v>41135.175694444442</v>
      </c>
      <c r="M1322" t="b">
        <v>0</v>
      </c>
      <c r="N1322">
        <v>24</v>
      </c>
      <c r="O1322" t="b">
        <v>1</v>
      </c>
      <c r="P1322" t="s">
        <v>8271</v>
      </c>
      <c r="Q1322" s="6">
        <f t="shared" si="80"/>
        <v>1.0760000000000001</v>
      </c>
      <c r="R1322" s="8">
        <f t="shared" si="83"/>
        <v>89.666666666666671</v>
      </c>
      <c r="S1322" t="s">
        <v>8317</v>
      </c>
      <c r="T1322" t="s">
        <v>8318</v>
      </c>
    </row>
    <row r="1323" spans="1:20" ht="45" x14ac:dyDescent="0.25">
      <c r="A1323">
        <v>3503</v>
      </c>
      <c r="B1323" s="3" t="s">
        <v>3502</v>
      </c>
      <c r="C1323" s="3" t="s">
        <v>7613</v>
      </c>
      <c r="D1323">
        <v>2500</v>
      </c>
      <c r="E1323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 s="13">
        <f t="shared" si="81"/>
        <v>42575.478333333333</v>
      </c>
      <c r="K1323">
        <v>1466767728</v>
      </c>
      <c r="L1323" s="13">
        <f t="shared" si="82"/>
        <v>42018.99863425926</v>
      </c>
      <c r="M1323" t="b">
        <v>0</v>
      </c>
      <c r="N1323">
        <v>38</v>
      </c>
      <c r="O1323" t="b">
        <v>1</v>
      </c>
      <c r="P1323" t="s">
        <v>8271</v>
      </c>
      <c r="Q1323" s="6">
        <f t="shared" si="80"/>
        <v>1.0755999999999999</v>
      </c>
      <c r="R1323" s="8">
        <f t="shared" si="83"/>
        <v>70.763157894736835</v>
      </c>
      <c r="S1323" t="s">
        <v>8317</v>
      </c>
      <c r="T1323" t="s">
        <v>8318</v>
      </c>
    </row>
    <row r="1324" spans="1:20" ht="60" x14ac:dyDescent="0.25">
      <c r="A1324">
        <v>2733</v>
      </c>
      <c r="B1324" s="3" t="s">
        <v>2733</v>
      </c>
      <c r="C1324" s="3" t="s">
        <v>6843</v>
      </c>
      <c r="D1324">
        <v>50000</v>
      </c>
      <c r="E1324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 s="13">
        <f t="shared" si="81"/>
        <v>42104.231180555551</v>
      </c>
      <c r="K1324">
        <v>1423463574</v>
      </c>
      <c r="L1324" s="13">
        <f t="shared" si="82"/>
        <v>42149.548888888887</v>
      </c>
      <c r="M1324" t="b">
        <v>0</v>
      </c>
      <c r="N1324">
        <v>119</v>
      </c>
      <c r="O1324" t="b">
        <v>1</v>
      </c>
      <c r="P1324" t="s">
        <v>8295</v>
      </c>
      <c r="Q1324" s="6">
        <f t="shared" si="80"/>
        <v>1.07538</v>
      </c>
      <c r="R1324" s="8">
        <f t="shared" si="83"/>
        <v>451.84033613445376</v>
      </c>
      <c r="S1324" t="s">
        <v>8310</v>
      </c>
      <c r="T1324" t="s">
        <v>8311</v>
      </c>
    </row>
    <row r="1325" spans="1:20" ht="60" x14ac:dyDescent="0.25">
      <c r="A1325">
        <v>797</v>
      </c>
      <c r="B1325" s="3" t="s">
        <v>798</v>
      </c>
      <c r="C1325" s="3" t="s">
        <v>4907</v>
      </c>
      <c r="D1325">
        <v>3000</v>
      </c>
      <c r="E1325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 s="13">
        <f t="shared" si="81"/>
        <v>41028.166666666664</v>
      </c>
      <c r="K1325">
        <v>1332978688</v>
      </c>
      <c r="L1325" s="13">
        <f t="shared" si="82"/>
        <v>40987.697638888887</v>
      </c>
      <c r="M1325" t="b">
        <v>0</v>
      </c>
      <c r="N1325">
        <v>71</v>
      </c>
      <c r="O1325" t="b">
        <v>1</v>
      </c>
      <c r="P1325" t="s">
        <v>8276</v>
      </c>
      <c r="Q1325" s="6">
        <f t="shared" si="80"/>
        <v>1.0753333333333333</v>
      </c>
      <c r="R1325" s="8">
        <f t="shared" si="83"/>
        <v>45.436619718309856</v>
      </c>
      <c r="S1325" t="s">
        <v>8314</v>
      </c>
      <c r="T1325" t="s">
        <v>8315</v>
      </c>
    </row>
    <row r="1326" spans="1:20" ht="45" x14ac:dyDescent="0.25">
      <c r="A1326">
        <v>65</v>
      </c>
      <c r="B1326" s="3" t="s">
        <v>67</v>
      </c>
      <c r="C1326" s="3" t="s">
        <v>4176</v>
      </c>
      <c r="D1326">
        <v>7000</v>
      </c>
      <c r="E1326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 s="13">
        <f t="shared" si="81"/>
        <v>41862.249305555553</v>
      </c>
      <c r="K1326">
        <v>1405453354</v>
      </c>
      <c r="L1326" s="13">
        <f t="shared" si="82"/>
        <v>41583.083981481483</v>
      </c>
      <c r="M1326" t="b">
        <v>0</v>
      </c>
      <c r="N1326">
        <v>57</v>
      </c>
      <c r="O1326" t="b">
        <v>1</v>
      </c>
      <c r="P1326" t="s">
        <v>8266</v>
      </c>
      <c r="Q1326" s="6">
        <f t="shared" si="80"/>
        <v>1.0752857142857142</v>
      </c>
      <c r="R1326" s="8">
        <f t="shared" si="83"/>
        <v>132.05263157894737</v>
      </c>
      <c r="S1326" t="s">
        <v>8320</v>
      </c>
      <c r="T1326" t="s">
        <v>8321</v>
      </c>
    </row>
    <row r="1327" spans="1:20" ht="60" x14ac:dyDescent="0.25">
      <c r="A1327">
        <v>3352</v>
      </c>
      <c r="B1327" s="3" t="s">
        <v>3351</v>
      </c>
      <c r="C1327" s="3" t="s">
        <v>7462</v>
      </c>
      <c r="D1327">
        <v>5000</v>
      </c>
      <c r="E1327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 s="13">
        <f t="shared" si="81"/>
        <v>42552.958333333328</v>
      </c>
      <c r="K1327">
        <v>1462492178</v>
      </c>
      <c r="L1327" s="13">
        <f t="shared" si="82"/>
        <v>42284.69694444444</v>
      </c>
      <c r="M1327" t="b">
        <v>0</v>
      </c>
      <c r="N1327">
        <v>70</v>
      </c>
      <c r="O1327" t="b">
        <v>1</v>
      </c>
      <c r="P1327" t="s">
        <v>8271</v>
      </c>
      <c r="Q1327" s="6">
        <f t="shared" si="80"/>
        <v>1.0751999999999999</v>
      </c>
      <c r="R1327" s="8">
        <f t="shared" si="83"/>
        <v>76.8</v>
      </c>
      <c r="S1327" t="s">
        <v>8317</v>
      </c>
      <c r="T1327" t="s">
        <v>8318</v>
      </c>
    </row>
    <row r="1328" spans="1:20" ht="60" x14ac:dyDescent="0.25">
      <c r="A1328">
        <v>2448</v>
      </c>
      <c r="B1328" s="3" t="s">
        <v>2449</v>
      </c>
      <c r="C1328" s="3" t="s">
        <v>6558</v>
      </c>
      <c r="D1328">
        <v>400</v>
      </c>
      <c r="E1328">
        <v>430</v>
      </c>
      <c r="F1328" t="s">
        <v>8219</v>
      </c>
      <c r="G1328" t="s">
        <v>8224</v>
      </c>
      <c r="H1328" t="s">
        <v>8246</v>
      </c>
      <c r="I1328">
        <v>1472621760</v>
      </c>
      <c r="J1328" s="13">
        <f t="shared" si="81"/>
        <v>42613.233333333337</v>
      </c>
      <c r="K1328">
        <v>1472110513</v>
      </c>
      <c r="L1328" s="13">
        <f t="shared" si="82"/>
        <v>42217.834525462968</v>
      </c>
      <c r="M1328" t="b">
        <v>0</v>
      </c>
      <c r="N1328">
        <v>9</v>
      </c>
      <c r="O1328" t="b">
        <v>1</v>
      </c>
      <c r="P1328" t="s">
        <v>8298</v>
      </c>
      <c r="Q1328" s="6">
        <f t="shared" si="80"/>
        <v>1.075</v>
      </c>
      <c r="R1328" s="8">
        <f t="shared" si="83"/>
        <v>47.777777777777779</v>
      </c>
      <c r="S1328" t="s">
        <v>8328</v>
      </c>
      <c r="T1328" t="s">
        <v>8329</v>
      </c>
    </row>
    <row r="1329" spans="1:20" ht="45" x14ac:dyDescent="0.25">
      <c r="A1329">
        <v>3040</v>
      </c>
      <c r="B1329" s="3" t="s">
        <v>3040</v>
      </c>
      <c r="C1329" s="3" t="s">
        <v>7150</v>
      </c>
      <c r="D1329">
        <v>3000</v>
      </c>
      <c r="E1329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 s="13">
        <f t="shared" si="81"/>
        <v>42181.958333333328</v>
      </c>
      <c r="K1329">
        <v>1434999621</v>
      </c>
      <c r="L1329" s="13">
        <f t="shared" si="82"/>
        <v>41982.773356481484</v>
      </c>
      <c r="M1329" t="b">
        <v>0</v>
      </c>
      <c r="N1329">
        <v>42</v>
      </c>
      <c r="O1329" t="b">
        <v>1</v>
      </c>
      <c r="P1329" t="s">
        <v>8303</v>
      </c>
      <c r="Q1329" s="6">
        <f t="shared" si="80"/>
        <v>1.075</v>
      </c>
      <c r="R1329" s="8">
        <f t="shared" si="83"/>
        <v>76.785714285714292</v>
      </c>
      <c r="S1329" t="s">
        <v>8317</v>
      </c>
      <c r="T1329" t="s">
        <v>8330</v>
      </c>
    </row>
    <row r="1330" spans="1:20" ht="60" x14ac:dyDescent="0.25">
      <c r="A1330">
        <v>3694</v>
      </c>
      <c r="B1330" s="3" t="s">
        <v>3691</v>
      </c>
      <c r="C1330" s="3" t="s">
        <v>7804</v>
      </c>
      <c r="D1330">
        <v>3500</v>
      </c>
      <c r="E1330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 s="13">
        <f t="shared" si="81"/>
        <v>42527.083333333328</v>
      </c>
      <c r="K1330">
        <v>1461985967</v>
      </c>
      <c r="L1330" s="13">
        <f t="shared" si="82"/>
        <v>41174.154178240737</v>
      </c>
      <c r="M1330" t="b">
        <v>0</v>
      </c>
      <c r="N1330">
        <v>60</v>
      </c>
      <c r="O1330" t="b">
        <v>1</v>
      </c>
      <c r="P1330" t="s">
        <v>8271</v>
      </c>
      <c r="Q1330" s="6">
        <f t="shared" si="80"/>
        <v>1.0742857142857143</v>
      </c>
      <c r="R1330" s="8">
        <f t="shared" si="83"/>
        <v>62.666666666666664</v>
      </c>
      <c r="S1330" t="s">
        <v>8317</v>
      </c>
      <c r="T1330" t="s">
        <v>8318</v>
      </c>
    </row>
    <row r="1331" spans="1:20" ht="60" x14ac:dyDescent="0.25">
      <c r="A1331">
        <v>2605</v>
      </c>
      <c r="B1331" s="3" t="s">
        <v>2605</v>
      </c>
      <c r="C1331" s="3" t="s">
        <v>6715</v>
      </c>
      <c r="D1331">
        <v>100000</v>
      </c>
      <c r="E1331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 s="13">
        <f t="shared" si="81"/>
        <v>42538.541550925926</v>
      </c>
      <c r="K1331">
        <v>1463576390</v>
      </c>
      <c r="L1331" s="13">
        <f t="shared" si="82"/>
        <v>42688.875902777778</v>
      </c>
      <c r="M1331" t="b">
        <v>1</v>
      </c>
      <c r="N1331">
        <v>1762</v>
      </c>
      <c r="O1331" t="b">
        <v>1</v>
      </c>
      <c r="P1331" t="s">
        <v>8301</v>
      </c>
      <c r="Q1331" s="6">
        <f t="shared" si="80"/>
        <v>1.0742157000000001</v>
      </c>
      <c r="R1331" s="8">
        <f t="shared" si="83"/>
        <v>60.965703745743475</v>
      </c>
      <c r="S1331" t="s">
        <v>8310</v>
      </c>
      <c r="T1331" t="s">
        <v>8319</v>
      </c>
    </row>
    <row r="1332" spans="1:20" ht="45" x14ac:dyDescent="0.25">
      <c r="A1332">
        <v>105</v>
      </c>
      <c r="B1332" s="3" t="s">
        <v>107</v>
      </c>
      <c r="C1332" s="3" t="s">
        <v>4216</v>
      </c>
      <c r="D1332">
        <v>2200</v>
      </c>
      <c r="E1332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 s="13">
        <f t="shared" si="81"/>
        <v>42504</v>
      </c>
      <c r="K1332">
        <v>1461605020</v>
      </c>
      <c r="L1332" s="13">
        <f t="shared" si="82"/>
        <v>41791.993414351848</v>
      </c>
      <c r="M1332" t="b">
        <v>0</v>
      </c>
      <c r="N1332">
        <v>60</v>
      </c>
      <c r="O1332" t="b">
        <v>1</v>
      </c>
      <c r="P1332" t="s">
        <v>8266</v>
      </c>
      <c r="Q1332" s="6">
        <f t="shared" si="80"/>
        <v>1.074090909090909</v>
      </c>
      <c r="R1332" s="8">
        <f t="shared" si="83"/>
        <v>39.383333333333333</v>
      </c>
      <c r="S1332" t="s">
        <v>8320</v>
      </c>
      <c r="T1332" t="s">
        <v>8321</v>
      </c>
    </row>
    <row r="1333" spans="1:20" ht="45" x14ac:dyDescent="0.25">
      <c r="A1333">
        <v>261</v>
      </c>
      <c r="B1333" s="3" t="s">
        <v>262</v>
      </c>
      <c r="C1333" s="3" t="s">
        <v>4371</v>
      </c>
      <c r="D1333">
        <v>20000</v>
      </c>
      <c r="E1333">
        <v>21480</v>
      </c>
      <c r="F1333" t="s">
        <v>8219</v>
      </c>
      <c r="G1333" t="s">
        <v>8224</v>
      </c>
      <c r="H1333" t="s">
        <v>8246</v>
      </c>
      <c r="I1333">
        <v>1339080900</v>
      </c>
      <c r="J1333" s="13">
        <f t="shared" si="81"/>
        <v>41067.621527777781</v>
      </c>
      <c r="K1333">
        <v>1334783704</v>
      </c>
      <c r="L1333" s="13">
        <f t="shared" si="82"/>
        <v>42279.669768518521</v>
      </c>
      <c r="M1333" t="b">
        <v>1</v>
      </c>
      <c r="N1333">
        <v>220</v>
      </c>
      <c r="O1333" t="b">
        <v>1</v>
      </c>
      <c r="P1333" t="s">
        <v>8269</v>
      </c>
      <c r="Q1333" s="6">
        <f t="shared" si="80"/>
        <v>1.0740000000000001</v>
      </c>
      <c r="R1333" s="8">
        <f t="shared" si="83"/>
        <v>97.63636363636364</v>
      </c>
      <c r="S1333" t="s">
        <v>8320</v>
      </c>
      <c r="T1333" t="s">
        <v>8332</v>
      </c>
    </row>
    <row r="1334" spans="1:20" ht="60" x14ac:dyDescent="0.25">
      <c r="A1334">
        <v>740</v>
      </c>
      <c r="B1334" s="3" t="s">
        <v>741</v>
      </c>
      <c r="C1334" s="3" t="s">
        <v>4850</v>
      </c>
      <c r="D1334">
        <v>3000</v>
      </c>
      <c r="E1334">
        <v>3222</v>
      </c>
      <c r="F1334" t="s">
        <v>8219</v>
      </c>
      <c r="G1334" t="s">
        <v>8224</v>
      </c>
      <c r="H1334" t="s">
        <v>8246</v>
      </c>
      <c r="I1334">
        <v>1434857482</v>
      </c>
      <c r="J1334" s="13">
        <f t="shared" si="81"/>
        <v>42176.146782407406</v>
      </c>
      <c r="K1334">
        <v>1433647882</v>
      </c>
      <c r="L1334" s="13">
        <f t="shared" si="82"/>
        <v>42703.214409722219</v>
      </c>
      <c r="M1334" t="b">
        <v>0</v>
      </c>
      <c r="N1334">
        <v>19</v>
      </c>
      <c r="O1334" t="b">
        <v>1</v>
      </c>
      <c r="P1334" t="s">
        <v>8274</v>
      </c>
      <c r="Q1334" s="6">
        <f t="shared" si="80"/>
        <v>1.0740000000000001</v>
      </c>
      <c r="R1334" s="8">
        <f t="shared" si="83"/>
        <v>169.57894736842104</v>
      </c>
      <c r="S1334" t="s">
        <v>8323</v>
      </c>
      <c r="T1334" t="s">
        <v>8333</v>
      </c>
    </row>
    <row r="1335" spans="1:20" ht="60" x14ac:dyDescent="0.25">
      <c r="A1335">
        <v>1031</v>
      </c>
      <c r="B1335" s="3" t="s">
        <v>1032</v>
      </c>
      <c r="C1335" s="3" t="s">
        <v>5141</v>
      </c>
      <c r="D1335">
        <v>10000</v>
      </c>
      <c r="E1335">
        <v>10740</v>
      </c>
      <c r="F1335" t="s">
        <v>8219</v>
      </c>
      <c r="G1335" t="s">
        <v>8224</v>
      </c>
      <c r="H1335" t="s">
        <v>8246</v>
      </c>
      <c r="I1335">
        <v>1450290010</v>
      </c>
      <c r="J1335" s="13">
        <f t="shared" si="81"/>
        <v>42354.764004629629</v>
      </c>
      <c r="K1335">
        <v>1447698010</v>
      </c>
      <c r="L1335" s="13">
        <f t="shared" si="82"/>
        <v>41796.422326388885</v>
      </c>
      <c r="M1335" t="b">
        <v>0</v>
      </c>
      <c r="N1335">
        <v>99</v>
      </c>
      <c r="O1335" t="b">
        <v>1</v>
      </c>
      <c r="P1335" t="s">
        <v>8280</v>
      </c>
      <c r="Q1335" s="6">
        <f t="shared" si="80"/>
        <v>1.0740000000000001</v>
      </c>
      <c r="R1335" s="8">
        <f t="shared" si="83"/>
        <v>108.48484848484848</v>
      </c>
      <c r="S1335" t="s">
        <v>8314</v>
      </c>
      <c r="T1335" t="s">
        <v>8327</v>
      </c>
    </row>
    <row r="1336" spans="1:20" ht="60" x14ac:dyDescent="0.25">
      <c r="A1336">
        <v>2289</v>
      </c>
      <c r="B1336" s="3" t="s">
        <v>2290</v>
      </c>
      <c r="C1336" s="3" t="s">
        <v>6399</v>
      </c>
      <c r="D1336">
        <v>1500</v>
      </c>
      <c r="E1336">
        <v>1611</v>
      </c>
      <c r="F1336" t="s">
        <v>8219</v>
      </c>
      <c r="G1336" t="s">
        <v>8224</v>
      </c>
      <c r="H1336" t="s">
        <v>8246</v>
      </c>
      <c r="I1336">
        <v>1386372120</v>
      </c>
      <c r="J1336" s="13">
        <f t="shared" si="81"/>
        <v>41614.973611111112</v>
      </c>
      <c r="K1336">
        <v>1382659060</v>
      </c>
      <c r="L1336" s="13">
        <f t="shared" si="82"/>
        <v>42101.758587962962</v>
      </c>
      <c r="M1336" t="b">
        <v>0</v>
      </c>
      <c r="N1336">
        <v>25</v>
      </c>
      <c r="O1336" t="b">
        <v>1</v>
      </c>
      <c r="P1336" t="s">
        <v>8276</v>
      </c>
      <c r="Q1336" s="6">
        <f t="shared" si="80"/>
        <v>1.0740000000000001</v>
      </c>
      <c r="R1336" s="8">
        <f t="shared" si="83"/>
        <v>64.44</v>
      </c>
      <c r="S1336" t="s">
        <v>8314</v>
      </c>
      <c r="T1336" t="s">
        <v>8315</v>
      </c>
    </row>
    <row r="1337" spans="1:20" ht="60" x14ac:dyDescent="0.25">
      <c r="A1337">
        <v>3273</v>
      </c>
      <c r="B1337" s="3" t="s">
        <v>3273</v>
      </c>
      <c r="C1337" s="3" t="s">
        <v>7383</v>
      </c>
      <c r="D1337">
        <v>4000</v>
      </c>
      <c r="E1337">
        <v>4296</v>
      </c>
      <c r="F1337" t="s">
        <v>8219</v>
      </c>
      <c r="G1337" t="s">
        <v>8224</v>
      </c>
      <c r="H1337" t="s">
        <v>8246</v>
      </c>
      <c r="I1337">
        <v>1473879600</v>
      </c>
      <c r="J1337" s="13">
        <f t="shared" si="81"/>
        <v>42627.791666666672</v>
      </c>
      <c r="K1337">
        <v>1472498042</v>
      </c>
      <c r="L1337" s="13">
        <f t="shared" si="82"/>
        <v>42416.767928240741</v>
      </c>
      <c r="M1337" t="b">
        <v>1</v>
      </c>
      <c r="N1337">
        <v>21</v>
      </c>
      <c r="O1337" t="b">
        <v>1</v>
      </c>
      <c r="P1337" t="s">
        <v>8271</v>
      </c>
      <c r="Q1337" s="6">
        <f t="shared" si="80"/>
        <v>1.0740000000000001</v>
      </c>
      <c r="R1337" s="8">
        <f t="shared" si="83"/>
        <v>204.57142857142858</v>
      </c>
      <c r="S1337" t="s">
        <v>8317</v>
      </c>
      <c r="T1337" t="s">
        <v>8318</v>
      </c>
    </row>
    <row r="1338" spans="1:20" ht="60" x14ac:dyDescent="0.25">
      <c r="A1338">
        <v>3321</v>
      </c>
      <c r="B1338" s="3" t="s">
        <v>3321</v>
      </c>
      <c r="C1338" s="3" t="s">
        <v>7431</v>
      </c>
      <c r="D1338">
        <v>500</v>
      </c>
      <c r="E1338">
        <v>537</v>
      </c>
      <c r="F1338" t="s">
        <v>8219</v>
      </c>
      <c r="G1338" t="s">
        <v>8224</v>
      </c>
      <c r="H1338" t="s">
        <v>8246</v>
      </c>
      <c r="I1338">
        <v>1413431940</v>
      </c>
      <c r="J1338" s="13">
        <f t="shared" si="81"/>
        <v>41928.165972222225</v>
      </c>
      <c r="K1338">
        <v>1412216665</v>
      </c>
      <c r="L1338" s="13">
        <f t="shared" si="82"/>
        <v>41270.21497685185</v>
      </c>
      <c r="M1338" t="b">
        <v>0</v>
      </c>
      <c r="N1338">
        <v>15</v>
      </c>
      <c r="O1338" t="b">
        <v>1</v>
      </c>
      <c r="P1338" t="s">
        <v>8271</v>
      </c>
      <c r="Q1338" s="6">
        <f t="shared" si="80"/>
        <v>1.0740000000000001</v>
      </c>
      <c r="R1338" s="8">
        <f t="shared" si="83"/>
        <v>35.799999999999997</v>
      </c>
      <c r="S1338" t="s">
        <v>8317</v>
      </c>
      <c r="T1338" t="s">
        <v>8318</v>
      </c>
    </row>
    <row r="1339" spans="1:20" ht="45" x14ac:dyDescent="0.25">
      <c r="A1339">
        <v>1848</v>
      </c>
      <c r="B1339" s="3" t="s">
        <v>1849</v>
      </c>
      <c r="C1339" s="3" t="s">
        <v>5958</v>
      </c>
      <c r="D1339">
        <v>3000</v>
      </c>
      <c r="E1339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 s="13">
        <f t="shared" si="81"/>
        <v>40755.290972222225</v>
      </c>
      <c r="K1339">
        <v>1306608888</v>
      </c>
      <c r="L1339" s="13">
        <f t="shared" si="82"/>
        <v>41483.449282407404</v>
      </c>
      <c r="M1339" t="b">
        <v>0</v>
      </c>
      <c r="N1339">
        <v>24</v>
      </c>
      <c r="O1339" t="b">
        <v>1</v>
      </c>
      <c r="P1339" t="s">
        <v>8276</v>
      </c>
      <c r="Q1339" s="6">
        <f t="shared" si="80"/>
        <v>1.0736666666666668</v>
      </c>
      <c r="R1339" s="8">
        <f t="shared" si="83"/>
        <v>134.20833333333334</v>
      </c>
      <c r="S1339" t="s">
        <v>8314</v>
      </c>
      <c r="T1339" t="s">
        <v>8315</v>
      </c>
    </row>
    <row r="1340" spans="1:20" ht="60" x14ac:dyDescent="0.25">
      <c r="A1340">
        <v>2555</v>
      </c>
      <c r="B1340" s="3" t="s">
        <v>2555</v>
      </c>
      <c r="C1340" s="3" t="s">
        <v>6665</v>
      </c>
      <c r="D1340">
        <v>2000</v>
      </c>
      <c r="E1340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 s="13">
        <f t="shared" si="81"/>
        <v>41057.655011574076</v>
      </c>
      <c r="K1340">
        <v>1335541393</v>
      </c>
      <c r="L1340" s="13">
        <f t="shared" si="82"/>
        <v>41914.917858796296</v>
      </c>
      <c r="M1340" t="b">
        <v>0</v>
      </c>
      <c r="N1340">
        <v>35</v>
      </c>
      <c r="O1340" t="b">
        <v>1</v>
      </c>
      <c r="P1340" t="s">
        <v>8300</v>
      </c>
      <c r="Q1340" s="6">
        <f t="shared" si="80"/>
        <v>1.0734999999999999</v>
      </c>
      <c r="R1340" s="8">
        <f t="shared" si="83"/>
        <v>61.342857142857142</v>
      </c>
      <c r="S1340" t="s">
        <v>8314</v>
      </c>
      <c r="T1340" t="s">
        <v>8336</v>
      </c>
    </row>
    <row r="1341" spans="1:20" ht="60" x14ac:dyDescent="0.25">
      <c r="A1341">
        <v>2108</v>
      </c>
      <c r="B1341" s="3" t="s">
        <v>2109</v>
      </c>
      <c r="C1341" s="3" t="s">
        <v>6218</v>
      </c>
      <c r="D1341">
        <v>16000</v>
      </c>
      <c r="E1341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 s="13">
        <f t="shared" si="81"/>
        <v>41162.163194444445</v>
      </c>
      <c r="K1341">
        <v>1344917580</v>
      </c>
      <c r="L1341" s="13">
        <f t="shared" si="82"/>
        <v>41073.050717592596</v>
      </c>
      <c r="M1341" t="b">
        <v>0</v>
      </c>
      <c r="N1341">
        <v>191</v>
      </c>
      <c r="O1341" t="b">
        <v>1</v>
      </c>
      <c r="P1341" t="s">
        <v>8279</v>
      </c>
      <c r="Q1341" s="6">
        <f t="shared" si="80"/>
        <v>1.0731250000000001</v>
      </c>
      <c r="R1341" s="8">
        <f t="shared" si="83"/>
        <v>89.895287958115176</v>
      </c>
      <c r="S1341" t="s">
        <v>8314</v>
      </c>
      <c r="T1341" t="s">
        <v>8331</v>
      </c>
    </row>
    <row r="1342" spans="1:20" ht="60" x14ac:dyDescent="0.25">
      <c r="A1342">
        <v>1396</v>
      </c>
      <c r="B1342" s="3" t="s">
        <v>1397</v>
      </c>
      <c r="C1342" s="3" t="s">
        <v>5506</v>
      </c>
      <c r="D1342">
        <v>6000</v>
      </c>
      <c r="E1342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 s="13">
        <f t="shared" si="81"/>
        <v>42048.99863425926</v>
      </c>
      <c r="K1342">
        <v>1421279882</v>
      </c>
      <c r="L1342" s="13">
        <f t="shared" si="82"/>
        <v>40911.809872685182</v>
      </c>
      <c r="M1342" t="b">
        <v>0</v>
      </c>
      <c r="N1342">
        <v>73</v>
      </c>
      <c r="O1342" t="b">
        <v>1</v>
      </c>
      <c r="P1342" t="s">
        <v>8276</v>
      </c>
      <c r="Q1342" s="6">
        <f t="shared" si="80"/>
        <v>1.073</v>
      </c>
      <c r="R1342" s="8">
        <f t="shared" si="83"/>
        <v>88.191780821917803</v>
      </c>
      <c r="S1342" t="s">
        <v>8314</v>
      </c>
      <c r="T1342" t="s">
        <v>8315</v>
      </c>
    </row>
    <row r="1343" spans="1:20" ht="45" x14ac:dyDescent="0.25">
      <c r="A1343">
        <v>56</v>
      </c>
      <c r="B1343" s="3" t="s">
        <v>58</v>
      </c>
      <c r="C1343" s="3" t="s">
        <v>4167</v>
      </c>
      <c r="D1343">
        <v>8000</v>
      </c>
      <c r="E1343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 s="13">
        <f t="shared" si="81"/>
        <v>42163.666666666672</v>
      </c>
      <c r="K1343">
        <v>1432559424</v>
      </c>
      <c r="L1343" s="13">
        <f t="shared" si="82"/>
        <v>41915.762835648151</v>
      </c>
      <c r="M1343" t="b">
        <v>0</v>
      </c>
      <c r="N1343">
        <v>174</v>
      </c>
      <c r="O1343" t="b">
        <v>1</v>
      </c>
      <c r="P1343" t="s">
        <v>8265</v>
      </c>
      <c r="Q1343" s="6">
        <f t="shared" si="80"/>
        <v>1.0726249999999999</v>
      </c>
      <c r="R1343" s="8">
        <f t="shared" si="83"/>
        <v>49.316091954022987</v>
      </c>
      <c r="S1343" t="s">
        <v>8320</v>
      </c>
      <c r="T1343" t="s">
        <v>8334</v>
      </c>
    </row>
    <row r="1344" spans="1:20" ht="60" x14ac:dyDescent="0.25">
      <c r="A1344">
        <v>2292</v>
      </c>
      <c r="B1344" s="3" t="s">
        <v>2293</v>
      </c>
      <c r="C1344" s="3" t="s">
        <v>6402</v>
      </c>
      <c r="D1344">
        <v>2000</v>
      </c>
      <c r="E1344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 s="13">
        <f t="shared" si="81"/>
        <v>41017.697638888887</v>
      </c>
      <c r="K1344">
        <v>1332175476</v>
      </c>
      <c r="L1344" s="13">
        <f t="shared" si="82"/>
        <v>42157.470185185186</v>
      </c>
      <c r="M1344" t="b">
        <v>0</v>
      </c>
      <c r="N1344">
        <v>46</v>
      </c>
      <c r="O1344" t="b">
        <v>1</v>
      </c>
      <c r="P1344" t="s">
        <v>8276</v>
      </c>
      <c r="Q1344" s="6">
        <f t="shared" si="80"/>
        <v>1.072505</v>
      </c>
      <c r="R1344" s="8">
        <f t="shared" si="83"/>
        <v>46.630652173913049</v>
      </c>
      <c r="S1344" t="s">
        <v>8314</v>
      </c>
      <c r="T1344" t="s">
        <v>8315</v>
      </c>
    </row>
    <row r="1345" spans="1:20" ht="45" x14ac:dyDescent="0.25">
      <c r="A1345">
        <v>80</v>
      </c>
      <c r="B1345" s="3" t="s">
        <v>82</v>
      </c>
      <c r="C1345" s="3" t="s">
        <v>4191</v>
      </c>
      <c r="D1345">
        <v>12000</v>
      </c>
      <c r="E1345">
        <v>12870</v>
      </c>
      <c r="F1345" t="s">
        <v>8219</v>
      </c>
      <c r="G1345" t="s">
        <v>8224</v>
      </c>
      <c r="H1345" t="s">
        <v>8246</v>
      </c>
      <c r="I1345">
        <v>1386640856</v>
      </c>
      <c r="J1345" s="13">
        <f t="shared" si="81"/>
        <v>41618.083981481483</v>
      </c>
      <c r="K1345">
        <v>1383616856</v>
      </c>
      <c r="L1345" s="13">
        <f t="shared" si="82"/>
        <v>42493.167719907404</v>
      </c>
      <c r="M1345" t="b">
        <v>0</v>
      </c>
      <c r="N1345">
        <v>47</v>
      </c>
      <c r="O1345" t="b">
        <v>1</v>
      </c>
      <c r="P1345" t="s">
        <v>8266</v>
      </c>
      <c r="Q1345" s="6">
        <f t="shared" si="80"/>
        <v>1.0725</v>
      </c>
      <c r="R1345" s="8">
        <f t="shared" si="83"/>
        <v>273.82978723404256</v>
      </c>
      <c r="S1345" t="s">
        <v>8320</v>
      </c>
      <c r="T1345" t="s">
        <v>8321</v>
      </c>
    </row>
    <row r="1346" spans="1:20" ht="60" x14ac:dyDescent="0.25">
      <c r="A1346">
        <v>3817</v>
      </c>
      <c r="B1346" s="3" t="s">
        <v>3814</v>
      </c>
      <c r="C1346" s="3" t="s">
        <v>7927</v>
      </c>
      <c r="D1346">
        <v>2000</v>
      </c>
      <c r="E1346">
        <v>2145</v>
      </c>
      <c r="F1346" t="s">
        <v>8219</v>
      </c>
      <c r="G1346" t="s">
        <v>8224</v>
      </c>
      <c r="H1346" t="s">
        <v>8246</v>
      </c>
      <c r="I1346">
        <v>1445659140</v>
      </c>
      <c r="J1346" s="13">
        <f t="shared" si="81"/>
        <v>42301.165972222225</v>
      </c>
      <c r="K1346">
        <v>1444236216</v>
      </c>
      <c r="L1346" s="13">
        <f t="shared" si="82"/>
        <v>42687.875775462962</v>
      </c>
      <c r="M1346" t="b">
        <v>0</v>
      </c>
      <c r="N1346">
        <v>20</v>
      </c>
      <c r="O1346" t="b">
        <v>1</v>
      </c>
      <c r="P1346" t="s">
        <v>8271</v>
      </c>
      <c r="Q1346" s="6">
        <f t="shared" ref="Q1346:Q1409" si="84">E1346/D1346</f>
        <v>1.0725</v>
      </c>
      <c r="R1346" s="8">
        <f t="shared" si="83"/>
        <v>107.25</v>
      </c>
      <c r="S1346" t="s">
        <v>8317</v>
      </c>
      <c r="T1346" t="s">
        <v>8318</v>
      </c>
    </row>
    <row r="1347" spans="1:20" ht="60" x14ac:dyDescent="0.25">
      <c r="A1347">
        <v>2528</v>
      </c>
      <c r="B1347" s="3" t="s">
        <v>2528</v>
      </c>
      <c r="C1347" s="3" t="s">
        <v>6638</v>
      </c>
      <c r="D1347">
        <v>4000</v>
      </c>
      <c r="E1347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 s="13">
        <f t="shared" ref="J1347:J1410" si="85">(((I1347/60)/60)/24)+DATE(1970,1,1)</f>
        <v>42236.458333333328</v>
      </c>
      <c r="K1347">
        <v>1438459303</v>
      </c>
      <c r="L1347" s="13">
        <f t="shared" ref="L1347:L1410" si="86">(((K1366/60)/60)/24)+DATE(1970,1,1)</f>
        <v>42207.746678240743</v>
      </c>
      <c r="M1347" t="b">
        <v>0</v>
      </c>
      <c r="N1347">
        <v>81</v>
      </c>
      <c r="O1347" t="b">
        <v>1</v>
      </c>
      <c r="P1347" t="s">
        <v>8300</v>
      </c>
      <c r="Q1347" s="6">
        <f t="shared" si="84"/>
        <v>1.0724974999999999</v>
      </c>
      <c r="R1347" s="8">
        <f t="shared" ref="R1347:R1410" si="87">E1347/N1347</f>
        <v>52.962839506172834</v>
      </c>
      <c r="S1347" t="s">
        <v>8314</v>
      </c>
      <c r="T1347" t="s">
        <v>8336</v>
      </c>
    </row>
    <row r="1348" spans="1:20" ht="45" x14ac:dyDescent="0.25">
      <c r="A1348">
        <v>2940</v>
      </c>
      <c r="B1348" s="3" t="s">
        <v>2940</v>
      </c>
      <c r="C1348" s="3" t="s">
        <v>7050</v>
      </c>
      <c r="D1348">
        <v>2500</v>
      </c>
      <c r="E1348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 s="13">
        <f t="shared" si="85"/>
        <v>42022.773356481484</v>
      </c>
      <c r="K1348">
        <v>1418150018</v>
      </c>
      <c r="L1348" s="13">
        <f t="shared" si="86"/>
        <v>42318.593703703707</v>
      </c>
      <c r="M1348" t="b">
        <v>0</v>
      </c>
      <c r="N1348">
        <v>33</v>
      </c>
      <c r="O1348" t="b">
        <v>1</v>
      </c>
      <c r="P1348" t="s">
        <v>8305</v>
      </c>
      <c r="Q1348" s="6">
        <f t="shared" si="84"/>
        <v>1.0724</v>
      </c>
      <c r="R1348" s="8">
        <f t="shared" si="87"/>
        <v>81.242424242424249</v>
      </c>
      <c r="S1348" t="s">
        <v>8317</v>
      </c>
      <c r="T1348" t="s">
        <v>8338</v>
      </c>
    </row>
    <row r="1349" spans="1:20" ht="45" x14ac:dyDescent="0.25">
      <c r="A1349">
        <v>2468</v>
      </c>
      <c r="B1349" s="3" t="s">
        <v>2469</v>
      </c>
      <c r="C1349" s="3" t="s">
        <v>6578</v>
      </c>
      <c r="D1349">
        <v>2000</v>
      </c>
      <c r="E1349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 s="13">
        <f t="shared" si="85"/>
        <v>41210.208333333336</v>
      </c>
      <c r="K1349">
        <v>1348285321</v>
      </c>
      <c r="L1349" s="13">
        <f t="shared" si="86"/>
        <v>41766.80572916667</v>
      </c>
      <c r="M1349" t="b">
        <v>0</v>
      </c>
      <c r="N1349">
        <v>58</v>
      </c>
      <c r="O1349" t="b">
        <v>1</v>
      </c>
      <c r="P1349" t="s">
        <v>8279</v>
      </c>
      <c r="Q1349" s="6">
        <f t="shared" si="84"/>
        <v>1.0721700000000001</v>
      </c>
      <c r="R1349" s="8">
        <f t="shared" si="87"/>
        <v>36.97137931034483</v>
      </c>
      <c r="S1349" t="s">
        <v>8314</v>
      </c>
      <c r="T1349" t="s">
        <v>8331</v>
      </c>
    </row>
    <row r="1350" spans="1:20" ht="60" x14ac:dyDescent="0.25">
      <c r="A1350">
        <v>2248</v>
      </c>
      <c r="B1350" s="3" t="s">
        <v>2249</v>
      </c>
      <c r="C1350" s="3" t="s">
        <v>6358</v>
      </c>
      <c r="D1350">
        <v>7000</v>
      </c>
      <c r="E1350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 s="13">
        <f t="shared" si="85"/>
        <v>42718.875902777778</v>
      </c>
      <c r="K1350">
        <v>1479157278</v>
      </c>
      <c r="L1350" s="13">
        <f t="shared" si="86"/>
        <v>40948.16815972222</v>
      </c>
      <c r="M1350" t="b">
        <v>0</v>
      </c>
      <c r="N1350">
        <v>128</v>
      </c>
      <c r="O1350" t="b">
        <v>1</v>
      </c>
      <c r="P1350" t="s">
        <v>8297</v>
      </c>
      <c r="Q1350" s="6">
        <f t="shared" si="84"/>
        <v>1.0721428571428571</v>
      </c>
      <c r="R1350" s="8">
        <f t="shared" si="87"/>
        <v>58.6328125</v>
      </c>
      <c r="S1350" t="s">
        <v>8312</v>
      </c>
      <c r="T1350" t="s">
        <v>8313</v>
      </c>
    </row>
    <row r="1351" spans="1:20" ht="45" x14ac:dyDescent="0.25">
      <c r="A1351">
        <v>3184</v>
      </c>
      <c r="B1351" s="3" t="s">
        <v>3184</v>
      </c>
      <c r="C1351" s="3" t="s">
        <v>7294</v>
      </c>
      <c r="D1351">
        <v>4300</v>
      </c>
      <c r="E1351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 s="13">
        <f t="shared" si="85"/>
        <v>41821.993414351848</v>
      </c>
      <c r="K1351">
        <v>1401666631</v>
      </c>
      <c r="L1351" s="13">
        <f t="shared" si="86"/>
        <v>41943.604097222218</v>
      </c>
      <c r="M1351" t="b">
        <v>1</v>
      </c>
      <c r="N1351">
        <v>46</v>
      </c>
      <c r="O1351" t="b">
        <v>1</v>
      </c>
      <c r="P1351" t="s">
        <v>8271</v>
      </c>
      <c r="Q1351" s="6">
        <f t="shared" si="84"/>
        <v>1.0720930232558139</v>
      </c>
      <c r="R1351" s="8">
        <f t="shared" si="87"/>
        <v>100.21739130434783</v>
      </c>
      <c r="S1351" t="s">
        <v>8317</v>
      </c>
      <c r="T1351" t="s">
        <v>8318</v>
      </c>
    </row>
    <row r="1352" spans="1:20" ht="45" x14ac:dyDescent="0.25">
      <c r="A1352">
        <v>2180</v>
      </c>
      <c r="B1352" s="3" t="s">
        <v>2181</v>
      </c>
      <c r="C1352" s="3" t="s">
        <v>6290</v>
      </c>
      <c r="D1352">
        <v>5000</v>
      </c>
      <c r="E1352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 s="13">
        <f t="shared" si="85"/>
        <v>42321.711435185185</v>
      </c>
      <c r="K1352">
        <v>1443801868</v>
      </c>
      <c r="L1352" s="13">
        <f t="shared" si="86"/>
        <v>42123.86336805555</v>
      </c>
      <c r="M1352" t="b">
        <v>0</v>
      </c>
      <c r="N1352">
        <v>78</v>
      </c>
      <c r="O1352" t="b">
        <v>1</v>
      </c>
      <c r="P1352" t="s">
        <v>8276</v>
      </c>
      <c r="Q1352" s="6">
        <f t="shared" si="84"/>
        <v>1.071842</v>
      </c>
      <c r="R1352" s="8">
        <f t="shared" si="87"/>
        <v>68.707820512820518</v>
      </c>
      <c r="S1352" t="s">
        <v>8314</v>
      </c>
      <c r="T1352" t="s">
        <v>8315</v>
      </c>
    </row>
    <row r="1353" spans="1:20" ht="60" x14ac:dyDescent="0.25">
      <c r="A1353">
        <v>1381</v>
      </c>
      <c r="B1353" s="3" t="s">
        <v>1382</v>
      </c>
      <c r="C1353" s="3" t="s">
        <v>5491</v>
      </c>
      <c r="D1353">
        <v>5000</v>
      </c>
      <c r="E1353">
        <v>5355</v>
      </c>
      <c r="F1353" t="s">
        <v>8219</v>
      </c>
      <c r="G1353" t="s">
        <v>8224</v>
      </c>
      <c r="H1353" t="s">
        <v>8246</v>
      </c>
      <c r="I1353">
        <v>1482988125</v>
      </c>
      <c r="J1353" s="13">
        <f t="shared" si="85"/>
        <v>42733.214409722219</v>
      </c>
      <c r="K1353">
        <v>1480396125</v>
      </c>
      <c r="L1353" s="13">
        <f t="shared" si="86"/>
        <v>40588.526412037041</v>
      </c>
      <c r="M1353" t="b">
        <v>0</v>
      </c>
      <c r="N1353">
        <v>73</v>
      </c>
      <c r="O1353" t="b">
        <v>1</v>
      </c>
      <c r="P1353" t="s">
        <v>8276</v>
      </c>
      <c r="Q1353" s="6">
        <f t="shared" si="84"/>
        <v>1.071</v>
      </c>
      <c r="R1353" s="8">
        <f t="shared" si="87"/>
        <v>73.356164383561648</v>
      </c>
      <c r="S1353" t="s">
        <v>8314</v>
      </c>
      <c r="T1353" t="s">
        <v>8315</v>
      </c>
    </row>
    <row r="1354" spans="1:20" ht="60" x14ac:dyDescent="0.25">
      <c r="A1354">
        <v>3407</v>
      </c>
      <c r="B1354" s="3" t="s">
        <v>3406</v>
      </c>
      <c r="C1354" s="3" t="s">
        <v>7517</v>
      </c>
      <c r="D1354">
        <v>2000</v>
      </c>
      <c r="E1354">
        <v>2142</v>
      </c>
      <c r="F1354" t="s">
        <v>8219</v>
      </c>
      <c r="G1354" t="s">
        <v>8225</v>
      </c>
      <c r="H1354" t="s">
        <v>8247</v>
      </c>
      <c r="I1354">
        <v>1404641289</v>
      </c>
      <c r="J1354" s="13">
        <f t="shared" si="85"/>
        <v>41826.422326388885</v>
      </c>
      <c r="K1354">
        <v>1402049289</v>
      </c>
      <c r="L1354" s="13">
        <f t="shared" si="86"/>
        <v>42479.626875000002</v>
      </c>
      <c r="M1354" t="b">
        <v>0</v>
      </c>
      <c r="N1354">
        <v>67</v>
      </c>
      <c r="O1354" t="b">
        <v>1</v>
      </c>
      <c r="P1354" t="s">
        <v>8271</v>
      </c>
      <c r="Q1354" s="6">
        <f t="shared" si="84"/>
        <v>1.071</v>
      </c>
      <c r="R1354" s="8">
        <f t="shared" si="87"/>
        <v>31.970149253731343</v>
      </c>
      <c r="S1354" t="s">
        <v>8317</v>
      </c>
      <c r="T1354" t="s">
        <v>8318</v>
      </c>
    </row>
    <row r="1355" spans="1:20" ht="60" x14ac:dyDescent="0.25">
      <c r="A1355">
        <v>1371</v>
      </c>
      <c r="B1355" s="3" t="s">
        <v>1372</v>
      </c>
      <c r="C1355" s="3" t="s">
        <v>5481</v>
      </c>
      <c r="D1355">
        <v>6999</v>
      </c>
      <c r="E1355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 s="13">
        <f t="shared" si="85"/>
        <v>42131.758587962962</v>
      </c>
      <c r="K1355">
        <v>1428430342</v>
      </c>
      <c r="L1355" s="13">
        <f t="shared" si="86"/>
        <v>41894.879606481481</v>
      </c>
      <c r="M1355" t="b">
        <v>0</v>
      </c>
      <c r="N1355">
        <v>70</v>
      </c>
      <c r="O1355" t="b">
        <v>1</v>
      </c>
      <c r="P1355" t="s">
        <v>8276</v>
      </c>
      <c r="Q1355" s="6">
        <f t="shared" si="84"/>
        <v>1.0708672667523933</v>
      </c>
      <c r="R1355" s="8">
        <f t="shared" si="87"/>
        <v>107.07142857142857</v>
      </c>
      <c r="S1355" t="s">
        <v>8314</v>
      </c>
      <c r="T1355" t="s">
        <v>8315</v>
      </c>
    </row>
    <row r="1356" spans="1:20" ht="60" x14ac:dyDescent="0.25">
      <c r="A1356">
        <v>647</v>
      </c>
      <c r="B1356" s="3" t="s">
        <v>648</v>
      </c>
      <c r="C1356" s="3" t="s">
        <v>4757</v>
      </c>
      <c r="D1356">
        <v>2000</v>
      </c>
      <c r="E1356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 s="13">
        <f t="shared" si="85"/>
        <v>42446.726261574076</v>
      </c>
      <c r="K1356">
        <v>1455647149</v>
      </c>
      <c r="L1356" s="13">
        <f t="shared" si="86"/>
        <v>41814.367800925924</v>
      </c>
      <c r="M1356" t="b">
        <v>0</v>
      </c>
      <c r="N1356">
        <v>17</v>
      </c>
      <c r="O1356" t="b">
        <v>1</v>
      </c>
      <c r="P1356" t="s">
        <v>8273</v>
      </c>
      <c r="Q1356" s="6">
        <f t="shared" si="84"/>
        <v>1.0705</v>
      </c>
      <c r="R1356" s="8">
        <f t="shared" si="87"/>
        <v>125.94117647058823</v>
      </c>
      <c r="S1356" t="s">
        <v>8310</v>
      </c>
      <c r="T1356" t="s">
        <v>8316</v>
      </c>
    </row>
    <row r="1357" spans="1:20" ht="60" x14ac:dyDescent="0.25">
      <c r="A1357">
        <v>2106</v>
      </c>
      <c r="B1357" s="3" t="s">
        <v>2107</v>
      </c>
      <c r="C1357" s="3" t="s">
        <v>6216</v>
      </c>
      <c r="D1357">
        <v>2200</v>
      </c>
      <c r="E1357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 s="13">
        <f t="shared" si="85"/>
        <v>41300.21497685185</v>
      </c>
      <c r="K1357">
        <v>1356584974</v>
      </c>
      <c r="L1357" s="13">
        <f t="shared" si="86"/>
        <v>40833.633194444446</v>
      </c>
      <c r="M1357" t="b">
        <v>0</v>
      </c>
      <c r="N1357">
        <v>44</v>
      </c>
      <c r="O1357" t="b">
        <v>1</v>
      </c>
      <c r="P1357" t="s">
        <v>8279</v>
      </c>
      <c r="Q1357" s="6">
        <f t="shared" si="84"/>
        <v>1.0704545454545455</v>
      </c>
      <c r="R1357" s="8">
        <f t="shared" si="87"/>
        <v>53.522727272727273</v>
      </c>
      <c r="S1357" t="s">
        <v>8314</v>
      </c>
      <c r="T1357" t="s">
        <v>8331</v>
      </c>
    </row>
    <row r="1358" spans="1:20" ht="60" x14ac:dyDescent="0.25">
      <c r="A1358">
        <v>2541</v>
      </c>
      <c r="B1358" s="3" t="s">
        <v>2541</v>
      </c>
      <c r="C1358" s="3" t="s">
        <v>6651</v>
      </c>
      <c r="D1358">
        <v>3500</v>
      </c>
      <c r="E1358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 s="13">
        <f t="shared" si="85"/>
        <v>41543.449282407404</v>
      </c>
      <c r="K1358">
        <v>1375008418</v>
      </c>
      <c r="L1358" s="13">
        <f t="shared" si="86"/>
        <v>42233.747349537036</v>
      </c>
      <c r="M1358" t="b">
        <v>0</v>
      </c>
      <c r="N1358">
        <v>63</v>
      </c>
      <c r="O1358" t="b">
        <v>1</v>
      </c>
      <c r="P1358" t="s">
        <v>8300</v>
      </c>
      <c r="Q1358" s="6">
        <f t="shared" si="84"/>
        <v>1.0702857142857143</v>
      </c>
      <c r="R1358" s="8">
        <f t="shared" si="87"/>
        <v>59.460317460317462</v>
      </c>
      <c r="S1358" t="s">
        <v>8314</v>
      </c>
      <c r="T1358" t="s">
        <v>8336</v>
      </c>
    </row>
    <row r="1359" spans="1:20" ht="30" x14ac:dyDescent="0.25">
      <c r="A1359">
        <v>815</v>
      </c>
      <c r="B1359" s="3" t="s">
        <v>816</v>
      </c>
      <c r="C1359" s="3" t="s">
        <v>4925</v>
      </c>
      <c r="D1359">
        <v>4000</v>
      </c>
      <c r="E1359">
        <v>4280</v>
      </c>
      <c r="F1359" t="s">
        <v>8219</v>
      </c>
      <c r="G1359" t="s">
        <v>8224</v>
      </c>
      <c r="H1359" t="s">
        <v>8246</v>
      </c>
      <c r="I1359">
        <v>1414879303</v>
      </c>
      <c r="J1359" s="13">
        <f t="shared" si="85"/>
        <v>41944.917858796296</v>
      </c>
      <c r="K1359">
        <v>1412287303</v>
      </c>
      <c r="L1359" s="13">
        <f t="shared" si="86"/>
        <v>40526.36917824074</v>
      </c>
      <c r="M1359" t="b">
        <v>0</v>
      </c>
      <c r="N1359">
        <v>43</v>
      </c>
      <c r="O1359" t="b">
        <v>1</v>
      </c>
      <c r="P1359" t="s">
        <v>8276</v>
      </c>
      <c r="Q1359" s="6">
        <f t="shared" si="84"/>
        <v>1.07</v>
      </c>
      <c r="R1359" s="8">
        <f t="shared" si="87"/>
        <v>99.534883720930239</v>
      </c>
      <c r="S1359" t="s">
        <v>8314</v>
      </c>
      <c r="T1359" t="s">
        <v>8315</v>
      </c>
    </row>
    <row r="1360" spans="1:20" ht="60" x14ac:dyDescent="0.25">
      <c r="A1360">
        <v>828</v>
      </c>
      <c r="B1360" s="3" t="s">
        <v>829</v>
      </c>
      <c r="C1360" s="3" t="s">
        <v>4938</v>
      </c>
      <c r="D1360">
        <v>1300</v>
      </c>
      <c r="E1360">
        <v>1391</v>
      </c>
      <c r="F1360" t="s">
        <v>8219</v>
      </c>
      <c r="G1360" t="s">
        <v>8224</v>
      </c>
      <c r="H1360" t="s">
        <v>8246</v>
      </c>
      <c r="I1360">
        <v>1340641440</v>
      </c>
      <c r="J1360" s="13">
        <f t="shared" si="85"/>
        <v>41085.683333333334</v>
      </c>
      <c r="K1360">
        <v>1339549982</v>
      </c>
      <c r="L1360" s="13">
        <f t="shared" si="86"/>
        <v>42475.057164351849</v>
      </c>
      <c r="M1360" t="b">
        <v>0</v>
      </c>
      <c r="N1360">
        <v>38</v>
      </c>
      <c r="O1360" t="b">
        <v>1</v>
      </c>
      <c r="P1360" t="s">
        <v>8276</v>
      </c>
      <c r="Q1360" s="6">
        <f t="shared" si="84"/>
        <v>1.07</v>
      </c>
      <c r="R1360" s="8">
        <f t="shared" si="87"/>
        <v>36.60526315789474</v>
      </c>
      <c r="S1360" t="s">
        <v>8314</v>
      </c>
      <c r="T1360" t="s">
        <v>8315</v>
      </c>
    </row>
    <row r="1361" spans="1:20" ht="60" x14ac:dyDescent="0.25">
      <c r="A1361">
        <v>1932</v>
      </c>
      <c r="B1361" s="3" t="s">
        <v>1933</v>
      </c>
      <c r="C1361" s="3" t="s">
        <v>6042</v>
      </c>
      <c r="D1361">
        <v>5250</v>
      </c>
      <c r="E1361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 s="13">
        <f t="shared" si="85"/>
        <v>40932.809872685182</v>
      </c>
      <c r="K1361">
        <v>1325618773</v>
      </c>
      <c r="L1361" s="13">
        <f t="shared" si="86"/>
        <v>41307.987696759257</v>
      </c>
      <c r="M1361" t="b">
        <v>0</v>
      </c>
      <c r="N1361">
        <v>80</v>
      </c>
      <c r="O1361" t="b">
        <v>1</v>
      </c>
      <c r="P1361" t="s">
        <v>8279</v>
      </c>
      <c r="Q1361" s="6">
        <f t="shared" si="84"/>
        <v>1.0699047619047619</v>
      </c>
      <c r="R1361" s="8">
        <f t="shared" si="87"/>
        <v>70.212500000000006</v>
      </c>
      <c r="S1361" t="s">
        <v>8314</v>
      </c>
      <c r="T1361" t="s">
        <v>8331</v>
      </c>
    </row>
    <row r="1362" spans="1:20" ht="60" x14ac:dyDescent="0.25">
      <c r="A1362">
        <v>3495</v>
      </c>
      <c r="B1362" s="3" t="s">
        <v>3494</v>
      </c>
      <c r="C1362" s="3" t="s">
        <v>7605</v>
      </c>
      <c r="D1362">
        <v>5000</v>
      </c>
      <c r="E1362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 s="13">
        <f t="shared" si="85"/>
        <v>41944.720833333333</v>
      </c>
      <c r="K1362">
        <v>1412360309</v>
      </c>
      <c r="L1362" s="13">
        <f t="shared" si="86"/>
        <v>41078.91201388889</v>
      </c>
      <c r="M1362" t="b">
        <v>0</v>
      </c>
      <c r="N1362">
        <v>72</v>
      </c>
      <c r="O1362" t="b">
        <v>1</v>
      </c>
      <c r="P1362" t="s">
        <v>8271</v>
      </c>
      <c r="Q1362" s="6">
        <f t="shared" si="84"/>
        <v>1.0686</v>
      </c>
      <c r="R1362" s="8">
        <f t="shared" si="87"/>
        <v>74.208333333333329</v>
      </c>
      <c r="S1362" t="s">
        <v>8317</v>
      </c>
      <c r="T1362" t="s">
        <v>8318</v>
      </c>
    </row>
    <row r="1363" spans="1:20" ht="60" x14ac:dyDescent="0.25">
      <c r="A1363">
        <v>2963</v>
      </c>
      <c r="B1363" s="3" t="s">
        <v>2963</v>
      </c>
      <c r="C1363" s="3" t="s">
        <v>7073</v>
      </c>
      <c r="D1363">
        <v>10000</v>
      </c>
      <c r="E1363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 s="13">
        <f t="shared" si="85"/>
        <v>42187.470185185186</v>
      </c>
      <c r="K1363">
        <v>1433243824</v>
      </c>
      <c r="L1363" s="13">
        <f t="shared" si="86"/>
        <v>41082.564884259256</v>
      </c>
      <c r="M1363" t="b">
        <v>0</v>
      </c>
      <c r="N1363">
        <v>98</v>
      </c>
      <c r="O1363" t="b">
        <v>1</v>
      </c>
      <c r="P1363" t="s">
        <v>8271</v>
      </c>
      <c r="Q1363" s="6">
        <f t="shared" si="84"/>
        <v>1.0685</v>
      </c>
      <c r="R1363" s="8">
        <f t="shared" si="87"/>
        <v>109.03061224489795</v>
      </c>
      <c r="S1363" t="s">
        <v>8317</v>
      </c>
      <c r="T1363" t="s">
        <v>8318</v>
      </c>
    </row>
    <row r="1364" spans="1:20" ht="45" x14ac:dyDescent="0.25">
      <c r="A1364">
        <v>1521</v>
      </c>
      <c r="B1364" s="3" t="s">
        <v>1522</v>
      </c>
      <c r="C1364" s="3" t="s">
        <v>5631</v>
      </c>
      <c r="D1364">
        <v>37500</v>
      </c>
      <c r="E1364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 s="13">
        <f t="shared" si="85"/>
        <v>42528.167719907404</v>
      </c>
      <c r="K1364">
        <v>1462248091</v>
      </c>
      <c r="L1364" s="13">
        <f t="shared" si="86"/>
        <v>42139.014525462961</v>
      </c>
      <c r="M1364" t="b">
        <v>1</v>
      </c>
      <c r="N1364">
        <v>235</v>
      </c>
      <c r="O1364" t="b">
        <v>1</v>
      </c>
      <c r="P1364" t="s">
        <v>8285</v>
      </c>
      <c r="Q1364" s="6">
        <f t="shared" si="84"/>
        <v>1.0681333333333334</v>
      </c>
      <c r="R1364" s="8">
        <f t="shared" si="87"/>
        <v>170.44680851063831</v>
      </c>
      <c r="S1364" t="s">
        <v>8325</v>
      </c>
      <c r="T1364" t="s">
        <v>8326</v>
      </c>
    </row>
    <row r="1365" spans="1:20" ht="60" x14ac:dyDescent="0.25">
      <c r="A1365">
        <v>399</v>
      </c>
      <c r="B1365" s="3" t="s">
        <v>400</v>
      </c>
      <c r="C1365" s="3" t="s">
        <v>4509</v>
      </c>
      <c r="D1365">
        <v>20000</v>
      </c>
      <c r="E1365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 s="13">
        <f t="shared" si="85"/>
        <v>42718.5</v>
      </c>
      <c r="K1365">
        <v>1479070867</v>
      </c>
      <c r="L1365" s="13">
        <f t="shared" si="86"/>
        <v>41004.802465277775</v>
      </c>
      <c r="M1365" t="b">
        <v>0</v>
      </c>
      <c r="N1365">
        <v>95</v>
      </c>
      <c r="O1365" t="b">
        <v>1</v>
      </c>
      <c r="P1365" t="s">
        <v>8269</v>
      </c>
      <c r="Q1365" s="6">
        <f t="shared" si="84"/>
        <v>1.0680499999999999</v>
      </c>
      <c r="R1365" s="8">
        <f t="shared" si="87"/>
        <v>224.85263157894738</v>
      </c>
      <c r="S1365" t="s">
        <v>8320</v>
      </c>
      <c r="T1365" t="s">
        <v>8332</v>
      </c>
    </row>
    <row r="1366" spans="1:20" ht="45" x14ac:dyDescent="0.25">
      <c r="A1366">
        <v>2662</v>
      </c>
      <c r="B1366" s="3" t="s">
        <v>2662</v>
      </c>
      <c r="C1366" s="3" t="s">
        <v>6772</v>
      </c>
      <c r="D1366">
        <v>20000</v>
      </c>
      <c r="E1366">
        <v>21360</v>
      </c>
      <c r="F1366" t="s">
        <v>8219</v>
      </c>
      <c r="G1366" t="s">
        <v>8224</v>
      </c>
      <c r="H1366" t="s">
        <v>8246</v>
      </c>
      <c r="I1366">
        <v>1440179713</v>
      </c>
      <c r="J1366" s="13">
        <f t="shared" si="85"/>
        <v>42237.746678240743</v>
      </c>
      <c r="K1366">
        <v>1437587713</v>
      </c>
      <c r="L1366" s="13">
        <f t="shared" si="86"/>
        <v>42760.498935185184</v>
      </c>
      <c r="M1366" t="b">
        <v>0</v>
      </c>
      <c r="N1366">
        <v>80</v>
      </c>
      <c r="O1366" t="b">
        <v>1</v>
      </c>
      <c r="P1366" t="s">
        <v>8302</v>
      </c>
      <c r="Q1366" s="6">
        <f t="shared" si="84"/>
        <v>1.0680000000000001</v>
      </c>
      <c r="R1366" s="8">
        <f t="shared" si="87"/>
        <v>267</v>
      </c>
      <c r="S1366" t="s">
        <v>8310</v>
      </c>
      <c r="T1366" t="s">
        <v>8337</v>
      </c>
    </row>
    <row r="1367" spans="1:20" ht="60" x14ac:dyDescent="0.25">
      <c r="A1367">
        <v>3615</v>
      </c>
      <c r="B1367" s="3" t="s">
        <v>3613</v>
      </c>
      <c r="C1367" s="3" t="s">
        <v>7725</v>
      </c>
      <c r="D1367">
        <v>2500</v>
      </c>
      <c r="E1367">
        <v>2670</v>
      </c>
      <c r="F1367" t="s">
        <v>8219</v>
      </c>
      <c r="G1367" t="s">
        <v>8225</v>
      </c>
      <c r="H1367" t="s">
        <v>8247</v>
      </c>
      <c r="I1367">
        <v>1449756896</v>
      </c>
      <c r="J1367" s="13">
        <f t="shared" si="85"/>
        <v>42348.593703703707</v>
      </c>
      <c r="K1367">
        <v>1447164896</v>
      </c>
      <c r="L1367" s="13">
        <f t="shared" si="86"/>
        <v>42507.581412037034</v>
      </c>
      <c r="M1367" t="b">
        <v>0</v>
      </c>
      <c r="N1367">
        <v>72</v>
      </c>
      <c r="O1367" t="b">
        <v>1</v>
      </c>
      <c r="P1367" t="s">
        <v>8271</v>
      </c>
      <c r="Q1367" s="6">
        <f t="shared" si="84"/>
        <v>1.0680000000000001</v>
      </c>
      <c r="R1367" s="8">
        <f t="shared" si="87"/>
        <v>37.083333333333336</v>
      </c>
      <c r="S1367" t="s">
        <v>8317</v>
      </c>
      <c r="T1367" t="s">
        <v>8318</v>
      </c>
    </row>
    <row r="1368" spans="1:20" ht="60" x14ac:dyDescent="0.25">
      <c r="A1368">
        <v>3164</v>
      </c>
      <c r="B1368" s="3" t="s">
        <v>3164</v>
      </c>
      <c r="C1368" s="3" t="s">
        <v>7274</v>
      </c>
      <c r="D1368">
        <v>2500</v>
      </c>
      <c r="E1368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 s="13">
        <f t="shared" si="85"/>
        <v>41799.80572916667</v>
      </c>
      <c r="K1368">
        <v>1399490415</v>
      </c>
      <c r="L1368" s="13">
        <f t="shared" si="86"/>
        <v>42256.391875000001</v>
      </c>
      <c r="M1368" t="b">
        <v>1</v>
      </c>
      <c r="N1368">
        <v>71</v>
      </c>
      <c r="O1368" t="b">
        <v>1</v>
      </c>
      <c r="P1368" t="s">
        <v>8271</v>
      </c>
      <c r="Q1368" s="6">
        <f t="shared" si="84"/>
        <v>1.0676000000000001</v>
      </c>
      <c r="R1368" s="8">
        <f t="shared" si="87"/>
        <v>37.591549295774648</v>
      </c>
      <c r="S1368" t="s">
        <v>8317</v>
      </c>
      <c r="T1368" t="s">
        <v>8318</v>
      </c>
    </row>
    <row r="1369" spans="1:20" ht="45" x14ac:dyDescent="0.25">
      <c r="A1369">
        <v>2306</v>
      </c>
      <c r="B1369" s="3" t="s">
        <v>2307</v>
      </c>
      <c r="C1369" s="3" t="s">
        <v>6416</v>
      </c>
      <c r="D1369">
        <v>3500</v>
      </c>
      <c r="E1369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 s="13">
        <f t="shared" si="85"/>
        <v>40978.16815972222</v>
      </c>
      <c r="K1369">
        <v>1328760129</v>
      </c>
      <c r="L1369" s="13">
        <f t="shared" si="86"/>
        <v>42068.829039351855</v>
      </c>
      <c r="M1369" t="b">
        <v>1</v>
      </c>
      <c r="N1369">
        <v>73</v>
      </c>
      <c r="O1369" t="b">
        <v>1</v>
      </c>
      <c r="P1369" t="s">
        <v>8279</v>
      </c>
      <c r="Q1369" s="6">
        <f t="shared" si="84"/>
        <v>1.0675857142857144</v>
      </c>
      <c r="R1369" s="8">
        <f t="shared" si="87"/>
        <v>51.185616438356163</v>
      </c>
      <c r="S1369" t="s">
        <v>8314</v>
      </c>
      <c r="T1369" t="s">
        <v>8331</v>
      </c>
    </row>
    <row r="1370" spans="1:20" ht="30" x14ac:dyDescent="0.25">
      <c r="A1370">
        <v>738</v>
      </c>
      <c r="B1370" s="3" t="s">
        <v>739</v>
      </c>
      <c r="C1370" s="3" t="s">
        <v>4848</v>
      </c>
      <c r="D1370">
        <v>1500</v>
      </c>
      <c r="E1370">
        <v>1601</v>
      </c>
      <c r="F1370" t="s">
        <v>8219</v>
      </c>
      <c r="G1370" t="s">
        <v>8224</v>
      </c>
      <c r="H1370" t="s">
        <v>8246</v>
      </c>
      <c r="I1370">
        <v>1417409940</v>
      </c>
      <c r="J1370" s="13">
        <f t="shared" si="85"/>
        <v>41974.207638888889</v>
      </c>
      <c r="K1370">
        <v>1414765794</v>
      </c>
      <c r="L1370" s="13">
        <f t="shared" si="86"/>
        <v>41299.793356481481</v>
      </c>
      <c r="M1370" t="b">
        <v>0</v>
      </c>
      <c r="N1370">
        <v>41</v>
      </c>
      <c r="O1370" t="b">
        <v>1</v>
      </c>
      <c r="P1370" t="s">
        <v>8274</v>
      </c>
      <c r="Q1370" s="6">
        <f t="shared" si="84"/>
        <v>1.0673333333333332</v>
      </c>
      <c r="R1370" s="8">
        <f t="shared" si="87"/>
        <v>39.048780487804876</v>
      </c>
      <c r="S1370" t="s">
        <v>8323</v>
      </c>
      <c r="T1370" t="s">
        <v>8333</v>
      </c>
    </row>
    <row r="1371" spans="1:20" ht="60" x14ac:dyDescent="0.25">
      <c r="A1371">
        <v>1186</v>
      </c>
      <c r="B1371" s="3" t="s">
        <v>1187</v>
      </c>
      <c r="C1371" s="3" t="s">
        <v>5296</v>
      </c>
      <c r="D1371">
        <v>7500</v>
      </c>
      <c r="E1371">
        <v>8005</v>
      </c>
      <c r="F1371" t="s">
        <v>8219</v>
      </c>
      <c r="G1371" t="s">
        <v>8225</v>
      </c>
      <c r="H1371" t="s">
        <v>8247</v>
      </c>
      <c r="I1371">
        <v>1433198520</v>
      </c>
      <c r="J1371" s="13">
        <f t="shared" si="85"/>
        <v>42156.945833333331</v>
      </c>
      <c r="K1371">
        <v>1430340195</v>
      </c>
      <c r="L1371" s="13">
        <f t="shared" si="86"/>
        <v>42331.551307870366</v>
      </c>
      <c r="M1371" t="b">
        <v>0</v>
      </c>
      <c r="N1371">
        <v>123</v>
      </c>
      <c r="O1371" t="b">
        <v>1</v>
      </c>
      <c r="P1371" t="s">
        <v>8285</v>
      </c>
      <c r="Q1371" s="6">
        <f t="shared" si="84"/>
        <v>1.0673333333333332</v>
      </c>
      <c r="R1371" s="8">
        <f t="shared" si="87"/>
        <v>65.081300813008127</v>
      </c>
      <c r="S1371" t="s">
        <v>8325</v>
      </c>
      <c r="T1371" t="s">
        <v>8326</v>
      </c>
    </row>
    <row r="1372" spans="1:20" ht="30" x14ac:dyDescent="0.25">
      <c r="A1372">
        <v>255</v>
      </c>
      <c r="B1372" s="3" t="s">
        <v>256</v>
      </c>
      <c r="C1372" s="3" t="s">
        <v>4365</v>
      </c>
      <c r="D1372">
        <v>8000</v>
      </c>
      <c r="E1372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 s="13">
        <f t="shared" si="85"/>
        <v>40618.48474537037</v>
      </c>
      <c r="K1372">
        <v>1297687082</v>
      </c>
      <c r="L1372" s="13">
        <f t="shared" si="86"/>
        <v>42275.731666666667</v>
      </c>
      <c r="M1372" t="b">
        <v>1</v>
      </c>
      <c r="N1372">
        <v>188</v>
      </c>
      <c r="O1372" t="b">
        <v>1</v>
      </c>
      <c r="P1372" t="s">
        <v>8269</v>
      </c>
      <c r="Q1372" s="6">
        <f t="shared" si="84"/>
        <v>1.0673325</v>
      </c>
      <c r="R1372" s="8">
        <f t="shared" si="87"/>
        <v>45.418404255319146</v>
      </c>
      <c r="S1372" t="s">
        <v>8320</v>
      </c>
      <c r="T1372" t="s">
        <v>8332</v>
      </c>
    </row>
    <row r="1373" spans="1:20" ht="60" x14ac:dyDescent="0.25">
      <c r="A1373">
        <v>257</v>
      </c>
      <c r="B1373" s="3" t="s">
        <v>258</v>
      </c>
      <c r="C1373" s="3" t="s">
        <v>4367</v>
      </c>
      <c r="D1373">
        <v>35000</v>
      </c>
      <c r="E1373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 s="13">
        <f t="shared" si="85"/>
        <v>42509.626875000002</v>
      </c>
      <c r="K1373">
        <v>1461078162</v>
      </c>
      <c r="L1373" s="13">
        <f t="shared" si="86"/>
        <v>42448.821585648147</v>
      </c>
      <c r="M1373" t="b">
        <v>1</v>
      </c>
      <c r="N1373">
        <v>560</v>
      </c>
      <c r="O1373" t="b">
        <v>1</v>
      </c>
      <c r="P1373" t="s">
        <v>8269</v>
      </c>
      <c r="Q1373" s="6">
        <f t="shared" si="84"/>
        <v>1.0672648571428571</v>
      </c>
      <c r="R1373" s="8">
        <f t="shared" si="87"/>
        <v>66.70405357142856</v>
      </c>
      <c r="S1373" t="s">
        <v>8320</v>
      </c>
      <c r="T1373" t="s">
        <v>8332</v>
      </c>
    </row>
    <row r="1374" spans="1:20" ht="60" x14ac:dyDescent="0.25">
      <c r="A1374">
        <v>341</v>
      </c>
      <c r="B1374" s="3" t="s">
        <v>342</v>
      </c>
      <c r="C1374" s="3" t="s">
        <v>4451</v>
      </c>
      <c r="D1374">
        <v>3500</v>
      </c>
      <c r="E1374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 s="13">
        <f t="shared" si="85"/>
        <v>41913.165972222225</v>
      </c>
      <c r="K1374">
        <v>1410555998</v>
      </c>
      <c r="L1374" s="13">
        <f t="shared" si="86"/>
        <v>42160.708530092597</v>
      </c>
      <c r="M1374" t="b">
        <v>1</v>
      </c>
      <c r="N1374">
        <v>55</v>
      </c>
      <c r="O1374" t="b">
        <v>1</v>
      </c>
      <c r="P1374" t="s">
        <v>8269</v>
      </c>
      <c r="Q1374" s="6">
        <f t="shared" si="84"/>
        <v>1.0671428571428572</v>
      </c>
      <c r="R1374" s="8">
        <f t="shared" si="87"/>
        <v>67.909090909090907</v>
      </c>
      <c r="S1374" t="s">
        <v>8320</v>
      </c>
      <c r="T1374" t="s">
        <v>8332</v>
      </c>
    </row>
    <row r="1375" spans="1:20" ht="60" x14ac:dyDescent="0.25">
      <c r="A1375">
        <v>3776</v>
      </c>
      <c r="B1375" s="3" t="s">
        <v>3773</v>
      </c>
      <c r="C1375" s="3" t="s">
        <v>7886</v>
      </c>
      <c r="D1375">
        <v>8000</v>
      </c>
      <c r="E1375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 s="13">
        <f t="shared" si="85"/>
        <v>41852.041666666664</v>
      </c>
      <c r="K1375">
        <v>1403599778</v>
      </c>
      <c r="L1375" s="13">
        <f t="shared" si="86"/>
        <v>42495.434236111112</v>
      </c>
      <c r="M1375" t="b">
        <v>0</v>
      </c>
      <c r="N1375">
        <v>94</v>
      </c>
      <c r="O1375" t="b">
        <v>1</v>
      </c>
      <c r="P1375" t="s">
        <v>8305</v>
      </c>
      <c r="Q1375" s="6">
        <f t="shared" si="84"/>
        <v>1.0671250000000001</v>
      </c>
      <c r="R1375" s="8">
        <f t="shared" si="87"/>
        <v>90.819148936170208</v>
      </c>
      <c r="S1375" t="s">
        <v>8317</v>
      </c>
      <c r="T1375" t="s">
        <v>8338</v>
      </c>
    </row>
    <row r="1376" spans="1:20" ht="60" x14ac:dyDescent="0.25">
      <c r="A1376">
        <v>2488</v>
      </c>
      <c r="B1376" s="3" t="s">
        <v>2488</v>
      </c>
      <c r="C1376" s="3" t="s">
        <v>6598</v>
      </c>
      <c r="D1376">
        <v>3000</v>
      </c>
      <c r="E1376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 s="13">
        <f t="shared" si="85"/>
        <v>40863.674861111111</v>
      </c>
      <c r="K1376">
        <v>1318864308</v>
      </c>
      <c r="L1376" s="13">
        <f t="shared" si="86"/>
        <v>40703.197048611109</v>
      </c>
      <c r="M1376" t="b">
        <v>0</v>
      </c>
      <c r="N1376">
        <v>65</v>
      </c>
      <c r="O1376" t="b">
        <v>1</v>
      </c>
      <c r="P1376" t="s">
        <v>8279</v>
      </c>
      <c r="Q1376" s="6">
        <f t="shared" si="84"/>
        <v>1.0669999999999999</v>
      </c>
      <c r="R1376" s="8">
        <f t="shared" si="87"/>
        <v>49.246153846153845</v>
      </c>
      <c r="S1376" t="s">
        <v>8314</v>
      </c>
      <c r="T1376" t="s">
        <v>8331</v>
      </c>
    </row>
    <row r="1377" spans="1:20" ht="60" x14ac:dyDescent="0.25">
      <c r="A1377">
        <v>3030</v>
      </c>
      <c r="B1377" s="3" t="s">
        <v>3030</v>
      </c>
      <c r="C1377" s="3" t="s">
        <v>7140</v>
      </c>
      <c r="D1377">
        <v>1750</v>
      </c>
      <c r="E1377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 s="13">
        <f t="shared" si="85"/>
        <v>42263.747349537036</v>
      </c>
      <c r="K1377">
        <v>1439834171</v>
      </c>
      <c r="L1377" s="13">
        <f t="shared" si="86"/>
        <v>42769.809965277775</v>
      </c>
      <c r="M1377" t="b">
        <v>0</v>
      </c>
      <c r="N1377">
        <v>41</v>
      </c>
      <c r="O1377" t="b">
        <v>1</v>
      </c>
      <c r="P1377" t="s">
        <v>8303</v>
      </c>
      <c r="Q1377" s="6">
        <f t="shared" si="84"/>
        <v>1.0668571428571429</v>
      </c>
      <c r="R1377" s="8">
        <f t="shared" si="87"/>
        <v>45.536585365853661</v>
      </c>
      <c r="S1377" t="s">
        <v>8317</v>
      </c>
      <c r="T1377" t="s">
        <v>8330</v>
      </c>
    </row>
    <row r="1378" spans="1:20" ht="45" x14ac:dyDescent="0.25">
      <c r="A1378">
        <v>290</v>
      </c>
      <c r="B1378" s="3" t="s">
        <v>291</v>
      </c>
      <c r="C1378" s="3" t="s">
        <v>4400</v>
      </c>
      <c r="D1378">
        <v>4500</v>
      </c>
      <c r="E1378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 s="13">
        <f t="shared" si="85"/>
        <v>40576.332638888889</v>
      </c>
      <c r="K1378">
        <v>1292316697</v>
      </c>
      <c r="L1378" s="13">
        <f t="shared" si="86"/>
        <v>41794.072337962964</v>
      </c>
      <c r="M1378" t="b">
        <v>1</v>
      </c>
      <c r="N1378">
        <v>168</v>
      </c>
      <c r="O1378" t="b">
        <v>1</v>
      </c>
      <c r="P1378" t="s">
        <v>8269</v>
      </c>
      <c r="Q1378" s="6">
        <f t="shared" si="84"/>
        <v>1.0668444444444445</v>
      </c>
      <c r="R1378" s="8">
        <f t="shared" si="87"/>
        <v>28.576190476190476</v>
      </c>
      <c r="S1378" t="s">
        <v>8320</v>
      </c>
      <c r="T1378" t="s">
        <v>8332</v>
      </c>
    </row>
    <row r="1379" spans="1:20" ht="60" x14ac:dyDescent="0.25">
      <c r="A1379">
        <v>3307</v>
      </c>
      <c r="B1379" s="3" t="s">
        <v>3307</v>
      </c>
      <c r="C1379" s="3" t="s">
        <v>7417</v>
      </c>
      <c r="D1379">
        <v>1000</v>
      </c>
      <c r="E1379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 s="13">
        <f t="shared" si="85"/>
        <v>42505.057164351849</v>
      </c>
      <c r="K1379">
        <v>1460683339</v>
      </c>
      <c r="L1379" s="13">
        <f t="shared" si="86"/>
        <v>42234.597685185188</v>
      </c>
      <c r="M1379" t="b">
        <v>0</v>
      </c>
      <c r="N1379">
        <v>20</v>
      </c>
      <c r="O1379" t="b">
        <v>1</v>
      </c>
      <c r="P1379" t="s">
        <v>8271</v>
      </c>
      <c r="Q1379" s="6">
        <f t="shared" si="84"/>
        <v>1.0668</v>
      </c>
      <c r="R1379" s="8">
        <f t="shared" si="87"/>
        <v>53.339999999999996</v>
      </c>
      <c r="S1379" t="s">
        <v>8317</v>
      </c>
      <c r="T1379" t="s">
        <v>8318</v>
      </c>
    </row>
    <row r="1380" spans="1:20" ht="45" x14ac:dyDescent="0.25">
      <c r="A1380">
        <v>2309</v>
      </c>
      <c r="B1380" s="3" t="s">
        <v>2310</v>
      </c>
      <c r="C1380" s="3" t="s">
        <v>6419</v>
      </c>
      <c r="D1380">
        <v>6000</v>
      </c>
      <c r="E1380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 s="13">
        <f t="shared" si="85"/>
        <v>41342.987696759257</v>
      </c>
      <c r="K1380">
        <v>1359848537</v>
      </c>
      <c r="L1380" s="13">
        <f t="shared" si="86"/>
        <v>42291.556076388893</v>
      </c>
      <c r="M1380" t="b">
        <v>1</v>
      </c>
      <c r="N1380">
        <v>107</v>
      </c>
      <c r="O1380" t="b">
        <v>1</v>
      </c>
      <c r="P1380" t="s">
        <v>8279</v>
      </c>
      <c r="Q1380" s="6">
        <f t="shared" si="84"/>
        <v>1.0667450000000001</v>
      </c>
      <c r="R1380" s="8">
        <f t="shared" si="87"/>
        <v>59.817476635514019</v>
      </c>
      <c r="S1380" t="s">
        <v>8314</v>
      </c>
      <c r="T1380" t="s">
        <v>8331</v>
      </c>
    </row>
    <row r="1381" spans="1:20" ht="45" x14ac:dyDescent="0.25">
      <c r="A1381">
        <v>373</v>
      </c>
      <c r="B1381" s="3" t="s">
        <v>374</v>
      </c>
      <c r="C1381" s="3" t="s">
        <v>4483</v>
      </c>
      <c r="D1381">
        <v>7500</v>
      </c>
      <c r="E1381">
        <v>8000</v>
      </c>
      <c r="F1381" t="s">
        <v>8219</v>
      </c>
      <c r="G1381" t="s">
        <v>8224</v>
      </c>
      <c r="H1381" t="s">
        <v>8246</v>
      </c>
      <c r="I1381">
        <v>1342648398</v>
      </c>
      <c r="J1381" s="13">
        <f t="shared" si="85"/>
        <v>41108.91201388889</v>
      </c>
      <c r="K1381">
        <v>1340056398</v>
      </c>
      <c r="L1381" s="13">
        <f t="shared" si="86"/>
        <v>40330.755543981482</v>
      </c>
      <c r="M1381" t="b">
        <v>0</v>
      </c>
      <c r="N1381">
        <v>89</v>
      </c>
      <c r="O1381" t="b">
        <v>1</v>
      </c>
      <c r="P1381" t="s">
        <v>8269</v>
      </c>
      <c r="Q1381" s="6">
        <f t="shared" si="84"/>
        <v>1.0666666666666667</v>
      </c>
      <c r="R1381" s="8">
        <f t="shared" si="87"/>
        <v>89.887640449438209</v>
      </c>
      <c r="S1381" t="s">
        <v>8320</v>
      </c>
      <c r="T1381" t="s">
        <v>8332</v>
      </c>
    </row>
    <row r="1382" spans="1:20" ht="45" x14ac:dyDescent="0.25">
      <c r="A1382">
        <v>396</v>
      </c>
      <c r="B1382" s="3" t="s">
        <v>397</v>
      </c>
      <c r="C1382" s="3" t="s">
        <v>4506</v>
      </c>
      <c r="D1382">
        <v>15000</v>
      </c>
      <c r="E1382">
        <v>16000</v>
      </c>
      <c r="F1382" t="s">
        <v>8219</v>
      </c>
      <c r="G1382" t="s">
        <v>8224</v>
      </c>
      <c r="H1382" t="s">
        <v>8246</v>
      </c>
      <c r="I1382">
        <v>1341668006</v>
      </c>
      <c r="J1382" s="13">
        <f t="shared" si="85"/>
        <v>41097.564884259256</v>
      </c>
      <c r="K1382">
        <v>1340372006</v>
      </c>
      <c r="L1382" s="13">
        <f t="shared" si="86"/>
        <v>42184.209537037037</v>
      </c>
      <c r="M1382" t="b">
        <v>0</v>
      </c>
      <c r="N1382">
        <v>196</v>
      </c>
      <c r="O1382" t="b">
        <v>1</v>
      </c>
      <c r="P1382" t="s">
        <v>8269</v>
      </c>
      <c r="Q1382" s="6">
        <f t="shared" si="84"/>
        <v>1.0666666666666667</v>
      </c>
      <c r="R1382" s="8">
        <f t="shared" si="87"/>
        <v>81.632653061224488</v>
      </c>
      <c r="S1382" t="s">
        <v>8320</v>
      </c>
      <c r="T1382" t="s">
        <v>8332</v>
      </c>
    </row>
    <row r="1383" spans="1:20" ht="60" x14ac:dyDescent="0.25">
      <c r="A1383">
        <v>3049</v>
      </c>
      <c r="B1383" s="3" t="s">
        <v>3049</v>
      </c>
      <c r="C1383" s="3" t="s">
        <v>7159</v>
      </c>
      <c r="D1383">
        <v>3750</v>
      </c>
      <c r="E1383">
        <v>4000</v>
      </c>
      <c r="F1383" t="s">
        <v>8219</v>
      </c>
      <c r="G1383" t="s">
        <v>8224</v>
      </c>
      <c r="H1383" t="s">
        <v>8246</v>
      </c>
      <c r="I1383">
        <v>1434241255</v>
      </c>
      <c r="J1383" s="13">
        <f t="shared" si="85"/>
        <v>42169.014525462961</v>
      </c>
      <c r="K1383">
        <v>1431649255</v>
      </c>
      <c r="L1383" s="13">
        <f t="shared" si="86"/>
        <v>41950.859560185185</v>
      </c>
      <c r="M1383" t="b">
        <v>0</v>
      </c>
      <c r="N1383">
        <v>54</v>
      </c>
      <c r="O1383" t="b">
        <v>1</v>
      </c>
      <c r="P1383" t="s">
        <v>8303</v>
      </c>
      <c r="Q1383" s="6">
        <f t="shared" si="84"/>
        <v>1.0666666666666667</v>
      </c>
      <c r="R1383" s="8">
        <f t="shared" si="87"/>
        <v>74.074074074074076</v>
      </c>
      <c r="S1383" t="s">
        <v>8317</v>
      </c>
      <c r="T1383" t="s">
        <v>8330</v>
      </c>
    </row>
    <row r="1384" spans="1:20" ht="45" x14ac:dyDescent="0.25">
      <c r="A1384">
        <v>2307</v>
      </c>
      <c r="B1384" s="3" t="s">
        <v>2308</v>
      </c>
      <c r="C1384" s="3" t="s">
        <v>6417</v>
      </c>
      <c r="D1384">
        <v>1964.47</v>
      </c>
      <c r="E1384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 s="13">
        <f t="shared" si="85"/>
        <v>41034.802407407406</v>
      </c>
      <c r="K1384">
        <v>1333653333</v>
      </c>
      <c r="L1384" s="13">
        <f t="shared" si="86"/>
        <v>41869.542314814818</v>
      </c>
      <c r="M1384" t="b">
        <v>1</v>
      </c>
      <c r="N1384">
        <v>75</v>
      </c>
      <c r="O1384" t="b">
        <v>1</v>
      </c>
      <c r="P1384" t="s">
        <v>8279</v>
      </c>
      <c r="Q1384" s="6">
        <f t="shared" si="84"/>
        <v>1.0665777537961894</v>
      </c>
      <c r="R1384" s="8">
        <f t="shared" si="87"/>
        <v>27.936800000000002</v>
      </c>
      <c r="S1384" t="s">
        <v>8314</v>
      </c>
      <c r="T1384" t="s">
        <v>8331</v>
      </c>
    </row>
    <row r="1385" spans="1:20" ht="45" x14ac:dyDescent="0.25">
      <c r="A1385">
        <v>349</v>
      </c>
      <c r="B1385" s="3" t="s">
        <v>350</v>
      </c>
      <c r="C1385" s="3" t="s">
        <v>4459</v>
      </c>
      <c r="D1385">
        <v>11260</v>
      </c>
      <c r="E1385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 s="13">
        <f t="shared" si="85"/>
        <v>42790.498935185184</v>
      </c>
      <c r="K1385">
        <v>1485345508</v>
      </c>
      <c r="L1385" s="13">
        <f t="shared" si="86"/>
        <v>42011.628136574072</v>
      </c>
      <c r="M1385" t="b">
        <v>1</v>
      </c>
      <c r="N1385">
        <v>167</v>
      </c>
      <c r="O1385" t="b">
        <v>1</v>
      </c>
      <c r="P1385" t="s">
        <v>8269</v>
      </c>
      <c r="Q1385" s="6">
        <f t="shared" si="84"/>
        <v>1.0663570159857905</v>
      </c>
      <c r="R1385" s="8">
        <f t="shared" si="87"/>
        <v>71.899281437125751</v>
      </c>
      <c r="S1385" t="s">
        <v>8320</v>
      </c>
      <c r="T1385" t="s">
        <v>8332</v>
      </c>
    </row>
    <row r="1386" spans="1:20" ht="45" x14ac:dyDescent="0.25">
      <c r="A1386">
        <v>331</v>
      </c>
      <c r="B1386" s="3" t="s">
        <v>332</v>
      </c>
      <c r="C1386" s="3" t="s">
        <v>4441</v>
      </c>
      <c r="D1386">
        <v>40000</v>
      </c>
      <c r="E1386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 s="13">
        <f t="shared" si="85"/>
        <v>42538.581412037034</v>
      </c>
      <c r="K1386">
        <v>1463493434</v>
      </c>
      <c r="L1386" s="13">
        <f t="shared" si="86"/>
        <v>42419.91942129629</v>
      </c>
      <c r="M1386" t="b">
        <v>1</v>
      </c>
      <c r="N1386">
        <v>438</v>
      </c>
      <c r="O1386" t="b">
        <v>1</v>
      </c>
      <c r="P1386" t="s">
        <v>8269</v>
      </c>
      <c r="Q1386" s="6">
        <f t="shared" si="84"/>
        <v>1.0660499999999999</v>
      </c>
      <c r="R1386" s="8">
        <f t="shared" si="87"/>
        <v>97.356164383561648</v>
      </c>
      <c r="S1386" t="s">
        <v>8320</v>
      </c>
      <c r="T1386" t="s">
        <v>8332</v>
      </c>
    </row>
    <row r="1387" spans="1:20" ht="45" x14ac:dyDescent="0.25">
      <c r="A1387">
        <v>15</v>
      </c>
      <c r="B1387" s="3" t="s">
        <v>17</v>
      </c>
      <c r="C1387" s="3" t="s">
        <v>4126</v>
      </c>
      <c r="D1387">
        <v>2000</v>
      </c>
      <c r="E1387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 s="13">
        <f t="shared" si="85"/>
        <v>42274.843055555553</v>
      </c>
      <c r="K1387">
        <v>1441790658</v>
      </c>
      <c r="L1387" s="13">
        <f t="shared" si="86"/>
        <v>42758.559629629628</v>
      </c>
      <c r="M1387" t="b">
        <v>0</v>
      </c>
      <c r="N1387">
        <v>98</v>
      </c>
      <c r="O1387" t="b">
        <v>1</v>
      </c>
      <c r="P1387" t="s">
        <v>8265</v>
      </c>
      <c r="Q1387" s="6">
        <f t="shared" si="84"/>
        <v>1.0660000000000001</v>
      </c>
      <c r="R1387" s="8">
        <f t="shared" si="87"/>
        <v>21.755102040816325</v>
      </c>
      <c r="S1387" t="s">
        <v>8320</v>
      </c>
      <c r="T1387" t="s">
        <v>8334</v>
      </c>
    </row>
    <row r="1388" spans="1:20" ht="30" x14ac:dyDescent="0.25">
      <c r="A1388">
        <v>1759</v>
      </c>
      <c r="B1388" s="3" t="s">
        <v>1760</v>
      </c>
      <c r="C1388" s="3" t="s">
        <v>5869</v>
      </c>
      <c r="D1388">
        <v>5000</v>
      </c>
      <c r="E1388">
        <v>5330</v>
      </c>
      <c r="F1388" t="s">
        <v>8219</v>
      </c>
      <c r="G1388" t="s">
        <v>8224</v>
      </c>
      <c r="H1388" t="s">
        <v>8246</v>
      </c>
      <c r="I1388">
        <v>1427309629</v>
      </c>
      <c r="J1388" s="13">
        <f t="shared" si="85"/>
        <v>42088.787372685183</v>
      </c>
      <c r="K1388">
        <v>1425585229</v>
      </c>
      <c r="L1388" s="13">
        <f t="shared" si="86"/>
        <v>42196.028703703705</v>
      </c>
      <c r="M1388" t="b">
        <v>0</v>
      </c>
      <c r="N1388">
        <v>49</v>
      </c>
      <c r="O1388" t="b">
        <v>1</v>
      </c>
      <c r="P1388" t="s">
        <v>8285</v>
      </c>
      <c r="Q1388" s="6">
        <f t="shared" si="84"/>
        <v>1.0660000000000001</v>
      </c>
      <c r="R1388" s="8">
        <f t="shared" si="87"/>
        <v>108.77551020408163</v>
      </c>
      <c r="S1388" t="s">
        <v>8325</v>
      </c>
      <c r="T1388" t="s">
        <v>8326</v>
      </c>
    </row>
    <row r="1389" spans="1:20" ht="60" x14ac:dyDescent="0.25">
      <c r="A1389">
        <v>1889</v>
      </c>
      <c r="B1389" s="3" t="s">
        <v>1890</v>
      </c>
      <c r="C1389" s="3" t="s">
        <v>5999</v>
      </c>
      <c r="D1389">
        <v>2000</v>
      </c>
      <c r="E1389">
        <v>2132</v>
      </c>
      <c r="F1389" t="s">
        <v>8219</v>
      </c>
      <c r="G1389" t="s">
        <v>8224</v>
      </c>
      <c r="H1389" t="s">
        <v>8246</v>
      </c>
      <c r="I1389">
        <v>1363024946</v>
      </c>
      <c r="J1389" s="13">
        <f t="shared" si="85"/>
        <v>41344.751689814817</v>
      </c>
      <c r="K1389">
        <v>1359140546</v>
      </c>
      <c r="L1389" s="13">
        <f t="shared" si="86"/>
        <v>42065.887361111112</v>
      </c>
      <c r="M1389" t="b">
        <v>0</v>
      </c>
      <c r="N1389">
        <v>44</v>
      </c>
      <c r="O1389" t="b">
        <v>1</v>
      </c>
      <c r="P1389" t="s">
        <v>8279</v>
      </c>
      <c r="Q1389" s="6">
        <f t="shared" si="84"/>
        <v>1.0660000000000001</v>
      </c>
      <c r="R1389" s="8">
        <f t="shared" si="87"/>
        <v>48.454545454545453</v>
      </c>
      <c r="S1389" t="s">
        <v>8314</v>
      </c>
      <c r="T1389" t="s">
        <v>8331</v>
      </c>
    </row>
    <row r="1390" spans="1:20" ht="60" x14ac:dyDescent="0.25">
      <c r="A1390">
        <v>320</v>
      </c>
      <c r="B1390" s="3" t="s">
        <v>321</v>
      </c>
      <c r="C1390" s="3" t="s">
        <v>4430</v>
      </c>
      <c r="D1390">
        <v>20000</v>
      </c>
      <c r="E1390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 s="13">
        <f t="shared" si="85"/>
        <v>42360.958333333328</v>
      </c>
      <c r="K1390">
        <v>1448284433</v>
      </c>
      <c r="L1390" s="13">
        <f t="shared" si="86"/>
        <v>40706.135208333333</v>
      </c>
      <c r="M1390" t="b">
        <v>1</v>
      </c>
      <c r="N1390">
        <v>158</v>
      </c>
      <c r="O1390" t="b">
        <v>1</v>
      </c>
      <c r="P1390" t="s">
        <v>8269</v>
      </c>
      <c r="Q1390" s="6">
        <f t="shared" si="84"/>
        <v>1.0658000000000001</v>
      </c>
      <c r="R1390" s="8">
        <f t="shared" si="87"/>
        <v>134.91139240506328</v>
      </c>
      <c r="S1390" t="s">
        <v>8320</v>
      </c>
      <c r="T1390" t="s">
        <v>8332</v>
      </c>
    </row>
    <row r="1391" spans="1:20" ht="45" x14ac:dyDescent="0.25">
      <c r="A1391">
        <v>3374</v>
      </c>
      <c r="B1391" s="3" t="s">
        <v>3373</v>
      </c>
      <c r="C1391" s="3" t="s">
        <v>7484</v>
      </c>
      <c r="D1391">
        <v>3500</v>
      </c>
      <c r="E1391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 s="13">
        <f t="shared" si="85"/>
        <v>42305.731666666667</v>
      </c>
      <c r="K1391">
        <v>1443461616</v>
      </c>
      <c r="L1391" s="13">
        <f t="shared" si="86"/>
        <v>41214.79483796296</v>
      </c>
      <c r="M1391" t="b">
        <v>0</v>
      </c>
      <c r="N1391">
        <v>52</v>
      </c>
      <c r="O1391" t="b">
        <v>1</v>
      </c>
      <c r="P1391" t="s">
        <v>8271</v>
      </c>
      <c r="Q1391" s="6">
        <f t="shared" si="84"/>
        <v>1.0657142857142856</v>
      </c>
      <c r="R1391" s="8">
        <f t="shared" si="87"/>
        <v>71.730769230769226</v>
      </c>
      <c r="S1391" t="s">
        <v>8317</v>
      </c>
      <c r="T1391" t="s">
        <v>8318</v>
      </c>
    </row>
    <row r="1392" spans="1:20" ht="60" x14ac:dyDescent="0.25">
      <c r="A1392">
        <v>3419</v>
      </c>
      <c r="B1392" s="3" t="s">
        <v>3418</v>
      </c>
      <c r="C1392" s="3" t="s">
        <v>7529</v>
      </c>
      <c r="D1392">
        <v>2750</v>
      </c>
      <c r="E1392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 s="13">
        <f t="shared" si="85"/>
        <v>42466.895833333328</v>
      </c>
      <c r="K1392">
        <v>1458416585</v>
      </c>
      <c r="L1392" s="13">
        <f t="shared" si="86"/>
        <v>42746.057106481487</v>
      </c>
      <c r="M1392" t="b">
        <v>0</v>
      </c>
      <c r="N1392">
        <v>46</v>
      </c>
      <c r="O1392" t="b">
        <v>1</v>
      </c>
      <c r="P1392" t="s">
        <v>8271</v>
      </c>
      <c r="Q1392" s="6">
        <f t="shared" si="84"/>
        <v>1.0654545454545454</v>
      </c>
      <c r="R1392" s="8">
        <f t="shared" si="87"/>
        <v>63.695652173913047</v>
      </c>
      <c r="S1392" t="s">
        <v>8317</v>
      </c>
      <c r="T1392" t="s">
        <v>8318</v>
      </c>
    </row>
    <row r="1393" spans="1:20" ht="45" x14ac:dyDescent="0.25">
      <c r="A1393">
        <v>2109</v>
      </c>
      <c r="B1393" s="3" t="s">
        <v>2110</v>
      </c>
      <c r="C1393" s="3" t="s">
        <v>6219</v>
      </c>
      <c r="D1393">
        <v>4000</v>
      </c>
      <c r="E1393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 s="13">
        <f t="shared" si="85"/>
        <v>42190.708530092597</v>
      </c>
      <c r="K1393">
        <v>1433523617</v>
      </c>
      <c r="L1393" s="13">
        <f t="shared" si="86"/>
        <v>42193.813530092593</v>
      </c>
      <c r="M1393" t="b">
        <v>0</v>
      </c>
      <c r="N1393">
        <v>40</v>
      </c>
      <c r="O1393" t="b">
        <v>1</v>
      </c>
      <c r="P1393" t="s">
        <v>8279</v>
      </c>
      <c r="Q1393" s="6">
        <f t="shared" si="84"/>
        <v>1.06525</v>
      </c>
      <c r="R1393" s="8">
        <f t="shared" si="87"/>
        <v>106.52500000000001</v>
      </c>
      <c r="S1393" t="s">
        <v>8314</v>
      </c>
      <c r="T1393" t="s">
        <v>8331</v>
      </c>
    </row>
    <row r="1394" spans="1:20" ht="60" x14ac:dyDescent="0.25">
      <c r="A1394">
        <v>2829</v>
      </c>
      <c r="B1394" s="3" t="s">
        <v>2829</v>
      </c>
      <c r="C1394" s="3" t="s">
        <v>6939</v>
      </c>
      <c r="D1394">
        <v>2500</v>
      </c>
      <c r="E1394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 s="13">
        <f t="shared" si="85"/>
        <v>42523.434236111112</v>
      </c>
      <c r="K1394">
        <v>1462443918</v>
      </c>
      <c r="L1394" s="13">
        <f t="shared" si="86"/>
        <v>40585.796817129631</v>
      </c>
      <c r="M1394" t="b">
        <v>0</v>
      </c>
      <c r="N1394">
        <v>76</v>
      </c>
      <c r="O1394" t="b">
        <v>1</v>
      </c>
      <c r="P1394" t="s">
        <v>8271</v>
      </c>
      <c r="Q1394" s="6">
        <f t="shared" si="84"/>
        <v>1.0651999999999999</v>
      </c>
      <c r="R1394" s="8">
        <f t="shared" si="87"/>
        <v>35.039473684210527</v>
      </c>
      <c r="S1394" t="s">
        <v>8317</v>
      </c>
      <c r="T1394" t="s">
        <v>8318</v>
      </c>
    </row>
    <row r="1395" spans="1:20" ht="60" x14ac:dyDescent="0.25">
      <c r="A1395">
        <v>2111</v>
      </c>
      <c r="B1395" s="3" t="s">
        <v>2112</v>
      </c>
      <c r="C1395" s="3" t="s">
        <v>6221</v>
      </c>
      <c r="D1395">
        <v>2000</v>
      </c>
      <c r="E1395">
        <v>2130</v>
      </c>
      <c r="F1395" t="s">
        <v>8219</v>
      </c>
      <c r="G1395" t="s">
        <v>8224</v>
      </c>
      <c r="H1395" t="s">
        <v>8246</v>
      </c>
      <c r="I1395">
        <v>1313370000</v>
      </c>
      <c r="J1395" s="13">
        <f t="shared" si="85"/>
        <v>40770.041666666664</v>
      </c>
      <c r="K1395">
        <v>1307594625</v>
      </c>
      <c r="L1395" s="13">
        <f t="shared" si="86"/>
        <v>42499.039629629624</v>
      </c>
      <c r="M1395" t="b">
        <v>0</v>
      </c>
      <c r="N1395">
        <v>39</v>
      </c>
      <c r="O1395" t="b">
        <v>1</v>
      </c>
      <c r="P1395" t="s">
        <v>8279</v>
      </c>
      <c r="Q1395" s="6">
        <f t="shared" si="84"/>
        <v>1.0649999999999999</v>
      </c>
      <c r="R1395" s="8">
        <f t="shared" si="87"/>
        <v>54.615384615384613</v>
      </c>
      <c r="S1395" t="s">
        <v>8314</v>
      </c>
      <c r="T1395" t="s">
        <v>8331</v>
      </c>
    </row>
    <row r="1396" spans="1:20" ht="60" x14ac:dyDescent="0.25">
      <c r="A1396">
        <v>2552</v>
      </c>
      <c r="B1396" s="3" t="s">
        <v>2552</v>
      </c>
      <c r="C1396" s="3" t="s">
        <v>6662</v>
      </c>
      <c r="D1396">
        <v>3000</v>
      </c>
      <c r="E1396">
        <v>3195</v>
      </c>
      <c r="F1396" t="s">
        <v>8219</v>
      </c>
      <c r="G1396" t="s">
        <v>8224</v>
      </c>
      <c r="H1396" t="s">
        <v>8246</v>
      </c>
      <c r="I1396">
        <v>1488741981</v>
      </c>
      <c r="J1396" s="13">
        <f t="shared" si="85"/>
        <v>42799.809965277775</v>
      </c>
      <c r="K1396">
        <v>1486149981</v>
      </c>
      <c r="L1396" s="13">
        <f t="shared" si="86"/>
        <v>42614.760937500003</v>
      </c>
      <c r="M1396" t="b">
        <v>0</v>
      </c>
      <c r="N1396">
        <v>18</v>
      </c>
      <c r="O1396" t="b">
        <v>1</v>
      </c>
      <c r="P1396" t="s">
        <v>8300</v>
      </c>
      <c r="Q1396" s="6">
        <f t="shared" si="84"/>
        <v>1.0649999999999999</v>
      </c>
      <c r="R1396" s="8">
        <f t="shared" si="87"/>
        <v>177.5</v>
      </c>
      <c r="S1396" t="s">
        <v>8314</v>
      </c>
      <c r="T1396" t="s">
        <v>8336</v>
      </c>
    </row>
    <row r="1397" spans="1:20" ht="60" x14ac:dyDescent="0.25">
      <c r="A1397">
        <v>6</v>
      </c>
      <c r="B1397" s="3" t="s">
        <v>8</v>
      </c>
      <c r="C1397" s="3" t="s">
        <v>4117</v>
      </c>
      <c r="D1397">
        <v>8000</v>
      </c>
      <c r="E1397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 s="13">
        <f t="shared" si="85"/>
        <v>41804.072337962964</v>
      </c>
      <c r="K1397">
        <v>1401846250</v>
      </c>
      <c r="L1397" s="13">
        <f t="shared" si="86"/>
        <v>41121.561886574076</v>
      </c>
      <c r="M1397" t="b">
        <v>0</v>
      </c>
      <c r="N1397">
        <v>58</v>
      </c>
      <c r="O1397" t="b">
        <v>1</v>
      </c>
      <c r="P1397" t="s">
        <v>8265</v>
      </c>
      <c r="Q1397" s="6">
        <f t="shared" si="84"/>
        <v>1.064875</v>
      </c>
      <c r="R1397" s="8">
        <f t="shared" si="87"/>
        <v>146.87931034482759</v>
      </c>
      <c r="S1397" t="s">
        <v>8320</v>
      </c>
      <c r="T1397" t="s">
        <v>8334</v>
      </c>
    </row>
    <row r="1398" spans="1:20" ht="45" x14ac:dyDescent="0.25">
      <c r="A1398">
        <v>1514</v>
      </c>
      <c r="B1398" s="3" t="s">
        <v>1515</v>
      </c>
      <c r="C1398" s="3" t="s">
        <v>5624</v>
      </c>
      <c r="D1398">
        <v>25000</v>
      </c>
      <c r="E1398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 s="13">
        <f t="shared" si="85"/>
        <v>42274.597685185188</v>
      </c>
      <c r="K1398">
        <v>1439907640</v>
      </c>
      <c r="L1398" s="13">
        <f t="shared" si="86"/>
        <v>41926.942685185182</v>
      </c>
      <c r="M1398" t="b">
        <v>1</v>
      </c>
      <c r="N1398">
        <v>176</v>
      </c>
      <c r="O1398" t="b">
        <v>1</v>
      </c>
      <c r="P1398" t="s">
        <v>8285</v>
      </c>
      <c r="Q1398" s="6">
        <f t="shared" si="84"/>
        <v>1.0647599999999999</v>
      </c>
      <c r="R1398" s="8">
        <f t="shared" si="87"/>
        <v>151.24431818181819</v>
      </c>
      <c r="S1398" t="s">
        <v>8325</v>
      </c>
      <c r="T1398" t="s">
        <v>8326</v>
      </c>
    </row>
    <row r="1399" spans="1:20" ht="75" x14ac:dyDescent="0.25">
      <c r="A1399">
        <v>86</v>
      </c>
      <c r="B1399" s="3" t="s">
        <v>88</v>
      </c>
      <c r="C1399" s="3" t="s">
        <v>4197</v>
      </c>
      <c r="D1399">
        <v>6000</v>
      </c>
      <c r="E1399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 s="13">
        <f t="shared" si="85"/>
        <v>42365.59774305555</v>
      </c>
      <c r="K1399">
        <v>1444828845</v>
      </c>
      <c r="L1399" s="13">
        <f t="shared" si="86"/>
        <v>42141.95711805555</v>
      </c>
      <c r="M1399" t="b">
        <v>0</v>
      </c>
      <c r="N1399">
        <v>17</v>
      </c>
      <c r="O1399" t="b">
        <v>1</v>
      </c>
      <c r="P1399" t="s">
        <v>8266</v>
      </c>
      <c r="Q1399" s="6">
        <f t="shared" si="84"/>
        <v>1.0646666666666667</v>
      </c>
      <c r="R1399" s="8">
        <f t="shared" si="87"/>
        <v>375.76470588235293</v>
      </c>
      <c r="S1399" t="s">
        <v>8320</v>
      </c>
      <c r="T1399" t="s">
        <v>8321</v>
      </c>
    </row>
    <row r="1400" spans="1:20" ht="45" x14ac:dyDescent="0.25">
      <c r="A1400">
        <v>260</v>
      </c>
      <c r="B1400" s="3" t="s">
        <v>261</v>
      </c>
      <c r="C1400" s="3" t="s">
        <v>4370</v>
      </c>
      <c r="D1400">
        <v>10000</v>
      </c>
      <c r="E1400">
        <v>10640</v>
      </c>
      <c r="F1400" t="s">
        <v>8219</v>
      </c>
      <c r="G1400" t="s">
        <v>8224</v>
      </c>
      <c r="H1400" t="s">
        <v>8246</v>
      </c>
      <c r="I1400">
        <v>1279360740</v>
      </c>
      <c r="J1400" s="13">
        <f t="shared" si="85"/>
        <v>40376.415972222225</v>
      </c>
      <c r="K1400">
        <v>1275415679</v>
      </c>
      <c r="L1400" s="13">
        <f t="shared" si="86"/>
        <v>42250.598217592589</v>
      </c>
      <c r="M1400" t="b">
        <v>1</v>
      </c>
      <c r="N1400">
        <v>88</v>
      </c>
      <c r="O1400" t="b">
        <v>1</v>
      </c>
      <c r="P1400" t="s">
        <v>8269</v>
      </c>
      <c r="Q1400" s="6">
        <f t="shared" si="84"/>
        <v>1.0640000000000001</v>
      </c>
      <c r="R1400" s="8">
        <f t="shared" si="87"/>
        <v>120.90909090909091</v>
      </c>
      <c r="S1400" t="s">
        <v>8320</v>
      </c>
      <c r="T1400" t="s">
        <v>8332</v>
      </c>
    </row>
    <row r="1401" spans="1:20" ht="45" x14ac:dyDescent="0.25">
      <c r="A1401">
        <v>3819</v>
      </c>
      <c r="B1401" s="3" t="s">
        <v>3816</v>
      </c>
      <c r="C1401" s="3" t="s">
        <v>7817</v>
      </c>
      <c r="D1401">
        <v>1000</v>
      </c>
      <c r="E1401">
        <v>1064</v>
      </c>
      <c r="F1401" t="s">
        <v>8219</v>
      </c>
      <c r="G1401" t="s">
        <v>8224</v>
      </c>
      <c r="H1401" t="s">
        <v>8246</v>
      </c>
      <c r="I1401">
        <v>1437166920</v>
      </c>
      <c r="J1401" s="13">
        <f t="shared" si="85"/>
        <v>42202.876388888893</v>
      </c>
      <c r="K1401">
        <v>1435554104</v>
      </c>
      <c r="L1401" s="13">
        <f t="shared" si="86"/>
        <v>41927.848900462966</v>
      </c>
      <c r="M1401" t="b">
        <v>0</v>
      </c>
      <c r="N1401">
        <v>26</v>
      </c>
      <c r="O1401" t="b">
        <v>1</v>
      </c>
      <c r="P1401" t="s">
        <v>8271</v>
      </c>
      <c r="Q1401" s="6">
        <f t="shared" si="84"/>
        <v>1.0640000000000001</v>
      </c>
      <c r="R1401" s="8">
        <f t="shared" si="87"/>
        <v>40.92307692307692</v>
      </c>
      <c r="S1401" t="s">
        <v>8317</v>
      </c>
      <c r="T1401" t="s">
        <v>8318</v>
      </c>
    </row>
    <row r="1402" spans="1:20" ht="60" x14ac:dyDescent="0.25">
      <c r="A1402">
        <v>3509</v>
      </c>
      <c r="B1402" s="3" t="s">
        <v>3508</v>
      </c>
      <c r="C1402" s="3" t="s">
        <v>7619</v>
      </c>
      <c r="D1402">
        <v>3000</v>
      </c>
      <c r="E1402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 s="13">
        <f t="shared" si="85"/>
        <v>41964.204861111109</v>
      </c>
      <c r="K1402">
        <v>1415392666</v>
      </c>
      <c r="L1402" s="13">
        <f t="shared" si="86"/>
        <v>42612.656493055561</v>
      </c>
      <c r="M1402" t="b">
        <v>0</v>
      </c>
      <c r="N1402">
        <v>33</v>
      </c>
      <c r="O1402" t="b">
        <v>1</v>
      </c>
      <c r="P1402" t="s">
        <v>8271</v>
      </c>
      <c r="Q1402" s="6">
        <f t="shared" si="84"/>
        <v>1.0633333333333332</v>
      </c>
      <c r="R1402" s="8">
        <f t="shared" si="87"/>
        <v>96.666666666666671</v>
      </c>
      <c r="S1402" t="s">
        <v>8317</v>
      </c>
      <c r="T1402" t="s">
        <v>8318</v>
      </c>
    </row>
    <row r="1403" spans="1:20" ht="45" x14ac:dyDescent="0.25">
      <c r="A1403">
        <v>18</v>
      </c>
      <c r="B1403" s="3" t="s">
        <v>20</v>
      </c>
      <c r="C1403" s="3" t="s">
        <v>4129</v>
      </c>
      <c r="D1403">
        <v>30000</v>
      </c>
      <c r="E1403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 s="13">
        <f t="shared" si="85"/>
        <v>41899.542314814818</v>
      </c>
      <c r="K1403">
        <v>1408366856</v>
      </c>
      <c r="L1403" s="13">
        <f t="shared" si="86"/>
        <v>41631.902766203704</v>
      </c>
      <c r="M1403" t="b">
        <v>0</v>
      </c>
      <c r="N1403">
        <v>342</v>
      </c>
      <c r="O1403" t="b">
        <v>1</v>
      </c>
      <c r="P1403" t="s">
        <v>8265</v>
      </c>
      <c r="Q1403" s="6">
        <f t="shared" si="84"/>
        <v>1.0632110000000001</v>
      </c>
      <c r="R1403" s="8">
        <f t="shared" si="87"/>
        <v>93.264122807017543</v>
      </c>
      <c r="S1403" t="s">
        <v>8320</v>
      </c>
      <c r="T1403" t="s">
        <v>8334</v>
      </c>
    </row>
    <row r="1404" spans="1:20" ht="60" x14ac:dyDescent="0.25">
      <c r="A1404">
        <v>2332</v>
      </c>
      <c r="B1404" s="3" t="s">
        <v>2333</v>
      </c>
      <c r="C1404" s="3" t="s">
        <v>6442</v>
      </c>
      <c r="D1404">
        <v>25000</v>
      </c>
      <c r="E1404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 s="13">
        <f t="shared" si="85"/>
        <v>42041.628136574072</v>
      </c>
      <c r="K1404">
        <v>1420643071</v>
      </c>
      <c r="L1404" s="13">
        <f t="shared" si="86"/>
        <v>41800.423043981478</v>
      </c>
      <c r="M1404" t="b">
        <v>1</v>
      </c>
      <c r="N1404">
        <v>352</v>
      </c>
      <c r="O1404" t="b">
        <v>1</v>
      </c>
      <c r="P1404" t="s">
        <v>8298</v>
      </c>
      <c r="Q1404" s="6">
        <f t="shared" si="84"/>
        <v>1.06308</v>
      </c>
      <c r="R1404" s="8">
        <f t="shared" si="87"/>
        <v>75.502840909090907</v>
      </c>
      <c r="S1404" t="s">
        <v>8328</v>
      </c>
      <c r="T1404" t="s">
        <v>8329</v>
      </c>
    </row>
    <row r="1405" spans="1:20" ht="60" x14ac:dyDescent="0.25">
      <c r="A1405">
        <v>3500</v>
      </c>
      <c r="B1405" s="3" t="s">
        <v>3499</v>
      </c>
      <c r="C1405" s="3" t="s">
        <v>7610</v>
      </c>
      <c r="D1405">
        <v>1000</v>
      </c>
      <c r="E1405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 s="13">
        <f t="shared" si="85"/>
        <v>42436.207638888889</v>
      </c>
      <c r="K1405">
        <v>1455919438</v>
      </c>
      <c r="L1405" s="13">
        <f t="shared" si="86"/>
        <v>42761.846122685187</v>
      </c>
      <c r="M1405" t="b">
        <v>0</v>
      </c>
      <c r="N1405">
        <v>42</v>
      </c>
      <c r="O1405" t="b">
        <v>1</v>
      </c>
      <c r="P1405" t="s">
        <v>8271</v>
      </c>
      <c r="Q1405" s="6">
        <f t="shared" si="84"/>
        <v>1.0629999999999999</v>
      </c>
      <c r="R1405" s="8">
        <f t="shared" si="87"/>
        <v>25.30952380952381</v>
      </c>
      <c r="S1405" t="s">
        <v>8317</v>
      </c>
      <c r="T1405" t="s">
        <v>8318</v>
      </c>
    </row>
    <row r="1406" spans="1:20" ht="60" x14ac:dyDescent="0.25">
      <c r="A1406">
        <v>3257</v>
      </c>
      <c r="B1406" s="3" t="s">
        <v>3257</v>
      </c>
      <c r="C1406" s="3" t="s">
        <v>7367</v>
      </c>
      <c r="D1406">
        <v>2000</v>
      </c>
      <c r="E1406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 s="13">
        <f t="shared" si="85"/>
        <v>42788.559629629628</v>
      </c>
      <c r="K1406">
        <v>1485177952</v>
      </c>
      <c r="L1406" s="13">
        <f t="shared" si="86"/>
        <v>40274.745127314818</v>
      </c>
      <c r="M1406" t="b">
        <v>0</v>
      </c>
      <c r="N1406">
        <v>41</v>
      </c>
      <c r="O1406" t="b">
        <v>1</v>
      </c>
      <c r="P1406" t="s">
        <v>8271</v>
      </c>
      <c r="Q1406" s="6">
        <f t="shared" si="84"/>
        <v>1.0629949999999999</v>
      </c>
      <c r="R1406" s="8">
        <f t="shared" si="87"/>
        <v>51.853414634146333</v>
      </c>
      <c r="S1406" t="s">
        <v>8317</v>
      </c>
      <c r="T1406" t="s">
        <v>8318</v>
      </c>
    </row>
    <row r="1407" spans="1:20" ht="60" x14ac:dyDescent="0.25">
      <c r="A1407">
        <v>3553</v>
      </c>
      <c r="B1407" s="3" t="s">
        <v>3552</v>
      </c>
      <c r="C1407" s="3" t="s">
        <v>7663</v>
      </c>
      <c r="D1407">
        <v>5500</v>
      </c>
      <c r="E1407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 s="13">
        <f t="shared" si="85"/>
        <v>42228</v>
      </c>
      <c r="K1407">
        <v>1436575280</v>
      </c>
      <c r="L1407" s="13">
        <f t="shared" si="86"/>
        <v>41872.291238425925</v>
      </c>
      <c r="M1407" t="b">
        <v>0</v>
      </c>
      <c r="N1407">
        <v>104</v>
      </c>
      <c r="O1407" t="b">
        <v>1</v>
      </c>
      <c r="P1407" t="s">
        <v>8271</v>
      </c>
      <c r="Q1407" s="6">
        <f t="shared" si="84"/>
        <v>1.0627272727272727</v>
      </c>
      <c r="R1407" s="8">
        <f t="shared" si="87"/>
        <v>56.20192307692308</v>
      </c>
      <c r="S1407" t="s">
        <v>8317</v>
      </c>
      <c r="T1407" t="s">
        <v>8318</v>
      </c>
    </row>
    <row r="1408" spans="1:20" ht="45" x14ac:dyDescent="0.25">
      <c r="A1408">
        <v>3330</v>
      </c>
      <c r="B1408" s="3" t="s">
        <v>3330</v>
      </c>
      <c r="C1408" s="3" t="s">
        <v>7440</v>
      </c>
      <c r="D1408">
        <v>1500</v>
      </c>
      <c r="E1408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 s="13">
        <f t="shared" si="85"/>
        <v>42095.845694444448</v>
      </c>
      <c r="K1408">
        <v>1425331068</v>
      </c>
      <c r="L1408" s="13">
        <f t="shared" si="86"/>
        <v>42585.523842592593</v>
      </c>
      <c r="M1408" t="b">
        <v>0</v>
      </c>
      <c r="N1408">
        <v>69</v>
      </c>
      <c r="O1408" t="b">
        <v>1</v>
      </c>
      <c r="P1408" t="s">
        <v>8271</v>
      </c>
      <c r="Q1408" s="6">
        <f t="shared" si="84"/>
        <v>1.0626666666666666</v>
      </c>
      <c r="R1408" s="8">
        <f t="shared" si="87"/>
        <v>23.10144927536232</v>
      </c>
      <c r="S1408" t="s">
        <v>8317</v>
      </c>
      <c r="T1408" t="s">
        <v>8318</v>
      </c>
    </row>
    <row r="1409" spans="1:20" ht="45" x14ac:dyDescent="0.25">
      <c r="A1409">
        <v>97</v>
      </c>
      <c r="B1409" s="3" t="s">
        <v>99</v>
      </c>
      <c r="C1409" s="3" t="s">
        <v>4208</v>
      </c>
      <c r="D1409">
        <v>400</v>
      </c>
      <c r="E1409">
        <v>425</v>
      </c>
      <c r="F1409" t="s">
        <v>8219</v>
      </c>
      <c r="G1409" t="s">
        <v>8224</v>
      </c>
      <c r="H1409" t="s">
        <v>8246</v>
      </c>
      <c r="I1409">
        <v>1310440482</v>
      </c>
      <c r="J1409" s="13">
        <f t="shared" si="85"/>
        <v>40736.135208333333</v>
      </c>
      <c r="K1409">
        <v>1307848482</v>
      </c>
      <c r="L1409" s="13">
        <f t="shared" si="86"/>
        <v>41808.669571759259</v>
      </c>
      <c r="M1409" t="b">
        <v>0</v>
      </c>
      <c r="N1409">
        <v>8</v>
      </c>
      <c r="O1409" t="b">
        <v>1</v>
      </c>
      <c r="P1409" t="s">
        <v>8266</v>
      </c>
      <c r="Q1409" s="6">
        <f t="shared" si="84"/>
        <v>1.0625</v>
      </c>
      <c r="R1409" s="8">
        <f t="shared" si="87"/>
        <v>53.125</v>
      </c>
      <c r="S1409" t="s">
        <v>8320</v>
      </c>
      <c r="T1409" t="s">
        <v>8321</v>
      </c>
    </row>
    <row r="1410" spans="1:20" ht="45" x14ac:dyDescent="0.25">
      <c r="A1410">
        <v>98</v>
      </c>
      <c r="B1410" s="3" t="s">
        <v>100</v>
      </c>
      <c r="C1410" s="3" t="s">
        <v>4209</v>
      </c>
      <c r="D1410">
        <v>3200</v>
      </c>
      <c r="E1410">
        <v>3400</v>
      </c>
      <c r="F1410" t="s">
        <v>8219</v>
      </c>
      <c r="G1410" t="s">
        <v>8224</v>
      </c>
      <c r="H1410" t="s">
        <v>8246</v>
      </c>
      <c r="I1410">
        <v>1354923000</v>
      </c>
      <c r="J1410" s="13">
        <f t="shared" si="85"/>
        <v>41250.979166666664</v>
      </c>
      <c r="K1410">
        <v>1351796674</v>
      </c>
      <c r="L1410" s="13">
        <f t="shared" si="86"/>
        <v>42465.16851851852</v>
      </c>
      <c r="M1410" t="b">
        <v>0</v>
      </c>
      <c r="N1410">
        <v>60</v>
      </c>
      <c r="O1410" t="b">
        <v>1</v>
      </c>
      <c r="P1410" t="s">
        <v>8266</v>
      </c>
      <c r="Q1410" s="6">
        <f t="shared" ref="Q1410:Q1473" si="88">E1410/D1410</f>
        <v>1.0625</v>
      </c>
      <c r="R1410" s="8">
        <f t="shared" si="87"/>
        <v>56.666666666666664</v>
      </c>
      <c r="S1410" t="s">
        <v>8320</v>
      </c>
      <c r="T1410" t="s">
        <v>8321</v>
      </c>
    </row>
    <row r="1411" spans="1:20" ht="45" x14ac:dyDescent="0.25">
      <c r="A1411">
        <v>3359</v>
      </c>
      <c r="B1411" s="3" t="s">
        <v>3358</v>
      </c>
      <c r="C1411" s="3" t="s">
        <v>7469</v>
      </c>
      <c r="D1411">
        <v>4000</v>
      </c>
      <c r="E1411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 s="13">
        <f t="shared" ref="J1411:J1474" si="89">(((I1411/60)/60)/24)+DATE(1970,1,1)</f>
        <v>42791.057106481487</v>
      </c>
      <c r="K1411">
        <v>1484097734</v>
      </c>
      <c r="L1411" s="13">
        <f t="shared" ref="L1411:L1474" si="90">(((K1430/60)/60)/24)+DATE(1970,1,1)</f>
        <v>42214.6956712963</v>
      </c>
      <c r="M1411" t="b">
        <v>0</v>
      </c>
      <c r="N1411">
        <v>23</v>
      </c>
      <c r="O1411" t="b">
        <v>1</v>
      </c>
      <c r="P1411" t="s">
        <v>8271</v>
      </c>
      <c r="Q1411" s="6">
        <f t="shared" si="88"/>
        <v>1.0625</v>
      </c>
      <c r="R1411" s="8">
        <f t="shared" ref="R1411:R1474" si="91">E1411/N1411</f>
        <v>184.78260869565219</v>
      </c>
      <c r="S1411" t="s">
        <v>8317</v>
      </c>
      <c r="T1411" t="s">
        <v>8318</v>
      </c>
    </row>
    <row r="1412" spans="1:20" ht="45" x14ac:dyDescent="0.25">
      <c r="A1412">
        <v>3762</v>
      </c>
      <c r="B1412" s="3" t="s">
        <v>3759</v>
      </c>
      <c r="C1412" s="3" t="s">
        <v>7872</v>
      </c>
      <c r="D1412">
        <v>1250</v>
      </c>
      <c r="E1412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 s="13">
        <f t="shared" si="89"/>
        <v>42218.813530092593</v>
      </c>
      <c r="K1412">
        <v>1436383889</v>
      </c>
      <c r="L1412" s="13">
        <f t="shared" si="90"/>
        <v>42170.910231481481</v>
      </c>
      <c r="M1412" t="b">
        <v>0</v>
      </c>
      <c r="N1412">
        <v>28</v>
      </c>
      <c r="O1412" t="b">
        <v>1</v>
      </c>
      <c r="P1412" t="s">
        <v>8305</v>
      </c>
      <c r="Q1412" s="6">
        <f t="shared" si="88"/>
        <v>1.0624</v>
      </c>
      <c r="R1412" s="8">
        <f t="shared" si="91"/>
        <v>47.428571428571431</v>
      </c>
      <c r="S1412" t="s">
        <v>8317</v>
      </c>
      <c r="T1412" t="s">
        <v>8338</v>
      </c>
    </row>
    <row r="1413" spans="1:20" ht="30" x14ac:dyDescent="0.25">
      <c r="A1413">
        <v>2284</v>
      </c>
      <c r="B1413" s="3" t="s">
        <v>2285</v>
      </c>
      <c r="C1413" s="3" t="s">
        <v>6394</v>
      </c>
      <c r="D1413">
        <v>6000</v>
      </c>
      <c r="E1413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 s="13">
        <f t="shared" si="89"/>
        <v>40614.166666666664</v>
      </c>
      <c r="K1413">
        <v>1297451245</v>
      </c>
      <c r="L1413" s="13">
        <f t="shared" si="90"/>
        <v>41934.584502314814</v>
      </c>
      <c r="M1413" t="b">
        <v>0</v>
      </c>
      <c r="N1413">
        <v>59</v>
      </c>
      <c r="O1413" t="b">
        <v>1</v>
      </c>
      <c r="P1413" t="s">
        <v>8276</v>
      </c>
      <c r="Q1413" s="6">
        <f t="shared" si="88"/>
        <v>1.0622116666666668</v>
      </c>
      <c r="R1413" s="8">
        <f t="shared" si="91"/>
        <v>108.02152542372882</v>
      </c>
      <c r="S1413" t="s">
        <v>8314</v>
      </c>
      <c r="T1413" t="s">
        <v>8315</v>
      </c>
    </row>
    <row r="1414" spans="1:20" ht="45" x14ac:dyDescent="0.25">
      <c r="A1414">
        <v>3317</v>
      </c>
      <c r="B1414" s="3" t="s">
        <v>3317</v>
      </c>
      <c r="C1414" s="3" t="s">
        <v>7427</v>
      </c>
      <c r="D1414">
        <v>1050</v>
      </c>
      <c r="E1414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 s="13">
        <f t="shared" si="89"/>
        <v>42529.039629629624</v>
      </c>
      <c r="K1414">
        <v>1462755424</v>
      </c>
      <c r="L1414" s="13">
        <f t="shared" si="90"/>
        <v>42576.452731481477</v>
      </c>
      <c r="M1414" t="b">
        <v>0</v>
      </c>
      <c r="N1414">
        <v>18</v>
      </c>
      <c r="O1414" t="b">
        <v>1</v>
      </c>
      <c r="P1414" t="s">
        <v>8271</v>
      </c>
      <c r="Q1414" s="6">
        <f t="shared" si="88"/>
        <v>1.0619047619047619</v>
      </c>
      <c r="R1414" s="8">
        <f t="shared" si="91"/>
        <v>61.944444444444443</v>
      </c>
      <c r="S1414" t="s">
        <v>8317</v>
      </c>
      <c r="T1414" t="s">
        <v>8318</v>
      </c>
    </row>
    <row r="1415" spans="1:20" ht="60" x14ac:dyDescent="0.25">
      <c r="A1415">
        <v>3259</v>
      </c>
      <c r="B1415" s="3" t="s">
        <v>3259</v>
      </c>
      <c r="C1415" s="3" t="s">
        <v>7369</v>
      </c>
      <c r="D1415">
        <v>23000</v>
      </c>
      <c r="E1415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 s="13">
        <f t="shared" si="89"/>
        <v>42644.165972222225</v>
      </c>
      <c r="K1415">
        <v>1472753745</v>
      </c>
      <c r="L1415" s="13">
        <f t="shared" si="90"/>
        <v>41550.867673611108</v>
      </c>
      <c r="M1415" t="b">
        <v>1</v>
      </c>
      <c r="N1415">
        <v>97</v>
      </c>
      <c r="O1415" t="b">
        <v>1</v>
      </c>
      <c r="P1415" t="s">
        <v>8271</v>
      </c>
      <c r="Q1415" s="6">
        <f t="shared" si="88"/>
        <v>1.0616782608695652</v>
      </c>
      <c r="R1415" s="8">
        <f t="shared" si="91"/>
        <v>251.7381443298969</v>
      </c>
      <c r="S1415" t="s">
        <v>8317</v>
      </c>
      <c r="T1415" t="s">
        <v>8318</v>
      </c>
    </row>
    <row r="1416" spans="1:20" ht="60" x14ac:dyDescent="0.25">
      <c r="A1416">
        <v>1277</v>
      </c>
      <c r="B1416" s="3" t="s">
        <v>1278</v>
      </c>
      <c r="C1416" s="3" t="s">
        <v>5387</v>
      </c>
      <c r="D1416">
        <v>15000</v>
      </c>
      <c r="E1416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 s="13">
        <f t="shared" si="89"/>
        <v>41156.561886574076</v>
      </c>
      <c r="K1416">
        <v>1343741347</v>
      </c>
      <c r="L1416" s="13">
        <f t="shared" si="90"/>
        <v>42422.977418981478</v>
      </c>
      <c r="M1416" t="b">
        <v>1</v>
      </c>
      <c r="N1416">
        <v>413</v>
      </c>
      <c r="O1416" t="b">
        <v>1</v>
      </c>
      <c r="P1416" t="s">
        <v>8276</v>
      </c>
      <c r="Q1416" s="6">
        <f t="shared" si="88"/>
        <v>1.0612433333333333</v>
      </c>
      <c r="R1416" s="8">
        <f t="shared" si="91"/>
        <v>38.543946731234868</v>
      </c>
      <c r="S1416" t="s">
        <v>8314</v>
      </c>
      <c r="T1416" t="s">
        <v>8315</v>
      </c>
    </row>
    <row r="1417" spans="1:20" ht="60" x14ac:dyDescent="0.25">
      <c r="A1417">
        <v>3574</v>
      </c>
      <c r="B1417" s="3" t="s">
        <v>3573</v>
      </c>
      <c r="C1417" s="3" t="s">
        <v>7684</v>
      </c>
      <c r="D1417">
        <v>5800</v>
      </c>
      <c r="E1417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 s="13">
        <f t="shared" si="89"/>
        <v>41956.984351851846</v>
      </c>
      <c r="K1417">
        <v>1413326248</v>
      </c>
      <c r="L1417" s="13">
        <f t="shared" si="90"/>
        <v>41807.624374999999</v>
      </c>
      <c r="M1417" t="b">
        <v>0</v>
      </c>
      <c r="N1417">
        <v>45</v>
      </c>
      <c r="O1417" t="b">
        <v>1</v>
      </c>
      <c r="P1417" t="s">
        <v>8271</v>
      </c>
      <c r="Q1417" s="6">
        <f t="shared" si="88"/>
        <v>1.0612068965517241</v>
      </c>
      <c r="R1417" s="8">
        <f t="shared" si="91"/>
        <v>136.77777777777777</v>
      </c>
      <c r="S1417" t="s">
        <v>8317</v>
      </c>
      <c r="T1417" t="s">
        <v>8318</v>
      </c>
    </row>
    <row r="1418" spans="1:20" ht="45" x14ac:dyDescent="0.25">
      <c r="A1418">
        <v>2171</v>
      </c>
      <c r="B1418" s="3" t="s">
        <v>2172</v>
      </c>
      <c r="C1418" s="3" t="s">
        <v>6281</v>
      </c>
      <c r="D1418">
        <v>4000</v>
      </c>
      <c r="E1418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 s="13">
        <f t="shared" si="89"/>
        <v>42177.208333333328</v>
      </c>
      <c r="K1418">
        <v>1431903495</v>
      </c>
      <c r="L1418" s="13">
        <f t="shared" si="90"/>
        <v>42278.089039351849</v>
      </c>
      <c r="M1418" t="b">
        <v>0</v>
      </c>
      <c r="N1418">
        <v>47</v>
      </c>
      <c r="O1418" t="b">
        <v>1</v>
      </c>
      <c r="P1418" t="s">
        <v>8276</v>
      </c>
      <c r="Q1418" s="6">
        <f t="shared" si="88"/>
        <v>1.0607500000000001</v>
      </c>
      <c r="R1418" s="8">
        <f t="shared" si="91"/>
        <v>90.276595744680847</v>
      </c>
      <c r="S1418" t="s">
        <v>8314</v>
      </c>
      <c r="T1418" t="s">
        <v>8315</v>
      </c>
    </row>
    <row r="1419" spans="1:20" ht="45" x14ac:dyDescent="0.25">
      <c r="A1419">
        <v>2818</v>
      </c>
      <c r="B1419" s="3" t="s">
        <v>2818</v>
      </c>
      <c r="C1419" s="3" t="s">
        <v>6928</v>
      </c>
      <c r="D1419">
        <v>10000</v>
      </c>
      <c r="E1419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 s="13">
        <f t="shared" si="89"/>
        <v>42270.598217592589</v>
      </c>
      <c r="K1419">
        <v>1441290086</v>
      </c>
      <c r="L1419" s="13">
        <f t="shared" si="90"/>
        <v>41851.541585648149</v>
      </c>
      <c r="M1419" t="b">
        <v>0</v>
      </c>
      <c r="N1419">
        <v>102</v>
      </c>
      <c r="O1419" t="b">
        <v>1</v>
      </c>
      <c r="P1419" t="s">
        <v>8271</v>
      </c>
      <c r="Q1419" s="6">
        <f t="shared" si="88"/>
        <v>1.0603</v>
      </c>
      <c r="R1419" s="8">
        <f t="shared" si="91"/>
        <v>103.95098039215686</v>
      </c>
      <c r="S1419" t="s">
        <v>8317</v>
      </c>
      <c r="T1419" t="s">
        <v>8318</v>
      </c>
    </row>
    <row r="1420" spans="1:20" ht="60" x14ac:dyDescent="0.25">
      <c r="A1420">
        <v>3831</v>
      </c>
      <c r="B1420" s="3" t="s">
        <v>3828</v>
      </c>
      <c r="C1420" s="3" t="s">
        <v>7940</v>
      </c>
      <c r="D1420">
        <v>500</v>
      </c>
      <c r="E1420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 s="13">
        <f t="shared" si="89"/>
        <v>41948.890567129631</v>
      </c>
      <c r="K1420">
        <v>1413404545</v>
      </c>
      <c r="L1420" s="13">
        <f t="shared" si="90"/>
        <v>42167.434166666666</v>
      </c>
      <c r="M1420" t="b">
        <v>0</v>
      </c>
      <c r="N1420">
        <v>9</v>
      </c>
      <c r="O1420" t="b">
        <v>1</v>
      </c>
      <c r="P1420" t="s">
        <v>8271</v>
      </c>
      <c r="Q1420" s="6">
        <f t="shared" si="88"/>
        <v>1.0602199999999999</v>
      </c>
      <c r="R1420" s="8">
        <f t="shared" si="91"/>
        <v>58.901111111111113</v>
      </c>
      <c r="S1420" t="s">
        <v>8317</v>
      </c>
      <c r="T1420" t="s">
        <v>8318</v>
      </c>
    </row>
    <row r="1421" spans="1:20" ht="45" x14ac:dyDescent="0.25">
      <c r="A1421">
        <v>2634</v>
      </c>
      <c r="B1421" s="3" t="s">
        <v>2634</v>
      </c>
      <c r="C1421" s="3" t="s">
        <v>6744</v>
      </c>
      <c r="D1421">
        <v>930</v>
      </c>
      <c r="E1421">
        <v>986</v>
      </c>
      <c r="F1421" t="s">
        <v>8219</v>
      </c>
      <c r="G1421" t="s">
        <v>8224</v>
      </c>
      <c r="H1421" t="s">
        <v>8246</v>
      </c>
      <c r="I1421">
        <v>1475163921</v>
      </c>
      <c r="J1421" s="13">
        <f t="shared" si="89"/>
        <v>42642.656493055561</v>
      </c>
      <c r="K1421">
        <v>1472571921</v>
      </c>
      <c r="L1421" s="13">
        <f t="shared" si="90"/>
        <v>41841.850034722222</v>
      </c>
      <c r="M1421" t="b">
        <v>0</v>
      </c>
      <c r="N1421">
        <v>25</v>
      </c>
      <c r="O1421" t="b">
        <v>1</v>
      </c>
      <c r="P1421" t="s">
        <v>8301</v>
      </c>
      <c r="Q1421" s="6">
        <f t="shared" si="88"/>
        <v>1.0602150537634409</v>
      </c>
      <c r="R1421" s="8">
        <f t="shared" si="91"/>
        <v>39.44</v>
      </c>
      <c r="S1421" t="s">
        <v>8310</v>
      </c>
      <c r="T1421" t="s">
        <v>8319</v>
      </c>
    </row>
    <row r="1422" spans="1:20" ht="45" x14ac:dyDescent="0.25">
      <c r="A1422">
        <v>99</v>
      </c>
      <c r="B1422" s="3" t="s">
        <v>101</v>
      </c>
      <c r="C1422" s="3" t="s">
        <v>4210</v>
      </c>
      <c r="D1422">
        <v>1500</v>
      </c>
      <c r="E1422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 s="13">
        <f t="shared" si="89"/>
        <v>41661.902766203704</v>
      </c>
      <c r="K1422">
        <v>1387834799</v>
      </c>
      <c r="L1422" s="13">
        <f t="shared" si="90"/>
        <v>42737.910138888896</v>
      </c>
      <c r="M1422" t="b">
        <v>0</v>
      </c>
      <c r="N1422">
        <v>39</v>
      </c>
      <c r="O1422" t="b">
        <v>1</v>
      </c>
      <c r="P1422" t="s">
        <v>8266</v>
      </c>
      <c r="Q1422" s="6">
        <f t="shared" si="88"/>
        <v>1.0601933333333333</v>
      </c>
      <c r="R1422" s="8">
        <f t="shared" si="91"/>
        <v>40.776666666666664</v>
      </c>
      <c r="S1422" t="s">
        <v>8320</v>
      </c>
      <c r="T1422" t="s">
        <v>8321</v>
      </c>
    </row>
    <row r="1423" spans="1:20" ht="45" x14ac:dyDescent="0.25">
      <c r="A1423">
        <v>1949</v>
      </c>
      <c r="B1423" s="3" t="s">
        <v>1950</v>
      </c>
      <c r="C1423" s="3" t="s">
        <v>6059</v>
      </c>
      <c r="D1423">
        <v>50000</v>
      </c>
      <c r="E1423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 s="13">
        <f t="shared" si="89"/>
        <v>41830.423043981478</v>
      </c>
      <c r="K1423">
        <v>1402394951</v>
      </c>
      <c r="L1423" s="13">
        <f t="shared" si="90"/>
        <v>41614.651493055557</v>
      </c>
      <c r="M1423" t="b">
        <v>1</v>
      </c>
      <c r="N1423">
        <v>943</v>
      </c>
      <c r="O1423" t="b">
        <v>1</v>
      </c>
      <c r="P1423" t="s">
        <v>8295</v>
      </c>
      <c r="Q1423" s="6">
        <f t="shared" si="88"/>
        <v>1.0600260000000001</v>
      </c>
      <c r="R1423" s="8">
        <f t="shared" si="91"/>
        <v>56.204984093319197</v>
      </c>
      <c r="S1423" t="s">
        <v>8310</v>
      </c>
      <c r="T1423" t="s">
        <v>8311</v>
      </c>
    </row>
    <row r="1424" spans="1:20" ht="60" x14ac:dyDescent="0.25">
      <c r="A1424">
        <v>1209</v>
      </c>
      <c r="B1424" s="3" t="s">
        <v>1210</v>
      </c>
      <c r="C1424" s="3" t="s">
        <v>5319</v>
      </c>
      <c r="D1424">
        <v>6000</v>
      </c>
      <c r="E1424">
        <v>6360</v>
      </c>
      <c r="F1424" t="s">
        <v>8219</v>
      </c>
      <c r="G1424" t="s">
        <v>8224</v>
      </c>
      <c r="H1424" t="s">
        <v>8246</v>
      </c>
      <c r="I1424">
        <v>1488053905</v>
      </c>
      <c r="J1424" s="13">
        <f t="shared" si="89"/>
        <v>42791.846122685187</v>
      </c>
      <c r="K1424">
        <v>1485461905</v>
      </c>
      <c r="L1424" s="13">
        <f t="shared" si="90"/>
        <v>42100.642071759255</v>
      </c>
      <c r="M1424" t="b">
        <v>0</v>
      </c>
      <c r="N1424">
        <v>46</v>
      </c>
      <c r="O1424" t="b">
        <v>1</v>
      </c>
      <c r="P1424" t="s">
        <v>8285</v>
      </c>
      <c r="Q1424" s="6">
        <f t="shared" si="88"/>
        <v>1.06</v>
      </c>
      <c r="R1424" s="8">
        <f t="shared" si="91"/>
        <v>138.2608695652174</v>
      </c>
      <c r="S1424" t="s">
        <v>8325</v>
      </c>
      <c r="T1424" t="s">
        <v>8326</v>
      </c>
    </row>
    <row r="1425" spans="1:20" ht="60" x14ac:dyDescent="0.25">
      <c r="A1425">
        <v>1272</v>
      </c>
      <c r="B1425" s="3" t="s">
        <v>1273</v>
      </c>
      <c r="C1425" s="3" t="s">
        <v>5382</v>
      </c>
      <c r="D1425">
        <v>5000</v>
      </c>
      <c r="E1425">
        <v>5300</v>
      </c>
      <c r="F1425" t="s">
        <v>8219</v>
      </c>
      <c r="G1425" t="s">
        <v>8224</v>
      </c>
      <c r="H1425" t="s">
        <v>8246</v>
      </c>
      <c r="I1425">
        <v>1276574400</v>
      </c>
      <c r="J1425" s="13">
        <f t="shared" si="89"/>
        <v>40344.166666666664</v>
      </c>
      <c r="K1425">
        <v>1270576379</v>
      </c>
      <c r="L1425" s="13">
        <f t="shared" si="90"/>
        <v>42152.640833333338</v>
      </c>
      <c r="M1425" t="b">
        <v>1</v>
      </c>
      <c r="N1425">
        <v>28</v>
      </c>
      <c r="O1425" t="b">
        <v>1</v>
      </c>
      <c r="P1425" t="s">
        <v>8276</v>
      </c>
      <c r="Q1425" s="6">
        <f t="shared" si="88"/>
        <v>1.06</v>
      </c>
      <c r="R1425" s="8">
        <f t="shared" si="91"/>
        <v>189.28571428571428</v>
      </c>
      <c r="S1425" t="s">
        <v>8314</v>
      </c>
      <c r="T1425" t="s">
        <v>8315</v>
      </c>
    </row>
    <row r="1426" spans="1:20" ht="60" x14ac:dyDescent="0.25">
      <c r="A1426">
        <v>2931</v>
      </c>
      <c r="B1426" s="3" t="s">
        <v>2931</v>
      </c>
      <c r="C1426" s="3" t="s">
        <v>7041</v>
      </c>
      <c r="D1426">
        <v>750</v>
      </c>
      <c r="E1426">
        <v>795</v>
      </c>
      <c r="F1426" t="s">
        <v>8219</v>
      </c>
      <c r="G1426" t="s">
        <v>8229</v>
      </c>
      <c r="H1426" t="s">
        <v>8251</v>
      </c>
      <c r="I1426">
        <v>1410761280</v>
      </c>
      <c r="J1426" s="13">
        <f t="shared" si="89"/>
        <v>41897.255555555559</v>
      </c>
      <c r="K1426">
        <v>1408604363</v>
      </c>
      <c r="L1426" s="13">
        <f t="shared" si="90"/>
        <v>41923.921643518523</v>
      </c>
      <c r="M1426" t="b">
        <v>0</v>
      </c>
      <c r="N1426">
        <v>9</v>
      </c>
      <c r="O1426" t="b">
        <v>1</v>
      </c>
      <c r="P1426" t="s">
        <v>8305</v>
      </c>
      <c r="Q1426" s="6">
        <f t="shared" si="88"/>
        <v>1.06</v>
      </c>
      <c r="R1426" s="8">
        <f t="shared" si="91"/>
        <v>88.333333333333329</v>
      </c>
      <c r="S1426" t="s">
        <v>8317</v>
      </c>
      <c r="T1426" t="s">
        <v>8338</v>
      </c>
    </row>
    <row r="1427" spans="1:20" ht="30" x14ac:dyDescent="0.25">
      <c r="A1427">
        <v>2968</v>
      </c>
      <c r="B1427" s="3" t="s">
        <v>2968</v>
      </c>
      <c r="C1427" s="3" t="s">
        <v>7078</v>
      </c>
      <c r="D1427">
        <v>3500</v>
      </c>
      <c r="E1427">
        <v>3710</v>
      </c>
      <c r="F1427" t="s">
        <v>8219</v>
      </c>
      <c r="G1427" t="s">
        <v>8224</v>
      </c>
      <c r="H1427" t="s">
        <v>8246</v>
      </c>
      <c r="I1427">
        <v>1471406340</v>
      </c>
      <c r="J1427" s="13">
        <f t="shared" si="89"/>
        <v>42599.165972222225</v>
      </c>
      <c r="K1427">
        <v>1470227660</v>
      </c>
      <c r="L1427" s="13">
        <f t="shared" si="90"/>
        <v>42643.642800925925</v>
      </c>
      <c r="M1427" t="b">
        <v>0</v>
      </c>
      <c r="N1427">
        <v>47</v>
      </c>
      <c r="O1427" t="b">
        <v>1</v>
      </c>
      <c r="P1427" t="s">
        <v>8271</v>
      </c>
      <c r="Q1427" s="6">
        <f t="shared" si="88"/>
        <v>1.06</v>
      </c>
      <c r="R1427" s="8">
        <f t="shared" si="91"/>
        <v>78.936170212765958</v>
      </c>
      <c r="S1427" t="s">
        <v>8317</v>
      </c>
      <c r="T1427" t="s">
        <v>8318</v>
      </c>
    </row>
    <row r="1428" spans="1:20" ht="45" x14ac:dyDescent="0.25">
      <c r="A1428">
        <v>2970</v>
      </c>
      <c r="B1428" s="3" t="s">
        <v>2970</v>
      </c>
      <c r="C1428" s="3" t="s">
        <v>7080</v>
      </c>
      <c r="D1428">
        <v>6000</v>
      </c>
      <c r="E1428">
        <v>6360</v>
      </c>
      <c r="F1428" t="s">
        <v>8219</v>
      </c>
      <c r="G1428" t="s">
        <v>8224</v>
      </c>
      <c r="H1428" t="s">
        <v>8246</v>
      </c>
      <c r="I1428">
        <v>1405699451</v>
      </c>
      <c r="J1428" s="13">
        <f t="shared" si="89"/>
        <v>41838.669571759259</v>
      </c>
      <c r="K1428">
        <v>1403107451</v>
      </c>
      <c r="L1428" s="13">
        <f t="shared" si="90"/>
        <v>42452.579988425925</v>
      </c>
      <c r="M1428" t="b">
        <v>0</v>
      </c>
      <c r="N1428">
        <v>91</v>
      </c>
      <c r="O1428" t="b">
        <v>1</v>
      </c>
      <c r="P1428" t="s">
        <v>8271</v>
      </c>
      <c r="Q1428" s="6">
        <f t="shared" si="88"/>
        <v>1.06</v>
      </c>
      <c r="R1428" s="8">
        <f t="shared" si="91"/>
        <v>69.890109890109883</v>
      </c>
      <c r="S1428" t="s">
        <v>8317</v>
      </c>
      <c r="T1428" t="s">
        <v>8318</v>
      </c>
    </row>
    <row r="1429" spans="1:20" ht="30" x14ac:dyDescent="0.25">
      <c r="A1429">
        <v>3050</v>
      </c>
      <c r="B1429" s="3" t="s">
        <v>3050</v>
      </c>
      <c r="C1429" s="3" t="s">
        <v>7160</v>
      </c>
      <c r="D1429">
        <v>600</v>
      </c>
      <c r="E1429">
        <v>636</v>
      </c>
      <c r="F1429" t="s">
        <v>8219</v>
      </c>
      <c r="G1429" t="s">
        <v>8224</v>
      </c>
      <c r="H1429" t="s">
        <v>8246</v>
      </c>
      <c r="I1429">
        <v>1462420960</v>
      </c>
      <c r="J1429" s="13">
        <f t="shared" si="89"/>
        <v>42495.16851851852</v>
      </c>
      <c r="K1429">
        <v>1459828960</v>
      </c>
      <c r="L1429" s="13">
        <f t="shared" si="90"/>
        <v>41753.593275462961</v>
      </c>
      <c r="M1429" t="b">
        <v>0</v>
      </c>
      <c r="N1429">
        <v>9</v>
      </c>
      <c r="O1429" t="b">
        <v>1</v>
      </c>
      <c r="P1429" t="s">
        <v>8303</v>
      </c>
      <c r="Q1429" s="6">
        <f t="shared" si="88"/>
        <v>1.06</v>
      </c>
      <c r="R1429" s="8">
        <f t="shared" si="91"/>
        <v>70.666666666666671</v>
      </c>
      <c r="S1429" t="s">
        <v>8317</v>
      </c>
      <c r="T1429" t="s">
        <v>8330</v>
      </c>
    </row>
    <row r="1430" spans="1:20" ht="45" x14ac:dyDescent="0.25">
      <c r="A1430">
        <v>3525</v>
      </c>
      <c r="B1430" s="3" t="s">
        <v>3524</v>
      </c>
      <c r="C1430" s="3" t="s">
        <v>7635</v>
      </c>
      <c r="D1430">
        <v>500</v>
      </c>
      <c r="E1430">
        <v>530</v>
      </c>
      <c r="F1430" t="s">
        <v>8219</v>
      </c>
      <c r="G1430" t="s">
        <v>8224</v>
      </c>
      <c r="H1430" t="s">
        <v>8246</v>
      </c>
      <c r="I1430">
        <v>1439136000</v>
      </c>
      <c r="J1430" s="13">
        <f t="shared" si="89"/>
        <v>42225.666666666672</v>
      </c>
      <c r="K1430">
        <v>1438188106</v>
      </c>
      <c r="L1430" s="13">
        <f t="shared" si="90"/>
        <v>42194.751678240747</v>
      </c>
      <c r="M1430" t="b">
        <v>0</v>
      </c>
      <c r="N1430">
        <v>7</v>
      </c>
      <c r="O1430" t="b">
        <v>1</v>
      </c>
      <c r="P1430" t="s">
        <v>8271</v>
      </c>
      <c r="Q1430" s="6">
        <f t="shared" si="88"/>
        <v>1.06</v>
      </c>
      <c r="R1430" s="8">
        <f t="shared" si="91"/>
        <v>75.714285714285708</v>
      </c>
      <c r="S1430" t="s">
        <v>8317</v>
      </c>
      <c r="T1430" t="s">
        <v>8318</v>
      </c>
    </row>
    <row r="1431" spans="1:20" ht="60" x14ac:dyDescent="0.25">
      <c r="A1431">
        <v>3823</v>
      </c>
      <c r="B1431" s="3" t="s">
        <v>3820</v>
      </c>
      <c r="C1431" s="3" t="s">
        <v>7932</v>
      </c>
      <c r="D1431">
        <v>2500</v>
      </c>
      <c r="E1431">
        <v>2650</v>
      </c>
      <c r="F1431" t="s">
        <v>8219</v>
      </c>
      <c r="G1431" t="s">
        <v>8224</v>
      </c>
      <c r="H1431" t="s">
        <v>8246</v>
      </c>
      <c r="I1431">
        <v>1437364740</v>
      </c>
      <c r="J1431" s="13">
        <f t="shared" si="89"/>
        <v>42205.165972222225</v>
      </c>
      <c r="K1431">
        <v>1434405044</v>
      </c>
      <c r="L1431" s="13">
        <f t="shared" si="90"/>
        <v>42103.160578703704</v>
      </c>
      <c r="M1431" t="b">
        <v>0</v>
      </c>
      <c r="N1431">
        <v>41</v>
      </c>
      <c r="O1431" t="b">
        <v>1</v>
      </c>
      <c r="P1431" t="s">
        <v>8271</v>
      </c>
      <c r="Q1431" s="6">
        <f t="shared" si="88"/>
        <v>1.06</v>
      </c>
      <c r="R1431" s="8">
        <f t="shared" si="91"/>
        <v>64.634146341463421</v>
      </c>
      <c r="S1431" t="s">
        <v>8317</v>
      </c>
      <c r="T1431" t="s">
        <v>8318</v>
      </c>
    </row>
    <row r="1432" spans="1:20" ht="60" x14ac:dyDescent="0.25">
      <c r="A1432">
        <v>385</v>
      </c>
      <c r="B1432" s="3" t="s">
        <v>386</v>
      </c>
      <c r="C1432" s="3" t="s">
        <v>4495</v>
      </c>
      <c r="D1432">
        <v>25000</v>
      </c>
      <c r="E1432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 s="13">
        <f t="shared" si="89"/>
        <v>41964.626168981486</v>
      </c>
      <c r="K1432">
        <v>1413986501</v>
      </c>
      <c r="L1432" s="13">
        <f t="shared" si="90"/>
        <v>42017.967442129629</v>
      </c>
      <c r="M1432" t="b">
        <v>0</v>
      </c>
      <c r="N1432">
        <v>237</v>
      </c>
      <c r="O1432" t="b">
        <v>1</v>
      </c>
      <c r="P1432" t="s">
        <v>8269</v>
      </c>
      <c r="Q1432" s="6">
        <f t="shared" si="88"/>
        <v>1.05982</v>
      </c>
      <c r="R1432" s="8">
        <f t="shared" si="91"/>
        <v>111.79535864978902</v>
      </c>
      <c r="S1432" t="s">
        <v>8320</v>
      </c>
      <c r="T1432" t="s">
        <v>8332</v>
      </c>
    </row>
    <row r="1433" spans="1:20" ht="60" x14ac:dyDescent="0.25">
      <c r="A1433">
        <v>376</v>
      </c>
      <c r="B1433" s="3" t="s">
        <v>377</v>
      </c>
      <c r="C1433" s="3" t="s">
        <v>4486</v>
      </c>
      <c r="D1433">
        <v>2450</v>
      </c>
      <c r="E1433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 s="13">
        <f t="shared" si="89"/>
        <v>42607.452731481477</v>
      </c>
      <c r="K1433">
        <v>1469443916</v>
      </c>
      <c r="L1433" s="13">
        <f t="shared" si="90"/>
        <v>41401.565868055557</v>
      </c>
      <c r="M1433" t="b">
        <v>0</v>
      </c>
      <c r="N1433">
        <v>48</v>
      </c>
      <c r="O1433" t="b">
        <v>1</v>
      </c>
      <c r="P1433" t="s">
        <v>8269</v>
      </c>
      <c r="Q1433" s="6">
        <f t="shared" si="88"/>
        <v>1.0595918367346939</v>
      </c>
      <c r="R1433" s="8">
        <f t="shared" si="91"/>
        <v>54.083333333333336</v>
      </c>
      <c r="S1433" t="s">
        <v>8320</v>
      </c>
      <c r="T1433" t="s">
        <v>8332</v>
      </c>
    </row>
    <row r="1434" spans="1:20" ht="45" x14ac:dyDescent="0.25">
      <c r="A1434">
        <v>3152</v>
      </c>
      <c r="B1434" s="3" t="s">
        <v>3152</v>
      </c>
      <c r="C1434" s="3" t="s">
        <v>7262</v>
      </c>
      <c r="D1434">
        <v>2200</v>
      </c>
      <c r="E1434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 s="13">
        <f t="shared" si="89"/>
        <v>41580.867673611108</v>
      </c>
      <c r="K1434">
        <v>1380833367</v>
      </c>
      <c r="L1434" s="13">
        <f t="shared" si="90"/>
        <v>40567.694560185184</v>
      </c>
      <c r="M1434" t="b">
        <v>1</v>
      </c>
      <c r="N1434">
        <v>67</v>
      </c>
      <c r="O1434" t="b">
        <v>1</v>
      </c>
      <c r="P1434" t="s">
        <v>8271</v>
      </c>
      <c r="Q1434" s="6">
        <f t="shared" si="88"/>
        <v>1.0595454545454546</v>
      </c>
      <c r="R1434" s="8">
        <f t="shared" si="91"/>
        <v>34.791044776119406</v>
      </c>
      <c r="S1434" t="s">
        <v>8317</v>
      </c>
      <c r="T1434" t="s">
        <v>8318</v>
      </c>
    </row>
    <row r="1435" spans="1:20" ht="60" x14ac:dyDescent="0.25">
      <c r="A1435">
        <v>3364</v>
      </c>
      <c r="B1435" s="3" t="s">
        <v>3363</v>
      </c>
      <c r="C1435" s="3" t="s">
        <v>7474</v>
      </c>
      <c r="D1435">
        <v>3000</v>
      </c>
      <c r="E1435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 s="13">
        <f t="shared" si="89"/>
        <v>42444.875</v>
      </c>
      <c r="K1435">
        <v>1456183649</v>
      </c>
      <c r="L1435" s="13">
        <f t="shared" si="90"/>
        <v>40731.837465277778</v>
      </c>
      <c r="M1435" t="b">
        <v>0</v>
      </c>
      <c r="N1435">
        <v>72</v>
      </c>
      <c r="O1435" t="b">
        <v>1</v>
      </c>
      <c r="P1435" t="s">
        <v>8271</v>
      </c>
      <c r="Q1435" s="6">
        <f t="shared" si="88"/>
        <v>1.0593333333333332</v>
      </c>
      <c r="R1435" s="8">
        <f t="shared" si="91"/>
        <v>44.138888888888886</v>
      </c>
      <c r="S1435" t="s">
        <v>8317</v>
      </c>
      <c r="T1435" t="s">
        <v>8318</v>
      </c>
    </row>
    <row r="1436" spans="1:20" ht="45" x14ac:dyDescent="0.25">
      <c r="A1436">
        <v>2329</v>
      </c>
      <c r="B1436" s="3" t="s">
        <v>2330</v>
      </c>
      <c r="C1436" s="3" t="s">
        <v>6439</v>
      </c>
      <c r="D1436">
        <v>25000</v>
      </c>
      <c r="E1436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 s="13">
        <f t="shared" si="89"/>
        <v>41837.624374999999</v>
      </c>
      <c r="K1436">
        <v>1403017146</v>
      </c>
      <c r="L1436" s="13">
        <f t="shared" si="90"/>
        <v>42733.94131944445</v>
      </c>
      <c r="M1436" t="b">
        <v>1</v>
      </c>
      <c r="N1436">
        <v>125</v>
      </c>
      <c r="O1436" t="b">
        <v>1</v>
      </c>
      <c r="P1436" t="s">
        <v>8298</v>
      </c>
      <c r="Q1436" s="6">
        <f t="shared" si="88"/>
        <v>1.0591999999999999</v>
      </c>
      <c r="R1436" s="8">
        <f t="shared" si="91"/>
        <v>211.84</v>
      </c>
      <c r="S1436" t="s">
        <v>8328</v>
      </c>
      <c r="T1436" t="s">
        <v>8329</v>
      </c>
    </row>
    <row r="1437" spans="1:20" ht="60" x14ac:dyDescent="0.25">
      <c r="A1437">
        <v>3239</v>
      </c>
      <c r="B1437" s="3" t="s">
        <v>3239</v>
      </c>
      <c r="C1437" s="3" t="s">
        <v>7349</v>
      </c>
      <c r="D1437">
        <v>5862</v>
      </c>
      <c r="E1437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 s="13">
        <f t="shared" si="89"/>
        <v>42302.999305555553</v>
      </c>
      <c r="K1437">
        <v>1443665293</v>
      </c>
      <c r="L1437" s="13">
        <f t="shared" si="90"/>
        <v>40335.798078703701</v>
      </c>
      <c r="M1437" t="b">
        <v>1</v>
      </c>
      <c r="N1437">
        <v>104</v>
      </c>
      <c r="O1437" t="b">
        <v>1</v>
      </c>
      <c r="P1437" t="s">
        <v>8271</v>
      </c>
      <c r="Q1437" s="6">
        <f t="shared" si="88"/>
        <v>1.0591914022517912</v>
      </c>
      <c r="R1437" s="8">
        <f t="shared" si="91"/>
        <v>59.701730769230764</v>
      </c>
      <c r="S1437" t="s">
        <v>8317</v>
      </c>
      <c r="T1437" t="s">
        <v>8318</v>
      </c>
    </row>
    <row r="1438" spans="1:20" ht="60" x14ac:dyDescent="0.25">
      <c r="A1438">
        <v>3436</v>
      </c>
      <c r="B1438" s="3" t="s">
        <v>3435</v>
      </c>
      <c r="C1438" s="3" t="s">
        <v>7546</v>
      </c>
      <c r="D1438">
        <v>5000</v>
      </c>
      <c r="E1438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 s="13">
        <f t="shared" si="89"/>
        <v>41872.686111111114</v>
      </c>
      <c r="K1438">
        <v>1406811593</v>
      </c>
      <c r="L1438" s="13">
        <f t="shared" si="90"/>
        <v>41800.380428240744</v>
      </c>
      <c r="M1438" t="b">
        <v>0</v>
      </c>
      <c r="N1438">
        <v>37</v>
      </c>
      <c r="O1438" t="b">
        <v>1</v>
      </c>
      <c r="P1438" t="s">
        <v>8271</v>
      </c>
      <c r="Q1438" s="6">
        <f t="shared" si="88"/>
        <v>1.0589999999999999</v>
      </c>
      <c r="R1438" s="8">
        <f t="shared" si="91"/>
        <v>143.1081081081081</v>
      </c>
      <c r="S1438" t="s">
        <v>8317</v>
      </c>
      <c r="T1438" t="s">
        <v>8318</v>
      </c>
    </row>
    <row r="1439" spans="1:20" ht="60" x14ac:dyDescent="0.25">
      <c r="A1439">
        <v>3247</v>
      </c>
      <c r="B1439" s="3" t="s">
        <v>3247</v>
      </c>
      <c r="C1439" s="3" t="s">
        <v>7357</v>
      </c>
      <c r="D1439">
        <v>2500</v>
      </c>
      <c r="E1439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 s="13">
        <f t="shared" si="89"/>
        <v>42197.434166666666</v>
      </c>
      <c r="K1439">
        <v>1434104712</v>
      </c>
      <c r="L1439" s="13">
        <f t="shared" si="90"/>
        <v>41222.991400462961</v>
      </c>
      <c r="M1439" t="b">
        <v>1</v>
      </c>
      <c r="N1439">
        <v>57</v>
      </c>
      <c r="O1439" t="b">
        <v>1</v>
      </c>
      <c r="P1439" t="s">
        <v>8271</v>
      </c>
      <c r="Q1439" s="6">
        <f t="shared" si="88"/>
        <v>1.0586</v>
      </c>
      <c r="R1439" s="8">
        <f t="shared" si="91"/>
        <v>46.429824561403507</v>
      </c>
      <c r="S1439" t="s">
        <v>8317</v>
      </c>
      <c r="T1439" t="s">
        <v>8318</v>
      </c>
    </row>
    <row r="1440" spans="1:20" ht="60" x14ac:dyDescent="0.25">
      <c r="A1440">
        <v>3017</v>
      </c>
      <c r="B1440" s="3" t="s">
        <v>3017</v>
      </c>
      <c r="C1440" s="3" t="s">
        <v>7127</v>
      </c>
      <c r="D1440">
        <v>22000</v>
      </c>
      <c r="E1440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 s="13">
        <f t="shared" si="89"/>
        <v>41871.850034722222</v>
      </c>
      <c r="K1440">
        <v>1405974243</v>
      </c>
      <c r="L1440" s="13">
        <f t="shared" si="90"/>
        <v>42291.46674768519</v>
      </c>
      <c r="M1440" t="b">
        <v>0</v>
      </c>
      <c r="N1440">
        <v>159</v>
      </c>
      <c r="O1440" t="b">
        <v>1</v>
      </c>
      <c r="P1440" t="s">
        <v>8303</v>
      </c>
      <c r="Q1440" s="6">
        <f t="shared" si="88"/>
        <v>1.0584090909090909</v>
      </c>
      <c r="R1440" s="8">
        <f t="shared" si="91"/>
        <v>146.44654088050314</v>
      </c>
      <c r="S1440" t="s">
        <v>8317</v>
      </c>
      <c r="T1440" t="s">
        <v>8330</v>
      </c>
    </row>
    <row r="1441" spans="1:20" ht="60" x14ac:dyDescent="0.25">
      <c r="A1441">
        <v>3656</v>
      </c>
      <c r="B1441" s="3" t="s">
        <v>3653</v>
      </c>
      <c r="C1441" s="3" t="s">
        <v>7766</v>
      </c>
      <c r="D1441">
        <v>5000</v>
      </c>
      <c r="E1441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 s="13">
        <f t="shared" si="89"/>
        <v>42767.957638888889</v>
      </c>
      <c r="K1441">
        <v>1483393836</v>
      </c>
      <c r="L1441" s="13">
        <f t="shared" si="90"/>
        <v>42431.500069444446</v>
      </c>
      <c r="M1441" t="b">
        <v>0</v>
      </c>
      <c r="N1441">
        <v>46</v>
      </c>
      <c r="O1441" t="b">
        <v>1</v>
      </c>
      <c r="P1441" t="s">
        <v>8271</v>
      </c>
      <c r="Q1441" s="6">
        <f t="shared" si="88"/>
        <v>1.0582</v>
      </c>
      <c r="R1441" s="8">
        <f t="shared" si="91"/>
        <v>115.02173913043478</v>
      </c>
      <c r="S1441" t="s">
        <v>8317</v>
      </c>
      <c r="T1441" t="s">
        <v>8318</v>
      </c>
    </row>
    <row r="1442" spans="1:20" ht="60" x14ac:dyDescent="0.25">
      <c r="A1442">
        <v>2276</v>
      </c>
      <c r="B1442" s="3" t="s">
        <v>2277</v>
      </c>
      <c r="C1442" s="3" t="s">
        <v>6386</v>
      </c>
      <c r="D1442">
        <v>4589</v>
      </c>
      <c r="E1442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 s="13">
        <f t="shared" si="89"/>
        <v>41644.651493055557</v>
      </c>
      <c r="K1442">
        <v>1386344289</v>
      </c>
      <c r="L1442" s="13">
        <f t="shared" si="90"/>
        <v>42132.036168981482</v>
      </c>
      <c r="M1442" t="b">
        <v>0</v>
      </c>
      <c r="N1442">
        <v>75</v>
      </c>
      <c r="O1442" t="b">
        <v>1</v>
      </c>
      <c r="P1442" t="s">
        <v>8297</v>
      </c>
      <c r="Q1442" s="6">
        <f t="shared" si="88"/>
        <v>1.0581826105905425</v>
      </c>
      <c r="R1442" s="8">
        <f t="shared" si="91"/>
        <v>64.74666666666667</v>
      </c>
      <c r="S1442" t="s">
        <v>8312</v>
      </c>
      <c r="T1442" t="s">
        <v>8313</v>
      </c>
    </row>
    <row r="1443" spans="1:20" ht="45" x14ac:dyDescent="0.25">
      <c r="A1443">
        <v>643</v>
      </c>
      <c r="B1443" s="3" t="s">
        <v>644</v>
      </c>
      <c r="C1443" s="3" t="s">
        <v>4753</v>
      </c>
      <c r="D1443">
        <v>25000</v>
      </c>
      <c r="E1443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 s="13">
        <f t="shared" si="89"/>
        <v>42155.642071759255</v>
      </c>
      <c r="K1443">
        <v>1428333875</v>
      </c>
      <c r="L1443" s="13">
        <f t="shared" si="90"/>
        <v>42555.671944444446</v>
      </c>
      <c r="M1443" t="b">
        <v>0</v>
      </c>
      <c r="N1443">
        <v>152</v>
      </c>
      <c r="O1443" t="b">
        <v>1</v>
      </c>
      <c r="P1443" t="s">
        <v>8273</v>
      </c>
      <c r="Q1443" s="6">
        <f t="shared" si="88"/>
        <v>1.0580799999999999</v>
      </c>
      <c r="R1443" s="8">
        <f t="shared" si="91"/>
        <v>174.02631578947367</v>
      </c>
      <c r="S1443" t="s">
        <v>8310</v>
      </c>
      <c r="T1443" t="s">
        <v>8316</v>
      </c>
    </row>
    <row r="1444" spans="1:20" ht="60" x14ac:dyDescent="0.25">
      <c r="A1444">
        <v>2223</v>
      </c>
      <c r="B1444" s="3" t="s">
        <v>2224</v>
      </c>
      <c r="C1444" s="3" t="s">
        <v>6333</v>
      </c>
      <c r="D1444">
        <v>19500</v>
      </c>
      <c r="E1444">
        <v>20631</v>
      </c>
      <c r="F1444" t="s">
        <v>8219</v>
      </c>
      <c r="G1444" t="s">
        <v>8229</v>
      </c>
      <c r="H1444" t="s">
        <v>8251</v>
      </c>
      <c r="I1444">
        <v>1435418568</v>
      </c>
      <c r="J1444" s="13">
        <f t="shared" si="89"/>
        <v>42182.640833333338</v>
      </c>
      <c r="K1444">
        <v>1432826568</v>
      </c>
      <c r="L1444" s="13">
        <f t="shared" si="90"/>
        <v>40694.638460648144</v>
      </c>
      <c r="M1444" t="b">
        <v>0</v>
      </c>
      <c r="N1444">
        <v>100</v>
      </c>
      <c r="O1444" t="b">
        <v>1</v>
      </c>
      <c r="P1444" t="s">
        <v>8297</v>
      </c>
      <c r="Q1444" s="6">
        <f t="shared" si="88"/>
        <v>1.0580000000000001</v>
      </c>
      <c r="R1444" s="8">
        <f t="shared" si="91"/>
        <v>206.31</v>
      </c>
      <c r="S1444" t="s">
        <v>8312</v>
      </c>
      <c r="T1444" t="s">
        <v>8313</v>
      </c>
    </row>
    <row r="1445" spans="1:20" ht="45" x14ac:dyDescent="0.25">
      <c r="A1445">
        <v>3393</v>
      </c>
      <c r="B1445" s="3" t="s">
        <v>3392</v>
      </c>
      <c r="C1445" s="3" t="s">
        <v>7503</v>
      </c>
      <c r="D1445">
        <v>1500</v>
      </c>
      <c r="E1445">
        <v>1587</v>
      </c>
      <c r="F1445" t="s">
        <v>8219</v>
      </c>
      <c r="G1445" t="s">
        <v>8224</v>
      </c>
      <c r="H1445" t="s">
        <v>8246</v>
      </c>
      <c r="I1445">
        <v>1415234760</v>
      </c>
      <c r="J1445" s="13">
        <f t="shared" si="89"/>
        <v>41949.031944444447</v>
      </c>
      <c r="K1445">
        <v>1413065230</v>
      </c>
      <c r="L1445" s="13">
        <f t="shared" si="90"/>
        <v>42338.963912037041</v>
      </c>
      <c r="M1445" t="b">
        <v>0</v>
      </c>
      <c r="N1445">
        <v>44</v>
      </c>
      <c r="O1445" t="b">
        <v>1</v>
      </c>
      <c r="P1445" t="s">
        <v>8271</v>
      </c>
      <c r="Q1445" s="6">
        <f t="shared" si="88"/>
        <v>1.0580000000000001</v>
      </c>
      <c r="R1445" s="8">
        <f t="shared" si="91"/>
        <v>36.06818181818182</v>
      </c>
      <c r="S1445" t="s">
        <v>8317</v>
      </c>
      <c r="T1445" t="s">
        <v>8318</v>
      </c>
    </row>
    <row r="1446" spans="1:20" ht="45" x14ac:dyDescent="0.25">
      <c r="A1446">
        <v>2340</v>
      </c>
      <c r="B1446" s="3" t="s">
        <v>2341</v>
      </c>
      <c r="C1446" s="3" t="s">
        <v>6450</v>
      </c>
      <c r="D1446">
        <v>40000</v>
      </c>
      <c r="E1446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 s="13">
        <f t="shared" si="89"/>
        <v>42673.642800925925</v>
      </c>
      <c r="K1446">
        <v>1475249138</v>
      </c>
      <c r="L1446" s="13">
        <f t="shared" si="90"/>
        <v>42130.865150462967</v>
      </c>
      <c r="M1446" t="b">
        <v>1</v>
      </c>
      <c r="N1446">
        <v>403</v>
      </c>
      <c r="O1446" t="b">
        <v>1</v>
      </c>
      <c r="P1446" t="s">
        <v>8298</v>
      </c>
      <c r="Q1446" s="6">
        <f t="shared" si="88"/>
        <v>1.0577749999999999</v>
      </c>
      <c r="R1446" s="8">
        <f t="shared" si="91"/>
        <v>104.99007444168734</v>
      </c>
      <c r="S1446" t="s">
        <v>8328</v>
      </c>
      <c r="T1446" t="s">
        <v>8329</v>
      </c>
    </row>
    <row r="1447" spans="1:20" x14ac:dyDescent="0.25">
      <c r="A1447">
        <v>2726</v>
      </c>
      <c r="B1447" s="3" t="s">
        <v>2726</v>
      </c>
      <c r="C1447" s="3" t="s">
        <v>6836</v>
      </c>
      <c r="D1447">
        <v>100000</v>
      </c>
      <c r="E1447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 s="13">
        <f t="shared" si="89"/>
        <v>42482.579988425925</v>
      </c>
      <c r="K1447">
        <v>1458741311</v>
      </c>
      <c r="L1447" s="13">
        <f t="shared" si="90"/>
        <v>42151.069606481484</v>
      </c>
      <c r="M1447" t="b">
        <v>0</v>
      </c>
      <c r="N1447">
        <v>404</v>
      </c>
      <c r="O1447" t="b">
        <v>1</v>
      </c>
      <c r="P1447" t="s">
        <v>8295</v>
      </c>
      <c r="Q1447" s="6">
        <f t="shared" si="88"/>
        <v>1.05745</v>
      </c>
      <c r="R1447" s="8">
        <f t="shared" si="91"/>
        <v>261.74504950495049</v>
      </c>
      <c r="S1447" t="s">
        <v>8310</v>
      </c>
      <c r="T1447" t="s">
        <v>8311</v>
      </c>
    </row>
    <row r="1448" spans="1:20" ht="45" x14ac:dyDescent="0.25">
      <c r="A1448">
        <v>3685</v>
      </c>
      <c r="B1448" s="3" t="s">
        <v>3682</v>
      </c>
      <c r="C1448" s="3" t="s">
        <v>7795</v>
      </c>
      <c r="D1448">
        <v>5000</v>
      </c>
      <c r="E1448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 s="13">
        <f t="shared" si="89"/>
        <v>41778.875</v>
      </c>
      <c r="K1448">
        <v>1398348859</v>
      </c>
      <c r="L1448" s="13">
        <f t="shared" si="90"/>
        <v>42430.839398148149</v>
      </c>
      <c r="M1448" t="b">
        <v>0</v>
      </c>
      <c r="N1448">
        <v>126</v>
      </c>
      <c r="O1448" t="b">
        <v>1</v>
      </c>
      <c r="P1448" t="s">
        <v>8271</v>
      </c>
      <c r="Q1448" s="6">
        <f t="shared" si="88"/>
        <v>1.0569999999999999</v>
      </c>
      <c r="R1448" s="8">
        <f t="shared" si="91"/>
        <v>41.944444444444443</v>
      </c>
      <c r="S1448" t="s">
        <v>8317</v>
      </c>
      <c r="T1448" t="s">
        <v>8318</v>
      </c>
    </row>
    <row r="1449" spans="1:20" ht="60" x14ac:dyDescent="0.25">
      <c r="A1449">
        <v>2216</v>
      </c>
      <c r="B1449" s="3" t="s">
        <v>2217</v>
      </c>
      <c r="C1449" s="3" t="s">
        <v>6326</v>
      </c>
      <c r="D1449">
        <v>300</v>
      </c>
      <c r="E1449">
        <v>317</v>
      </c>
      <c r="F1449" t="s">
        <v>8219</v>
      </c>
      <c r="G1449" t="s">
        <v>8224</v>
      </c>
      <c r="H1449" t="s">
        <v>8246</v>
      </c>
      <c r="I1449">
        <v>1437674545</v>
      </c>
      <c r="J1449" s="13">
        <f t="shared" si="89"/>
        <v>42208.751678240747</v>
      </c>
      <c r="K1449">
        <v>1436464945</v>
      </c>
      <c r="L1449" s="13">
        <f t="shared" si="90"/>
        <v>42279.792372685188</v>
      </c>
      <c r="M1449" t="b">
        <v>0</v>
      </c>
      <c r="N1449">
        <v>14</v>
      </c>
      <c r="O1449" t="b">
        <v>1</v>
      </c>
      <c r="P1449" t="s">
        <v>8280</v>
      </c>
      <c r="Q1449" s="6">
        <f t="shared" si="88"/>
        <v>1.0566666666666666</v>
      </c>
      <c r="R1449" s="8">
        <f t="shared" si="91"/>
        <v>22.642857142857142</v>
      </c>
      <c r="S1449" t="s">
        <v>8314</v>
      </c>
      <c r="T1449" t="s">
        <v>8327</v>
      </c>
    </row>
    <row r="1450" spans="1:20" ht="75" x14ac:dyDescent="0.25">
      <c r="A1450">
        <v>2640</v>
      </c>
      <c r="B1450" s="3" t="s">
        <v>2640</v>
      </c>
      <c r="C1450" s="3" t="s">
        <v>6750</v>
      </c>
      <c r="D1450">
        <v>3000</v>
      </c>
      <c r="E1450">
        <v>3170</v>
      </c>
      <c r="F1450" t="s">
        <v>8219</v>
      </c>
      <c r="G1450" t="s">
        <v>8224</v>
      </c>
      <c r="H1450" t="s">
        <v>8246</v>
      </c>
      <c r="I1450">
        <v>1433735474</v>
      </c>
      <c r="J1450" s="13">
        <f t="shared" si="89"/>
        <v>42163.160578703704</v>
      </c>
      <c r="K1450">
        <v>1428551474</v>
      </c>
      <c r="L1450" s="13">
        <f t="shared" si="90"/>
        <v>42694.110185185185</v>
      </c>
      <c r="M1450" t="b">
        <v>0</v>
      </c>
      <c r="N1450">
        <v>69</v>
      </c>
      <c r="O1450" t="b">
        <v>1</v>
      </c>
      <c r="P1450" t="s">
        <v>8301</v>
      </c>
      <c r="Q1450" s="6">
        <f t="shared" si="88"/>
        <v>1.0566666666666666</v>
      </c>
      <c r="R1450" s="8">
        <f t="shared" si="91"/>
        <v>45.94202898550725</v>
      </c>
      <c r="S1450" t="s">
        <v>8310</v>
      </c>
      <c r="T1450" t="s">
        <v>8319</v>
      </c>
    </row>
    <row r="1451" spans="1:20" ht="45" x14ac:dyDescent="0.25">
      <c r="A1451">
        <v>2498</v>
      </c>
      <c r="B1451" s="3" t="s">
        <v>2498</v>
      </c>
      <c r="C1451" s="3" t="s">
        <v>6608</v>
      </c>
      <c r="D1451">
        <v>1000</v>
      </c>
      <c r="E1451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 s="13">
        <f t="shared" si="89"/>
        <v>42031.967442129629</v>
      </c>
      <c r="K1451">
        <v>1421190787</v>
      </c>
      <c r="L1451" s="13">
        <f t="shared" si="90"/>
        <v>41710.594282407408</v>
      </c>
      <c r="M1451" t="b">
        <v>0</v>
      </c>
      <c r="N1451">
        <v>20</v>
      </c>
      <c r="O1451" t="b">
        <v>1</v>
      </c>
      <c r="P1451" t="s">
        <v>8279</v>
      </c>
      <c r="Q1451" s="6">
        <f t="shared" si="88"/>
        <v>1.056</v>
      </c>
      <c r="R1451" s="8">
        <f t="shared" si="91"/>
        <v>52.8</v>
      </c>
      <c r="S1451" t="s">
        <v>8314</v>
      </c>
      <c r="T1451" t="s">
        <v>8331</v>
      </c>
    </row>
    <row r="1452" spans="1:20" ht="60" x14ac:dyDescent="0.25">
      <c r="A1452">
        <v>250</v>
      </c>
      <c r="B1452" s="3" t="s">
        <v>251</v>
      </c>
      <c r="C1452" s="3" t="s">
        <v>4360</v>
      </c>
      <c r="D1452">
        <v>30000</v>
      </c>
      <c r="E1452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 s="13">
        <f t="shared" si="89"/>
        <v>41431.565868055557</v>
      </c>
      <c r="K1452">
        <v>1367933691</v>
      </c>
      <c r="L1452" s="13">
        <f t="shared" si="90"/>
        <v>42016.938692129625</v>
      </c>
      <c r="M1452" t="b">
        <v>1</v>
      </c>
      <c r="N1452">
        <v>437</v>
      </c>
      <c r="O1452" t="b">
        <v>1</v>
      </c>
      <c r="P1452" t="s">
        <v>8269</v>
      </c>
      <c r="Q1452" s="6">
        <f t="shared" si="88"/>
        <v>1.0558333333333334</v>
      </c>
      <c r="R1452" s="8">
        <f t="shared" si="91"/>
        <v>72.482837528604122</v>
      </c>
      <c r="S1452" t="s">
        <v>8320</v>
      </c>
      <c r="T1452" t="s">
        <v>8332</v>
      </c>
    </row>
    <row r="1453" spans="1:20" ht="60" x14ac:dyDescent="0.25">
      <c r="A1453">
        <v>308</v>
      </c>
      <c r="B1453" s="3" t="s">
        <v>309</v>
      </c>
      <c r="C1453" s="3" t="s">
        <v>4418</v>
      </c>
      <c r="D1453">
        <v>12000</v>
      </c>
      <c r="E1453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 s="13">
        <f t="shared" si="89"/>
        <v>40612.694560185184</v>
      </c>
      <c r="K1453">
        <v>1295887210</v>
      </c>
      <c r="L1453" s="13">
        <f t="shared" si="90"/>
        <v>40736.115011574075</v>
      </c>
      <c r="M1453" t="b">
        <v>1</v>
      </c>
      <c r="N1453">
        <v>202</v>
      </c>
      <c r="O1453" t="b">
        <v>1</v>
      </c>
      <c r="P1453" t="s">
        <v>8269</v>
      </c>
      <c r="Q1453" s="6">
        <f t="shared" si="88"/>
        <v>1.0556666666666668</v>
      </c>
      <c r="R1453" s="8">
        <f t="shared" si="91"/>
        <v>62.712871287128714</v>
      </c>
      <c r="S1453" t="s">
        <v>8320</v>
      </c>
      <c r="T1453" t="s">
        <v>8332</v>
      </c>
    </row>
    <row r="1454" spans="1:20" ht="45" x14ac:dyDescent="0.25">
      <c r="A1454">
        <v>728</v>
      </c>
      <c r="B1454" s="3" t="s">
        <v>729</v>
      </c>
      <c r="C1454" s="3" t="s">
        <v>4838</v>
      </c>
      <c r="D1454">
        <v>7500</v>
      </c>
      <c r="E1454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 s="13">
        <f t="shared" si="89"/>
        <v>40776.837465277778</v>
      </c>
      <c r="K1454">
        <v>1310069157</v>
      </c>
      <c r="L1454" s="13">
        <f t="shared" si="90"/>
        <v>42018.94159722222</v>
      </c>
      <c r="M1454" t="b">
        <v>0</v>
      </c>
      <c r="N1454">
        <v>130</v>
      </c>
      <c r="O1454" t="b">
        <v>1</v>
      </c>
      <c r="P1454" t="s">
        <v>8274</v>
      </c>
      <c r="Q1454" s="6">
        <f t="shared" si="88"/>
        <v>1.05566</v>
      </c>
      <c r="R1454" s="8">
        <f t="shared" si="91"/>
        <v>60.903461538461535</v>
      </c>
      <c r="S1454" t="s">
        <v>8323</v>
      </c>
      <c r="T1454" t="s">
        <v>8333</v>
      </c>
    </row>
    <row r="1455" spans="1:20" ht="60" x14ac:dyDescent="0.25">
      <c r="A1455">
        <v>749</v>
      </c>
      <c r="B1455" s="3" t="s">
        <v>750</v>
      </c>
      <c r="C1455" s="3" t="s">
        <v>4859</v>
      </c>
      <c r="D1455">
        <v>10000</v>
      </c>
      <c r="E1455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 s="13">
        <f t="shared" si="89"/>
        <v>42763.94131944445</v>
      </c>
      <c r="K1455">
        <v>1483050930</v>
      </c>
      <c r="L1455" s="13">
        <f t="shared" si="90"/>
        <v>42268.009224537032</v>
      </c>
      <c r="M1455" t="b">
        <v>0</v>
      </c>
      <c r="N1455">
        <v>110</v>
      </c>
      <c r="O1455" t="b">
        <v>1</v>
      </c>
      <c r="P1455" t="s">
        <v>8274</v>
      </c>
      <c r="Q1455" s="6">
        <f t="shared" si="88"/>
        <v>1.0556000000000001</v>
      </c>
      <c r="R1455" s="8">
        <f t="shared" si="91"/>
        <v>95.963636363636368</v>
      </c>
      <c r="S1455" t="s">
        <v>8323</v>
      </c>
      <c r="T1455" t="s">
        <v>8333</v>
      </c>
    </row>
    <row r="1456" spans="1:20" ht="60" x14ac:dyDescent="0.25">
      <c r="A1456">
        <v>1891</v>
      </c>
      <c r="B1456" s="3" t="s">
        <v>1892</v>
      </c>
      <c r="C1456" s="3" t="s">
        <v>6001</v>
      </c>
      <c r="D1456">
        <v>10000</v>
      </c>
      <c r="E1456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 s="13">
        <f t="shared" si="89"/>
        <v>40381.25</v>
      </c>
      <c r="K1456">
        <v>1275851354</v>
      </c>
      <c r="L1456" s="13">
        <f t="shared" si="90"/>
        <v>40718.310659722221</v>
      </c>
      <c r="M1456" t="b">
        <v>0</v>
      </c>
      <c r="N1456">
        <v>120</v>
      </c>
      <c r="O1456" t="b">
        <v>1</v>
      </c>
      <c r="P1456" t="s">
        <v>8279</v>
      </c>
      <c r="Q1456" s="6">
        <f t="shared" si="88"/>
        <v>1.0555000000000001</v>
      </c>
      <c r="R1456" s="8">
        <f t="shared" si="91"/>
        <v>87.958333333333329</v>
      </c>
      <c r="S1456" t="s">
        <v>8314</v>
      </c>
      <c r="T1456" t="s">
        <v>8331</v>
      </c>
    </row>
    <row r="1457" spans="1:20" ht="60" x14ac:dyDescent="0.25">
      <c r="A1457">
        <v>3434</v>
      </c>
      <c r="B1457" s="3" t="s">
        <v>3433</v>
      </c>
      <c r="C1457" s="3" t="s">
        <v>7544</v>
      </c>
      <c r="D1457">
        <v>10000</v>
      </c>
      <c r="E1457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 s="13">
        <f t="shared" si="89"/>
        <v>41830.380428240744</v>
      </c>
      <c r="K1457">
        <v>1402391269</v>
      </c>
      <c r="L1457" s="13">
        <f t="shared" si="90"/>
        <v>42633.841608796298</v>
      </c>
      <c r="M1457" t="b">
        <v>0</v>
      </c>
      <c r="N1457">
        <v>168</v>
      </c>
      <c r="O1457" t="b">
        <v>1</v>
      </c>
      <c r="P1457" t="s">
        <v>8271</v>
      </c>
      <c r="Q1457" s="6">
        <f t="shared" si="88"/>
        <v>1.0555000000000001</v>
      </c>
      <c r="R1457" s="8">
        <f t="shared" si="91"/>
        <v>62.827380952380949</v>
      </c>
      <c r="S1457" t="s">
        <v>8317</v>
      </c>
      <c r="T1457" t="s">
        <v>8318</v>
      </c>
    </row>
    <row r="1458" spans="1:20" ht="60" x14ac:dyDescent="0.25">
      <c r="A1458">
        <v>2556</v>
      </c>
      <c r="B1458" s="3" t="s">
        <v>2556</v>
      </c>
      <c r="C1458" s="3" t="s">
        <v>6666</v>
      </c>
      <c r="D1458">
        <v>745</v>
      </c>
      <c r="E1458">
        <v>786</v>
      </c>
      <c r="F1458" t="s">
        <v>8219</v>
      </c>
      <c r="G1458" t="s">
        <v>8224</v>
      </c>
      <c r="H1458" t="s">
        <v>8246</v>
      </c>
      <c r="I1458">
        <v>1356392857</v>
      </c>
      <c r="J1458" s="13">
        <f t="shared" si="89"/>
        <v>41267.991400462961</v>
      </c>
      <c r="K1458">
        <v>1352504857</v>
      </c>
      <c r="L1458" s="13">
        <f t="shared" si="90"/>
        <v>41809.12300925926</v>
      </c>
      <c r="M1458" t="b">
        <v>0</v>
      </c>
      <c r="N1458">
        <v>34</v>
      </c>
      <c r="O1458" t="b">
        <v>1</v>
      </c>
      <c r="P1458" t="s">
        <v>8300</v>
      </c>
      <c r="Q1458" s="6">
        <f t="shared" si="88"/>
        <v>1.0550335570469798</v>
      </c>
      <c r="R1458" s="8">
        <f t="shared" si="91"/>
        <v>23.117647058823529</v>
      </c>
      <c r="S1458" t="s">
        <v>8314</v>
      </c>
      <c r="T1458" t="s">
        <v>8336</v>
      </c>
    </row>
    <row r="1459" spans="1:20" ht="45" x14ac:dyDescent="0.25">
      <c r="A1459">
        <v>329</v>
      </c>
      <c r="B1459" s="3" t="s">
        <v>330</v>
      </c>
      <c r="C1459" s="3" t="s">
        <v>4439</v>
      </c>
      <c r="D1459">
        <v>10000</v>
      </c>
      <c r="E1459">
        <v>10550</v>
      </c>
      <c r="F1459" t="s">
        <v>8219</v>
      </c>
      <c r="G1459" t="s">
        <v>8224</v>
      </c>
      <c r="H1459" t="s">
        <v>8246</v>
      </c>
      <c r="I1459">
        <v>1446868800</v>
      </c>
      <c r="J1459" s="13">
        <f t="shared" si="89"/>
        <v>42315.166666666672</v>
      </c>
      <c r="K1459">
        <v>1444821127</v>
      </c>
      <c r="L1459" s="13">
        <f t="shared" si="90"/>
        <v>41982.887280092589</v>
      </c>
      <c r="M1459" t="b">
        <v>1</v>
      </c>
      <c r="N1459">
        <v>167</v>
      </c>
      <c r="O1459" t="b">
        <v>1</v>
      </c>
      <c r="P1459" t="s">
        <v>8269</v>
      </c>
      <c r="Q1459" s="6">
        <f t="shared" si="88"/>
        <v>1.0549999999999999</v>
      </c>
      <c r="R1459" s="8">
        <f t="shared" si="91"/>
        <v>63.17365269461078</v>
      </c>
      <c r="S1459" t="s">
        <v>8320</v>
      </c>
      <c r="T1459" t="s">
        <v>8332</v>
      </c>
    </row>
    <row r="1460" spans="1:20" ht="45" x14ac:dyDescent="0.25">
      <c r="A1460">
        <v>2986</v>
      </c>
      <c r="B1460" s="3" t="s">
        <v>2986</v>
      </c>
      <c r="C1460" s="3" t="s">
        <v>7096</v>
      </c>
      <c r="D1460">
        <v>2400</v>
      </c>
      <c r="E1460">
        <v>2532</v>
      </c>
      <c r="F1460" t="s">
        <v>8219</v>
      </c>
      <c r="G1460" t="s">
        <v>8225</v>
      </c>
      <c r="H1460" t="s">
        <v>8247</v>
      </c>
      <c r="I1460">
        <v>1462100406</v>
      </c>
      <c r="J1460" s="13">
        <f t="shared" si="89"/>
        <v>42491.458402777775</v>
      </c>
      <c r="K1460">
        <v>1456920006</v>
      </c>
      <c r="L1460" s="13">
        <f t="shared" si="90"/>
        <v>42721.198877314819</v>
      </c>
      <c r="M1460" t="b">
        <v>0</v>
      </c>
      <c r="N1460">
        <v>56</v>
      </c>
      <c r="O1460" t="b">
        <v>1</v>
      </c>
      <c r="P1460" t="s">
        <v>8303</v>
      </c>
      <c r="Q1460" s="6">
        <f t="shared" si="88"/>
        <v>1.0549999999999999</v>
      </c>
      <c r="R1460" s="8">
        <f t="shared" si="91"/>
        <v>45.214285714285715</v>
      </c>
      <c r="S1460" t="s">
        <v>8317</v>
      </c>
      <c r="T1460" t="s">
        <v>8330</v>
      </c>
    </row>
    <row r="1461" spans="1:20" ht="60" x14ac:dyDescent="0.25">
      <c r="A1461">
        <v>3499</v>
      </c>
      <c r="B1461" s="3" t="s">
        <v>3498</v>
      </c>
      <c r="C1461" s="3" t="s">
        <v>7609</v>
      </c>
      <c r="D1461">
        <v>2000</v>
      </c>
      <c r="E1461">
        <v>2110</v>
      </c>
      <c r="F1461" t="s">
        <v>8219</v>
      </c>
      <c r="G1461" t="s">
        <v>8224</v>
      </c>
      <c r="H1461" t="s">
        <v>8246</v>
      </c>
      <c r="I1461">
        <v>1435733940</v>
      </c>
      <c r="J1461" s="13">
        <f t="shared" si="89"/>
        <v>42186.290972222225</v>
      </c>
      <c r="K1461">
        <v>1431046325</v>
      </c>
      <c r="L1461" s="13">
        <f t="shared" si="90"/>
        <v>42037.938206018516</v>
      </c>
      <c r="M1461" t="b">
        <v>0</v>
      </c>
      <c r="N1461">
        <v>35</v>
      </c>
      <c r="O1461" t="b">
        <v>1</v>
      </c>
      <c r="P1461" t="s">
        <v>8271</v>
      </c>
      <c r="Q1461" s="6">
        <f t="shared" si="88"/>
        <v>1.0549999999999999</v>
      </c>
      <c r="R1461" s="8">
        <f t="shared" si="91"/>
        <v>60.285714285714285</v>
      </c>
      <c r="S1461" t="s">
        <v>8317</v>
      </c>
      <c r="T1461" t="s">
        <v>8318</v>
      </c>
    </row>
    <row r="1462" spans="1:20" ht="60" x14ac:dyDescent="0.25">
      <c r="A1462">
        <v>3563</v>
      </c>
      <c r="B1462" s="3" t="s">
        <v>3562</v>
      </c>
      <c r="C1462" s="3" t="s">
        <v>7673</v>
      </c>
      <c r="D1462">
        <v>500</v>
      </c>
      <c r="E1462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 s="13">
        <f t="shared" si="89"/>
        <v>42583.791666666672</v>
      </c>
      <c r="K1462">
        <v>1467648456</v>
      </c>
      <c r="L1462" s="13">
        <f t="shared" si="90"/>
        <v>41682.805902777778</v>
      </c>
      <c r="M1462" t="b">
        <v>0</v>
      </c>
      <c r="N1462">
        <v>25</v>
      </c>
      <c r="O1462" t="b">
        <v>1</v>
      </c>
      <c r="P1462" t="s">
        <v>8271</v>
      </c>
      <c r="Q1462" s="6">
        <f t="shared" si="88"/>
        <v>1.0549000000000002</v>
      </c>
      <c r="R1462" s="8">
        <f t="shared" si="91"/>
        <v>21.098000000000003</v>
      </c>
      <c r="S1462" t="s">
        <v>8317</v>
      </c>
      <c r="T1462" t="s">
        <v>8318</v>
      </c>
    </row>
    <row r="1463" spans="1:20" ht="60" x14ac:dyDescent="0.25">
      <c r="A1463">
        <v>724</v>
      </c>
      <c r="B1463" s="3" t="s">
        <v>725</v>
      </c>
      <c r="C1463" s="3" t="s">
        <v>4834</v>
      </c>
      <c r="D1463">
        <v>7000</v>
      </c>
      <c r="E1463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 s="13">
        <f t="shared" si="89"/>
        <v>40724.638460648144</v>
      </c>
      <c r="K1463">
        <v>1306855163</v>
      </c>
      <c r="L1463" s="13">
        <f t="shared" si="90"/>
        <v>42759.628599537042</v>
      </c>
      <c r="M1463" t="b">
        <v>0</v>
      </c>
      <c r="N1463">
        <v>143</v>
      </c>
      <c r="O1463" t="b">
        <v>1</v>
      </c>
      <c r="P1463" t="s">
        <v>8274</v>
      </c>
      <c r="Q1463" s="6">
        <f t="shared" si="88"/>
        <v>1.0547157142857144</v>
      </c>
      <c r="R1463" s="8">
        <f t="shared" si="91"/>
        <v>51.62944055944056</v>
      </c>
      <c r="S1463" t="s">
        <v>8323</v>
      </c>
      <c r="T1463" t="s">
        <v>8333</v>
      </c>
    </row>
    <row r="1464" spans="1:20" ht="30" x14ac:dyDescent="0.25">
      <c r="A1464">
        <v>3607</v>
      </c>
      <c r="B1464" s="3" t="s">
        <v>3606</v>
      </c>
      <c r="C1464" s="3" t="s">
        <v>7717</v>
      </c>
      <c r="D1464">
        <v>550</v>
      </c>
      <c r="E1464">
        <v>580</v>
      </c>
      <c r="F1464" t="s">
        <v>8219</v>
      </c>
      <c r="G1464" t="s">
        <v>8225</v>
      </c>
      <c r="H1464" t="s">
        <v>8247</v>
      </c>
      <c r="I1464">
        <v>1450137600</v>
      </c>
      <c r="J1464" s="13">
        <f t="shared" si="89"/>
        <v>42353</v>
      </c>
      <c r="K1464">
        <v>1448924882</v>
      </c>
      <c r="L1464" s="13">
        <f t="shared" si="90"/>
        <v>41897.536134259259</v>
      </c>
      <c r="M1464" t="b">
        <v>0</v>
      </c>
      <c r="N1464">
        <v>20</v>
      </c>
      <c r="O1464" t="b">
        <v>1</v>
      </c>
      <c r="P1464" t="s">
        <v>8271</v>
      </c>
      <c r="Q1464" s="6">
        <f t="shared" si="88"/>
        <v>1.0545454545454545</v>
      </c>
      <c r="R1464" s="8">
        <f t="shared" si="91"/>
        <v>29</v>
      </c>
      <c r="S1464" t="s">
        <v>8317</v>
      </c>
      <c r="T1464" t="s">
        <v>8318</v>
      </c>
    </row>
    <row r="1465" spans="1:20" ht="60" x14ac:dyDescent="0.25">
      <c r="A1465">
        <v>1185</v>
      </c>
      <c r="B1465" s="3" t="s">
        <v>1186</v>
      </c>
      <c r="C1465" s="3" t="s">
        <v>5295</v>
      </c>
      <c r="D1465">
        <v>12500</v>
      </c>
      <c r="E1465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 s="13">
        <f t="shared" si="89"/>
        <v>42163.166666666672</v>
      </c>
      <c r="K1465">
        <v>1430945149</v>
      </c>
      <c r="L1465" s="13">
        <f t="shared" si="90"/>
        <v>42025.164780092593</v>
      </c>
      <c r="M1465" t="b">
        <v>0</v>
      </c>
      <c r="N1465">
        <v>111</v>
      </c>
      <c r="O1465" t="b">
        <v>1</v>
      </c>
      <c r="P1465" t="s">
        <v>8285</v>
      </c>
      <c r="Q1465" s="6">
        <f t="shared" si="88"/>
        <v>1.0544</v>
      </c>
      <c r="R1465" s="8">
        <f t="shared" si="91"/>
        <v>118.73873873873873</v>
      </c>
      <c r="S1465" t="s">
        <v>8325</v>
      </c>
      <c r="T1465" t="s">
        <v>8326</v>
      </c>
    </row>
    <row r="1466" spans="1:20" ht="60" x14ac:dyDescent="0.25">
      <c r="A1466">
        <v>3825</v>
      </c>
      <c r="B1466" s="3" t="s">
        <v>3822</v>
      </c>
      <c r="C1466" s="3" t="s">
        <v>7934</v>
      </c>
      <c r="D1466">
        <v>5000</v>
      </c>
      <c r="E1466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 s="13">
        <f t="shared" si="89"/>
        <v>42172.069606481484</v>
      </c>
      <c r="K1466">
        <v>1432690814</v>
      </c>
      <c r="L1466" s="13">
        <f t="shared" si="90"/>
        <v>41079.877442129626</v>
      </c>
      <c r="M1466" t="b">
        <v>0</v>
      </c>
      <c r="N1466">
        <v>49</v>
      </c>
      <c r="O1466" t="b">
        <v>1</v>
      </c>
      <c r="P1466" t="s">
        <v>8271</v>
      </c>
      <c r="Q1466" s="6">
        <f t="shared" si="88"/>
        <v>1.0542</v>
      </c>
      <c r="R1466" s="8">
        <f t="shared" si="91"/>
        <v>107.57142857142857</v>
      </c>
      <c r="S1466" t="s">
        <v>8317</v>
      </c>
      <c r="T1466" t="s">
        <v>8318</v>
      </c>
    </row>
    <row r="1467" spans="1:20" ht="60" x14ac:dyDescent="0.25">
      <c r="A1467">
        <v>3502</v>
      </c>
      <c r="B1467" s="3" t="s">
        <v>3501</v>
      </c>
      <c r="C1467" s="3" t="s">
        <v>7612</v>
      </c>
      <c r="D1467">
        <v>4000</v>
      </c>
      <c r="E1467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 s="13">
        <f t="shared" si="89"/>
        <v>42445.165972222225</v>
      </c>
      <c r="K1467">
        <v>1456862924</v>
      </c>
      <c r="L1467" s="13">
        <f t="shared" si="90"/>
        <v>41694.84065972222</v>
      </c>
      <c r="M1467" t="b">
        <v>0</v>
      </c>
      <c r="N1467">
        <v>31</v>
      </c>
      <c r="O1467" t="b">
        <v>1</v>
      </c>
      <c r="P1467" t="s">
        <v>8271</v>
      </c>
      <c r="Q1467" s="6">
        <f t="shared" si="88"/>
        <v>1.054</v>
      </c>
      <c r="R1467" s="8">
        <f t="shared" si="91"/>
        <v>136</v>
      </c>
      <c r="S1467" t="s">
        <v>8317</v>
      </c>
      <c r="T1467" t="s">
        <v>8318</v>
      </c>
    </row>
    <row r="1468" spans="1:20" ht="30" x14ac:dyDescent="0.25">
      <c r="A1468">
        <v>2618</v>
      </c>
      <c r="B1468" s="3" t="s">
        <v>2618</v>
      </c>
      <c r="C1468" s="3" t="s">
        <v>6728</v>
      </c>
      <c r="D1468">
        <v>15000</v>
      </c>
      <c r="E1468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 s="13">
        <f t="shared" si="89"/>
        <v>42339.834039351852</v>
      </c>
      <c r="K1468">
        <v>1443812461</v>
      </c>
      <c r="L1468" s="13">
        <f t="shared" si="90"/>
        <v>41301.654340277775</v>
      </c>
      <c r="M1468" t="b">
        <v>1</v>
      </c>
      <c r="N1468">
        <v>77</v>
      </c>
      <c r="O1468" t="b">
        <v>1</v>
      </c>
      <c r="P1468" t="s">
        <v>8301</v>
      </c>
      <c r="Q1468" s="6">
        <f t="shared" si="88"/>
        <v>1.0538666666666667</v>
      </c>
      <c r="R1468" s="8">
        <f t="shared" si="91"/>
        <v>205.2987012987013</v>
      </c>
      <c r="S1468" t="s">
        <v>8310</v>
      </c>
      <c r="T1468" t="s">
        <v>8319</v>
      </c>
    </row>
    <row r="1469" spans="1:20" ht="30" x14ac:dyDescent="0.25">
      <c r="A1469">
        <v>2972</v>
      </c>
      <c r="B1469" s="3" t="s">
        <v>2972</v>
      </c>
      <c r="C1469" s="3" t="s">
        <v>7082</v>
      </c>
      <c r="D1469">
        <v>2000</v>
      </c>
      <c r="E1469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 s="13">
        <f t="shared" si="89"/>
        <v>42709.041666666672</v>
      </c>
      <c r="K1469">
        <v>1479609520</v>
      </c>
      <c r="L1469" s="13">
        <f t="shared" si="90"/>
        <v>41443.83452546296</v>
      </c>
      <c r="M1469" t="b">
        <v>0</v>
      </c>
      <c r="N1469">
        <v>17</v>
      </c>
      <c r="O1469" t="b">
        <v>1</v>
      </c>
      <c r="P1469" t="s">
        <v>8271</v>
      </c>
      <c r="Q1469" s="6">
        <f t="shared" si="88"/>
        <v>1.0535000000000001</v>
      </c>
      <c r="R1469" s="8">
        <f t="shared" si="91"/>
        <v>123.94117647058823</v>
      </c>
      <c r="S1469" t="s">
        <v>8317</v>
      </c>
      <c r="T1469" t="s">
        <v>8318</v>
      </c>
    </row>
    <row r="1470" spans="1:20" ht="60" x14ac:dyDescent="0.25">
      <c r="A1470">
        <v>1369</v>
      </c>
      <c r="B1470" s="3" t="s">
        <v>1370</v>
      </c>
      <c r="C1470" s="3" t="s">
        <v>5479</v>
      </c>
      <c r="D1470">
        <v>32360</v>
      </c>
      <c r="E1470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 s="13">
        <f t="shared" si="89"/>
        <v>41740.594282407408</v>
      </c>
      <c r="K1470">
        <v>1394633746</v>
      </c>
      <c r="L1470" s="13">
        <f t="shared" si="90"/>
        <v>41989.819212962961</v>
      </c>
      <c r="M1470" t="b">
        <v>0</v>
      </c>
      <c r="N1470">
        <v>406</v>
      </c>
      <c r="O1470" t="b">
        <v>1</v>
      </c>
      <c r="P1470" t="s">
        <v>8276</v>
      </c>
      <c r="Q1470" s="6">
        <f t="shared" si="88"/>
        <v>1.0534805315203954</v>
      </c>
      <c r="R1470" s="8">
        <f t="shared" si="91"/>
        <v>83.967068965517228</v>
      </c>
      <c r="S1470" t="s">
        <v>8314</v>
      </c>
      <c r="T1470" t="s">
        <v>8315</v>
      </c>
    </row>
    <row r="1471" spans="1:20" ht="60" x14ac:dyDescent="0.25">
      <c r="A1471">
        <v>2790</v>
      </c>
      <c r="B1471" s="3" t="s">
        <v>2790</v>
      </c>
      <c r="C1471" s="3" t="s">
        <v>6900</v>
      </c>
      <c r="D1471">
        <v>3000</v>
      </c>
      <c r="E1471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 s="13">
        <f t="shared" si="89"/>
        <v>42046.938692129625</v>
      </c>
      <c r="K1471">
        <v>1421101903</v>
      </c>
      <c r="L1471" s="13">
        <f t="shared" si="90"/>
        <v>41913.328356481477</v>
      </c>
      <c r="M1471" t="b">
        <v>0</v>
      </c>
      <c r="N1471">
        <v>66</v>
      </c>
      <c r="O1471" t="b">
        <v>1</v>
      </c>
      <c r="P1471" t="s">
        <v>8271</v>
      </c>
      <c r="Q1471" s="6">
        <f t="shared" si="88"/>
        <v>1.0533333333333332</v>
      </c>
      <c r="R1471" s="8">
        <f t="shared" si="91"/>
        <v>47.878787878787875</v>
      </c>
      <c r="S1471" t="s">
        <v>8317</v>
      </c>
      <c r="T1471" t="s">
        <v>8318</v>
      </c>
    </row>
    <row r="1472" spans="1:20" ht="60" x14ac:dyDescent="0.25">
      <c r="A1472">
        <v>794</v>
      </c>
      <c r="B1472" s="3" t="s">
        <v>795</v>
      </c>
      <c r="C1472" s="3" t="s">
        <v>4904</v>
      </c>
      <c r="D1472">
        <v>8000</v>
      </c>
      <c r="E1472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 s="13">
        <f t="shared" si="89"/>
        <v>40791.712500000001</v>
      </c>
      <c r="K1472">
        <v>1310438737</v>
      </c>
      <c r="L1472" s="13">
        <f t="shared" si="90"/>
        <v>42704.95177083333</v>
      </c>
      <c r="M1472" t="b">
        <v>0</v>
      </c>
      <c r="N1472">
        <v>53</v>
      </c>
      <c r="O1472" t="b">
        <v>1</v>
      </c>
      <c r="P1472" t="s">
        <v>8276</v>
      </c>
      <c r="Q1472" s="6">
        <f t="shared" si="88"/>
        <v>1.0531250000000001</v>
      </c>
      <c r="R1472" s="8">
        <f t="shared" si="91"/>
        <v>158.96226415094338</v>
      </c>
      <c r="S1472" t="s">
        <v>8314</v>
      </c>
      <c r="T1472" t="s">
        <v>8315</v>
      </c>
    </row>
    <row r="1473" spans="1:20" ht="45" x14ac:dyDescent="0.25">
      <c r="A1473">
        <v>2781</v>
      </c>
      <c r="B1473" s="3" t="s">
        <v>2781</v>
      </c>
      <c r="C1473" s="3" t="s">
        <v>6891</v>
      </c>
      <c r="D1473">
        <v>1250</v>
      </c>
      <c r="E1473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 s="13">
        <f t="shared" si="89"/>
        <v>42047.291666666672</v>
      </c>
      <c r="K1473">
        <v>1421274954</v>
      </c>
      <c r="L1473" s="13">
        <f t="shared" si="90"/>
        <v>42405.702349537038</v>
      </c>
      <c r="M1473" t="b">
        <v>0</v>
      </c>
      <c r="N1473">
        <v>28</v>
      </c>
      <c r="O1473" t="b">
        <v>1</v>
      </c>
      <c r="P1473" t="s">
        <v>8271</v>
      </c>
      <c r="Q1473" s="6">
        <f t="shared" si="88"/>
        <v>1.0528</v>
      </c>
      <c r="R1473" s="8">
        <f t="shared" si="91"/>
        <v>47</v>
      </c>
      <c r="S1473" t="s">
        <v>8317</v>
      </c>
      <c r="T1473" t="s">
        <v>8318</v>
      </c>
    </row>
    <row r="1474" spans="1:20" ht="45" x14ac:dyDescent="0.25">
      <c r="A1474">
        <v>3492</v>
      </c>
      <c r="B1474" s="3" t="s">
        <v>3491</v>
      </c>
      <c r="C1474" s="3" t="s">
        <v>7602</v>
      </c>
      <c r="D1474">
        <v>3800</v>
      </c>
      <c r="E1474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 s="13">
        <f t="shared" si="89"/>
        <v>42303.009224537032</v>
      </c>
      <c r="K1474">
        <v>1442794397</v>
      </c>
      <c r="L1474" s="13">
        <f t="shared" si="90"/>
        <v>40690.823055555556</v>
      </c>
      <c r="M1474" t="b">
        <v>0</v>
      </c>
      <c r="N1474">
        <v>35</v>
      </c>
      <c r="O1474" t="b">
        <v>1</v>
      </c>
      <c r="P1474" t="s">
        <v>8271</v>
      </c>
      <c r="Q1474" s="6">
        <f t="shared" ref="Q1474:Q1537" si="92">E1474/D1474</f>
        <v>1.0526894736842105</v>
      </c>
      <c r="R1474" s="8">
        <f t="shared" si="91"/>
        <v>114.29199999999999</v>
      </c>
      <c r="S1474" t="s">
        <v>8317</v>
      </c>
      <c r="T1474" t="s">
        <v>8318</v>
      </c>
    </row>
    <row r="1475" spans="1:20" ht="45" x14ac:dyDescent="0.25">
      <c r="A1475">
        <v>403</v>
      </c>
      <c r="B1475" s="3" t="s">
        <v>404</v>
      </c>
      <c r="C1475" s="3" t="s">
        <v>4513</v>
      </c>
      <c r="D1475">
        <v>5000</v>
      </c>
      <c r="E1475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 s="13">
        <f t="shared" ref="J1475:J1538" si="93">(((I1475/60)/60)/24)+DATE(1970,1,1)</f>
        <v>40765.297222222223</v>
      </c>
      <c r="K1475">
        <v>1308900441</v>
      </c>
      <c r="L1475" s="13">
        <f t="shared" ref="L1475:L1538" si="94">(((K1494/60)/60)/24)+DATE(1970,1,1)</f>
        <v>41123.056273148148</v>
      </c>
      <c r="M1475" t="b">
        <v>0</v>
      </c>
      <c r="N1475">
        <v>70</v>
      </c>
      <c r="O1475" t="b">
        <v>1</v>
      </c>
      <c r="P1475" t="s">
        <v>8269</v>
      </c>
      <c r="Q1475" s="6">
        <f t="shared" si="92"/>
        <v>1.0526</v>
      </c>
      <c r="R1475" s="8">
        <f t="shared" ref="R1475:R1538" si="95">E1475/N1475</f>
        <v>75.185714285714283</v>
      </c>
      <c r="S1475" t="s">
        <v>8320</v>
      </c>
      <c r="T1475" t="s">
        <v>8332</v>
      </c>
    </row>
    <row r="1476" spans="1:20" ht="60" x14ac:dyDescent="0.25">
      <c r="A1476">
        <v>2068</v>
      </c>
      <c r="B1476" s="3" t="s">
        <v>2069</v>
      </c>
      <c r="C1476" s="3" t="s">
        <v>6178</v>
      </c>
      <c r="D1476">
        <v>25000</v>
      </c>
      <c r="E1476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 s="13">
        <f t="shared" si="93"/>
        <v>42663.841608796298</v>
      </c>
      <c r="K1476">
        <v>1474402315</v>
      </c>
      <c r="L1476" s="13">
        <f t="shared" si="94"/>
        <v>41288.68712962963</v>
      </c>
      <c r="M1476" t="b">
        <v>0</v>
      </c>
      <c r="N1476">
        <v>76</v>
      </c>
      <c r="O1476" t="b">
        <v>1</v>
      </c>
      <c r="P1476" t="s">
        <v>8295</v>
      </c>
      <c r="Q1476" s="6">
        <f t="shared" si="92"/>
        <v>1.0522388</v>
      </c>
      <c r="R1476" s="8">
        <f t="shared" si="95"/>
        <v>346.13118421052633</v>
      </c>
      <c r="S1476" t="s">
        <v>8310</v>
      </c>
      <c r="T1476" t="s">
        <v>8311</v>
      </c>
    </row>
    <row r="1477" spans="1:20" ht="60" x14ac:dyDescent="0.25">
      <c r="A1477">
        <v>3440</v>
      </c>
      <c r="B1477" s="3" t="s">
        <v>3439</v>
      </c>
      <c r="C1477" s="3" t="s">
        <v>7550</v>
      </c>
      <c r="D1477">
        <v>5000</v>
      </c>
      <c r="E1477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 s="13">
        <f t="shared" si="93"/>
        <v>41831.677083333336</v>
      </c>
      <c r="K1477">
        <v>1403146628</v>
      </c>
      <c r="L1477" s="13">
        <f t="shared" si="94"/>
        <v>40127.700370370374</v>
      </c>
      <c r="M1477" t="b">
        <v>0</v>
      </c>
      <c r="N1477">
        <v>82</v>
      </c>
      <c r="O1477" t="b">
        <v>1</v>
      </c>
      <c r="P1477" t="s">
        <v>8271</v>
      </c>
      <c r="Q1477" s="6">
        <f t="shared" si="92"/>
        <v>1.052184</v>
      </c>
      <c r="R1477" s="8">
        <f t="shared" si="95"/>
        <v>64.157560975609755</v>
      </c>
      <c r="S1477" t="s">
        <v>8317</v>
      </c>
      <c r="T1477" t="s">
        <v>8318</v>
      </c>
    </row>
    <row r="1478" spans="1:20" ht="45" x14ac:dyDescent="0.25">
      <c r="A1478">
        <v>3258</v>
      </c>
      <c r="B1478" s="3" t="s">
        <v>3258</v>
      </c>
      <c r="C1478" s="3" t="s">
        <v>7368</v>
      </c>
      <c r="D1478">
        <v>7000</v>
      </c>
      <c r="E1478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 s="13">
        <f t="shared" si="93"/>
        <v>42012.887280092589</v>
      </c>
      <c r="K1478">
        <v>1418159861</v>
      </c>
      <c r="L1478" s="13">
        <f t="shared" si="94"/>
        <v>41946.644745370373</v>
      </c>
      <c r="M1478" t="b">
        <v>1</v>
      </c>
      <c r="N1478">
        <v>75</v>
      </c>
      <c r="O1478" t="b">
        <v>1</v>
      </c>
      <c r="P1478" t="s">
        <v>8271</v>
      </c>
      <c r="Q1478" s="6">
        <f t="shared" si="92"/>
        <v>1.052142857142857</v>
      </c>
      <c r="R1478" s="8">
        <f t="shared" si="95"/>
        <v>98.2</v>
      </c>
      <c r="S1478" t="s">
        <v>8317</v>
      </c>
      <c r="T1478" t="s">
        <v>8318</v>
      </c>
    </row>
    <row r="1479" spans="1:20" ht="60" x14ac:dyDescent="0.25">
      <c r="A1479">
        <v>92</v>
      </c>
      <c r="B1479" s="3" t="s">
        <v>94</v>
      </c>
      <c r="C1479" s="3" t="s">
        <v>4203</v>
      </c>
      <c r="D1479">
        <v>5000</v>
      </c>
      <c r="E1479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 s="13">
        <f t="shared" si="93"/>
        <v>42767.333333333328</v>
      </c>
      <c r="K1479">
        <v>1481949983</v>
      </c>
      <c r="L1479" s="13">
        <f t="shared" si="94"/>
        <v>42222.730034722219</v>
      </c>
      <c r="M1479" t="b">
        <v>0</v>
      </c>
      <c r="N1479">
        <v>43</v>
      </c>
      <c r="O1479" t="b">
        <v>1</v>
      </c>
      <c r="P1479" t="s">
        <v>8266</v>
      </c>
      <c r="Q1479" s="6">
        <f t="shared" si="92"/>
        <v>1.052</v>
      </c>
      <c r="R1479" s="8">
        <f t="shared" si="95"/>
        <v>122.32558139534883</v>
      </c>
      <c r="S1479" t="s">
        <v>8320</v>
      </c>
      <c r="T1479" t="s">
        <v>8321</v>
      </c>
    </row>
    <row r="1480" spans="1:20" ht="60" x14ac:dyDescent="0.25">
      <c r="A1480">
        <v>3620</v>
      </c>
      <c r="B1480" s="3" t="s">
        <v>3618</v>
      </c>
      <c r="C1480" s="3" t="s">
        <v>7730</v>
      </c>
      <c r="D1480">
        <v>10500</v>
      </c>
      <c r="E1480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 s="13">
        <f t="shared" si="93"/>
        <v>42068.166666666672</v>
      </c>
      <c r="K1480">
        <v>1422916261</v>
      </c>
      <c r="L1480" s="13">
        <f t="shared" si="94"/>
        <v>42458.127175925925</v>
      </c>
      <c r="M1480" t="b">
        <v>0</v>
      </c>
      <c r="N1480">
        <v>197</v>
      </c>
      <c r="O1480" t="b">
        <v>1</v>
      </c>
      <c r="P1480" t="s">
        <v>8271</v>
      </c>
      <c r="Q1480" s="6">
        <f t="shared" si="92"/>
        <v>1.0519047619047619</v>
      </c>
      <c r="R1480" s="8">
        <f t="shared" si="95"/>
        <v>56.065989847715734</v>
      </c>
      <c r="S1480" t="s">
        <v>8317</v>
      </c>
      <c r="T1480" t="s">
        <v>8318</v>
      </c>
    </row>
    <row r="1481" spans="1:20" ht="45" x14ac:dyDescent="0.25">
      <c r="A1481">
        <v>103</v>
      </c>
      <c r="B1481" s="3" t="s">
        <v>105</v>
      </c>
      <c r="C1481" s="3" t="s">
        <v>4214</v>
      </c>
      <c r="D1481">
        <v>1300</v>
      </c>
      <c r="E1481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 s="13">
        <f t="shared" si="93"/>
        <v>41705.805902777778</v>
      </c>
      <c r="K1481">
        <v>1392232830</v>
      </c>
      <c r="L1481" s="13">
        <f t="shared" si="94"/>
        <v>42656.805497685185</v>
      </c>
      <c r="M1481" t="b">
        <v>0</v>
      </c>
      <c r="N1481">
        <v>49</v>
      </c>
      <c r="O1481" t="b">
        <v>1</v>
      </c>
      <c r="P1481" t="s">
        <v>8266</v>
      </c>
      <c r="Q1481" s="6">
        <f t="shared" si="92"/>
        <v>1.0515384615384615</v>
      </c>
      <c r="R1481" s="8">
        <f t="shared" si="95"/>
        <v>27.897959183673468</v>
      </c>
      <c r="S1481" t="s">
        <v>8320</v>
      </c>
      <c r="T1481" t="s">
        <v>8321</v>
      </c>
    </row>
    <row r="1482" spans="1:20" ht="30" x14ac:dyDescent="0.25">
      <c r="A1482">
        <v>807</v>
      </c>
      <c r="B1482" s="3" t="s">
        <v>808</v>
      </c>
      <c r="C1482" s="3" t="s">
        <v>4917</v>
      </c>
      <c r="D1482">
        <v>4000</v>
      </c>
      <c r="E1482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 s="13">
        <f t="shared" si="93"/>
        <v>42795.083333333328</v>
      </c>
      <c r="K1482">
        <v>1485270311</v>
      </c>
      <c r="L1482" s="13">
        <f t="shared" si="94"/>
        <v>42724.665173611109</v>
      </c>
      <c r="M1482" t="b">
        <v>0</v>
      </c>
      <c r="N1482">
        <v>57</v>
      </c>
      <c r="O1482" t="b">
        <v>1</v>
      </c>
      <c r="P1482" t="s">
        <v>8276</v>
      </c>
      <c r="Q1482" s="6">
        <f t="shared" si="92"/>
        <v>1.05125</v>
      </c>
      <c r="R1482" s="8">
        <f t="shared" si="95"/>
        <v>73.771929824561397</v>
      </c>
      <c r="S1482" t="s">
        <v>8314</v>
      </c>
      <c r="T1482" t="s">
        <v>8315</v>
      </c>
    </row>
    <row r="1483" spans="1:20" ht="60" x14ac:dyDescent="0.25">
      <c r="A1483">
        <v>3161</v>
      </c>
      <c r="B1483" s="3" t="s">
        <v>3161</v>
      </c>
      <c r="C1483" s="3" t="s">
        <v>7271</v>
      </c>
      <c r="D1483">
        <v>2000</v>
      </c>
      <c r="E1483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 s="13">
        <f t="shared" si="93"/>
        <v>41927.536134259259</v>
      </c>
      <c r="K1483">
        <v>1410785522</v>
      </c>
      <c r="L1483" s="13">
        <f t="shared" si="94"/>
        <v>42292.435532407413</v>
      </c>
      <c r="M1483" t="b">
        <v>1</v>
      </c>
      <c r="N1483">
        <v>74</v>
      </c>
      <c r="O1483" t="b">
        <v>1</v>
      </c>
      <c r="P1483" t="s">
        <v>8271</v>
      </c>
      <c r="Q1483" s="6">
        <f t="shared" si="92"/>
        <v>1.0509999999999999</v>
      </c>
      <c r="R1483" s="8">
        <f t="shared" si="95"/>
        <v>28.405405405405407</v>
      </c>
      <c r="S1483" t="s">
        <v>8317</v>
      </c>
      <c r="T1483" t="s">
        <v>8318</v>
      </c>
    </row>
    <row r="1484" spans="1:20" ht="60" x14ac:dyDescent="0.25">
      <c r="A1484">
        <v>2932</v>
      </c>
      <c r="B1484" s="3" t="s">
        <v>2932</v>
      </c>
      <c r="C1484" s="3" t="s">
        <v>7042</v>
      </c>
      <c r="D1484">
        <v>3100</v>
      </c>
      <c r="E1484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 s="13">
        <f t="shared" si="93"/>
        <v>42056.458333333328</v>
      </c>
      <c r="K1484">
        <v>1421812637</v>
      </c>
      <c r="L1484" s="13">
        <f t="shared" si="94"/>
        <v>42741.599664351852</v>
      </c>
      <c r="M1484" t="b">
        <v>0</v>
      </c>
      <c r="N1484">
        <v>38</v>
      </c>
      <c r="O1484" t="b">
        <v>1</v>
      </c>
      <c r="P1484" t="s">
        <v>8305</v>
      </c>
      <c r="Q1484" s="6">
        <f t="shared" si="92"/>
        <v>1.0509677419354839</v>
      </c>
      <c r="R1484" s="8">
        <f t="shared" si="95"/>
        <v>85.736842105263165</v>
      </c>
      <c r="S1484" t="s">
        <v>8317</v>
      </c>
      <c r="T1484" t="s">
        <v>8338</v>
      </c>
    </row>
    <row r="1485" spans="1:20" ht="45" x14ac:dyDescent="0.25">
      <c r="A1485">
        <v>413</v>
      </c>
      <c r="B1485" s="3" t="s">
        <v>414</v>
      </c>
      <c r="C1485" s="3" t="s">
        <v>4523</v>
      </c>
      <c r="D1485">
        <v>12800</v>
      </c>
      <c r="E1485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 s="13">
        <f t="shared" si="93"/>
        <v>41109.877442129626</v>
      </c>
      <c r="K1485">
        <v>1340139811</v>
      </c>
      <c r="L1485" s="13">
        <f t="shared" si="94"/>
        <v>41023.782037037039</v>
      </c>
      <c r="M1485" t="b">
        <v>0</v>
      </c>
      <c r="N1485">
        <v>171</v>
      </c>
      <c r="O1485" t="b">
        <v>1</v>
      </c>
      <c r="P1485" t="s">
        <v>8269</v>
      </c>
      <c r="Q1485" s="6">
        <f t="shared" si="92"/>
        <v>1.0508593749999999</v>
      </c>
      <c r="R1485" s="8">
        <f t="shared" si="95"/>
        <v>78.660818713450297</v>
      </c>
      <c r="S1485" t="s">
        <v>8320</v>
      </c>
      <c r="T1485" t="s">
        <v>8332</v>
      </c>
    </row>
    <row r="1486" spans="1:20" ht="45" x14ac:dyDescent="0.25">
      <c r="A1486">
        <v>2298</v>
      </c>
      <c r="B1486" s="3" t="s">
        <v>2299</v>
      </c>
      <c r="C1486" s="3" t="s">
        <v>6408</v>
      </c>
      <c r="D1486">
        <v>30000</v>
      </c>
      <c r="E1486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 s="13">
        <f t="shared" si="93"/>
        <v>41724.798993055556</v>
      </c>
      <c r="K1486">
        <v>1393272633</v>
      </c>
      <c r="L1486" s="13">
        <f t="shared" si="94"/>
        <v>42545.774189814809</v>
      </c>
      <c r="M1486" t="b">
        <v>0</v>
      </c>
      <c r="N1486">
        <v>288</v>
      </c>
      <c r="O1486" t="b">
        <v>1</v>
      </c>
      <c r="P1486" t="s">
        <v>8276</v>
      </c>
      <c r="Q1486" s="6">
        <f t="shared" si="92"/>
        <v>1.0507333333333333</v>
      </c>
      <c r="R1486" s="8">
        <f t="shared" si="95"/>
        <v>109.45138888888889</v>
      </c>
      <c r="S1486" t="s">
        <v>8314</v>
      </c>
      <c r="T1486" t="s">
        <v>8315</v>
      </c>
    </row>
    <row r="1487" spans="1:20" ht="45" x14ac:dyDescent="0.25">
      <c r="A1487">
        <v>1618</v>
      </c>
      <c r="B1487" s="3" t="s">
        <v>1619</v>
      </c>
      <c r="C1487" s="3" t="s">
        <v>5728</v>
      </c>
      <c r="D1487">
        <v>1500</v>
      </c>
      <c r="E1487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 s="13">
        <f t="shared" si="93"/>
        <v>41341.654340277775</v>
      </c>
      <c r="K1487">
        <v>1359301335</v>
      </c>
      <c r="L1487" s="13">
        <f t="shared" si="94"/>
        <v>42145.746689814812</v>
      </c>
      <c r="M1487" t="b">
        <v>0</v>
      </c>
      <c r="N1487">
        <v>27</v>
      </c>
      <c r="O1487" t="b">
        <v>1</v>
      </c>
      <c r="P1487" t="s">
        <v>8276</v>
      </c>
      <c r="Q1487" s="6">
        <f t="shared" si="92"/>
        <v>1.0506666666666666</v>
      </c>
      <c r="R1487" s="8">
        <f t="shared" si="95"/>
        <v>58.370370370370374</v>
      </c>
      <c r="S1487" t="s">
        <v>8314</v>
      </c>
      <c r="T1487" t="s">
        <v>8315</v>
      </c>
    </row>
    <row r="1488" spans="1:20" ht="60" x14ac:dyDescent="0.25">
      <c r="A1488">
        <v>1825</v>
      </c>
      <c r="B1488" s="3" t="s">
        <v>1826</v>
      </c>
      <c r="C1488" s="3" t="s">
        <v>5935</v>
      </c>
      <c r="D1488">
        <v>2000</v>
      </c>
      <c r="E1488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 s="13">
        <f t="shared" si="93"/>
        <v>41466.83452546296</v>
      </c>
      <c r="K1488">
        <v>1371585703</v>
      </c>
      <c r="L1488" s="13">
        <f t="shared" si="94"/>
        <v>41870.86546296296</v>
      </c>
      <c r="M1488" t="b">
        <v>0</v>
      </c>
      <c r="N1488">
        <v>50</v>
      </c>
      <c r="O1488" t="b">
        <v>1</v>
      </c>
      <c r="P1488" t="s">
        <v>8276</v>
      </c>
      <c r="Q1488" s="6">
        <f t="shared" si="92"/>
        <v>1.0505</v>
      </c>
      <c r="R1488" s="8">
        <f t="shared" si="95"/>
        <v>42.02</v>
      </c>
      <c r="S1488" t="s">
        <v>8314</v>
      </c>
      <c r="T1488" t="s">
        <v>8315</v>
      </c>
    </row>
    <row r="1489" spans="1:20" ht="30" x14ac:dyDescent="0.25">
      <c r="A1489">
        <v>3778</v>
      </c>
      <c r="B1489" s="3" t="s">
        <v>3775</v>
      </c>
      <c r="C1489" s="3" t="s">
        <v>7888</v>
      </c>
      <c r="D1489">
        <v>2400</v>
      </c>
      <c r="E1489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 s="13">
        <f t="shared" si="93"/>
        <v>42049.819212962961</v>
      </c>
      <c r="K1489">
        <v>1418758780</v>
      </c>
      <c r="L1489" s="13">
        <f t="shared" si="94"/>
        <v>41935.070486111108</v>
      </c>
      <c r="M1489" t="b">
        <v>0</v>
      </c>
      <c r="N1489">
        <v>36</v>
      </c>
      <c r="O1489" t="b">
        <v>1</v>
      </c>
      <c r="P1489" t="s">
        <v>8305</v>
      </c>
      <c r="Q1489" s="6">
        <f t="shared" si="92"/>
        <v>1.0504166666666668</v>
      </c>
      <c r="R1489" s="8">
        <f t="shared" si="95"/>
        <v>70.027777777777771</v>
      </c>
      <c r="S1489" t="s">
        <v>8317</v>
      </c>
      <c r="T1489" t="s">
        <v>8338</v>
      </c>
    </row>
    <row r="1490" spans="1:20" ht="45" x14ac:dyDescent="0.25">
      <c r="A1490">
        <v>2476</v>
      </c>
      <c r="B1490" s="3" t="s">
        <v>2477</v>
      </c>
      <c r="C1490" s="3" t="s">
        <v>6586</v>
      </c>
      <c r="D1490">
        <v>3200</v>
      </c>
      <c r="E1490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 s="13">
        <f t="shared" si="93"/>
        <v>41946.370023148149</v>
      </c>
      <c r="K1490">
        <v>1412149970</v>
      </c>
      <c r="L1490" s="13">
        <f t="shared" si="94"/>
        <v>41550.456412037034</v>
      </c>
      <c r="M1490" t="b">
        <v>0</v>
      </c>
      <c r="N1490">
        <v>55</v>
      </c>
      <c r="O1490" t="b">
        <v>1</v>
      </c>
      <c r="P1490" t="s">
        <v>8279</v>
      </c>
      <c r="Q1490" s="6">
        <f t="shared" si="92"/>
        <v>1.050225</v>
      </c>
      <c r="R1490" s="8">
        <f t="shared" si="95"/>
        <v>61.103999999999999</v>
      </c>
      <c r="S1490" t="s">
        <v>8314</v>
      </c>
      <c r="T1490" t="s">
        <v>8331</v>
      </c>
    </row>
    <row r="1491" spans="1:20" ht="45" x14ac:dyDescent="0.25">
      <c r="A1491">
        <v>1373</v>
      </c>
      <c r="B1491" s="3" t="s">
        <v>1374</v>
      </c>
      <c r="C1491" s="3" t="s">
        <v>5483</v>
      </c>
      <c r="D1491">
        <v>10000</v>
      </c>
      <c r="E1491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 s="13">
        <f t="shared" si="93"/>
        <v>42734.95177083333</v>
      </c>
      <c r="K1491">
        <v>1480546233</v>
      </c>
      <c r="L1491" s="13">
        <f t="shared" si="94"/>
        <v>40977.948009259257</v>
      </c>
      <c r="M1491" t="b">
        <v>0</v>
      </c>
      <c r="N1491">
        <v>52</v>
      </c>
      <c r="O1491" t="b">
        <v>1</v>
      </c>
      <c r="P1491" t="s">
        <v>8276</v>
      </c>
      <c r="Q1491" s="6">
        <f t="shared" si="92"/>
        <v>1.0501</v>
      </c>
      <c r="R1491" s="8">
        <f t="shared" si="95"/>
        <v>201.94230769230768</v>
      </c>
      <c r="S1491" t="s">
        <v>8314</v>
      </c>
      <c r="T1491" t="s">
        <v>8315</v>
      </c>
    </row>
    <row r="1492" spans="1:20" ht="45" x14ac:dyDescent="0.25">
      <c r="A1492">
        <v>2</v>
      </c>
      <c r="B1492" s="3" t="s">
        <v>4</v>
      </c>
      <c r="C1492" s="3" t="s">
        <v>4113</v>
      </c>
      <c r="D1492">
        <v>500</v>
      </c>
      <c r="E1492">
        <v>525</v>
      </c>
      <c r="F1492" t="s">
        <v>8219</v>
      </c>
      <c r="G1492" t="s">
        <v>8225</v>
      </c>
      <c r="H1492" t="s">
        <v>8247</v>
      </c>
      <c r="I1492">
        <v>1455555083</v>
      </c>
      <c r="J1492" s="13">
        <f t="shared" si="93"/>
        <v>42415.702349537038</v>
      </c>
      <c r="K1492">
        <v>1454691083</v>
      </c>
      <c r="L1492" s="13">
        <f t="shared" si="94"/>
        <v>42139.525567129633</v>
      </c>
      <c r="M1492" t="b">
        <v>0</v>
      </c>
      <c r="N1492">
        <v>35</v>
      </c>
      <c r="O1492" t="b">
        <v>1</v>
      </c>
      <c r="P1492" t="s">
        <v>8265</v>
      </c>
      <c r="Q1492" s="6">
        <f t="shared" si="92"/>
        <v>1.05</v>
      </c>
      <c r="R1492" s="8">
        <f t="shared" si="95"/>
        <v>15</v>
      </c>
      <c r="S1492" t="s">
        <v>8320</v>
      </c>
      <c r="T1492" t="s">
        <v>8334</v>
      </c>
    </row>
    <row r="1493" spans="1:20" ht="45" x14ac:dyDescent="0.25">
      <c r="A1493">
        <v>805</v>
      </c>
      <c r="B1493" s="3" t="s">
        <v>806</v>
      </c>
      <c r="C1493" s="3" t="s">
        <v>4915</v>
      </c>
      <c r="D1493">
        <v>3000</v>
      </c>
      <c r="E1493">
        <v>3150</v>
      </c>
      <c r="F1493" t="s">
        <v>8219</v>
      </c>
      <c r="G1493" t="s">
        <v>8224</v>
      </c>
      <c r="H1493" t="s">
        <v>8246</v>
      </c>
      <c r="I1493">
        <v>1310857200</v>
      </c>
      <c r="J1493" s="13">
        <f t="shared" si="93"/>
        <v>40740.958333333336</v>
      </c>
      <c r="K1493">
        <v>1306525512</v>
      </c>
      <c r="L1493" s="13">
        <f t="shared" si="94"/>
        <v>42462.893495370372</v>
      </c>
      <c r="M1493" t="b">
        <v>0</v>
      </c>
      <c r="N1493">
        <v>54</v>
      </c>
      <c r="O1493" t="b">
        <v>1</v>
      </c>
      <c r="P1493" t="s">
        <v>8276</v>
      </c>
      <c r="Q1493" s="6">
        <f t="shared" si="92"/>
        <v>1.05</v>
      </c>
      <c r="R1493" s="8">
        <f t="shared" si="95"/>
        <v>58.333333333333336</v>
      </c>
      <c r="S1493" t="s">
        <v>8314</v>
      </c>
      <c r="T1493" t="s">
        <v>8315</v>
      </c>
    </row>
    <row r="1494" spans="1:20" ht="60" x14ac:dyDescent="0.25">
      <c r="A1494">
        <v>810</v>
      </c>
      <c r="B1494" s="3" t="s">
        <v>811</v>
      </c>
      <c r="C1494" s="3" t="s">
        <v>4920</v>
      </c>
      <c r="D1494">
        <v>1500</v>
      </c>
      <c r="E1494">
        <v>1575</v>
      </c>
      <c r="F1494" t="s">
        <v>8219</v>
      </c>
      <c r="G1494" t="s">
        <v>8224</v>
      </c>
      <c r="H1494" t="s">
        <v>8246</v>
      </c>
      <c r="I1494">
        <v>1346462462</v>
      </c>
      <c r="J1494" s="13">
        <f t="shared" si="93"/>
        <v>41153.056273148148</v>
      </c>
      <c r="K1494">
        <v>1343870462</v>
      </c>
      <c r="L1494" s="13">
        <f t="shared" si="94"/>
        <v>42379.74418981481</v>
      </c>
      <c r="M1494" t="b">
        <v>0</v>
      </c>
      <c r="N1494">
        <v>27</v>
      </c>
      <c r="O1494" t="b">
        <v>1</v>
      </c>
      <c r="P1494" t="s">
        <v>8276</v>
      </c>
      <c r="Q1494" s="6">
        <f t="shared" si="92"/>
        <v>1.05</v>
      </c>
      <c r="R1494" s="8">
        <f t="shared" si="95"/>
        <v>58.333333333333336</v>
      </c>
      <c r="S1494" t="s">
        <v>8314</v>
      </c>
      <c r="T1494" t="s">
        <v>8315</v>
      </c>
    </row>
    <row r="1495" spans="1:20" ht="30" x14ac:dyDescent="0.25">
      <c r="A1495">
        <v>1638</v>
      </c>
      <c r="B1495" s="3" t="s">
        <v>1639</v>
      </c>
      <c r="C1495" s="3" t="s">
        <v>5748</v>
      </c>
      <c r="D1495">
        <v>1000</v>
      </c>
      <c r="E1495">
        <v>1050</v>
      </c>
      <c r="F1495" t="s">
        <v>8219</v>
      </c>
      <c r="G1495" t="s">
        <v>8224</v>
      </c>
      <c r="H1495" t="s">
        <v>8246</v>
      </c>
      <c r="I1495">
        <v>1362086700</v>
      </c>
      <c r="J1495" s="13">
        <f t="shared" si="93"/>
        <v>41333.892361111109</v>
      </c>
      <c r="K1495">
        <v>1358180968</v>
      </c>
      <c r="L1495" s="13">
        <f t="shared" si="94"/>
        <v>41997.507905092592</v>
      </c>
      <c r="M1495" t="b">
        <v>0</v>
      </c>
      <c r="N1495">
        <v>27</v>
      </c>
      <c r="O1495" t="b">
        <v>1</v>
      </c>
      <c r="P1495" t="s">
        <v>8276</v>
      </c>
      <c r="Q1495" s="6">
        <f t="shared" si="92"/>
        <v>1.05</v>
      </c>
      <c r="R1495" s="8">
        <f t="shared" si="95"/>
        <v>38.888888888888886</v>
      </c>
      <c r="S1495" t="s">
        <v>8314</v>
      </c>
      <c r="T1495" t="s">
        <v>8315</v>
      </c>
    </row>
    <row r="1496" spans="1:20" ht="75" x14ac:dyDescent="0.25">
      <c r="A1496">
        <v>2534</v>
      </c>
      <c r="B1496" s="3" t="s">
        <v>2534</v>
      </c>
      <c r="C1496" s="3" t="s">
        <v>6644</v>
      </c>
      <c r="D1496">
        <v>2000</v>
      </c>
      <c r="E1496">
        <v>2100</v>
      </c>
      <c r="F1496" t="s">
        <v>8219</v>
      </c>
      <c r="G1496" t="s">
        <v>8224</v>
      </c>
      <c r="H1496" t="s">
        <v>8246</v>
      </c>
      <c r="I1496">
        <v>1262325600</v>
      </c>
      <c r="J1496" s="13">
        <f t="shared" si="93"/>
        <v>40179.25</v>
      </c>
      <c r="K1496">
        <v>1257871712</v>
      </c>
      <c r="L1496" s="13">
        <f t="shared" si="94"/>
        <v>40357.227939814817</v>
      </c>
      <c r="M1496" t="b">
        <v>0</v>
      </c>
      <c r="N1496">
        <v>14</v>
      </c>
      <c r="O1496" t="b">
        <v>1</v>
      </c>
      <c r="P1496" t="s">
        <v>8300</v>
      </c>
      <c r="Q1496" s="6">
        <f t="shared" si="92"/>
        <v>1.05</v>
      </c>
      <c r="R1496" s="8">
        <f t="shared" si="95"/>
        <v>150</v>
      </c>
      <c r="S1496" t="s">
        <v>8314</v>
      </c>
      <c r="T1496" t="s">
        <v>8336</v>
      </c>
    </row>
    <row r="1497" spans="1:20" ht="60" x14ac:dyDescent="0.25">
      <c r="A1497">
        <v>3386</v>
      </c>
      <c r="B1497" s="3" t="s">
        <v>3385</v>
      </c>
      <c r="C1497" s="3" t="s">
        <v>7496</v>
      </c>
      <c r="D1497">
        <v>2000</v>
      </c>
      <c r="E1497">
        <v>2100</v>
      </c>
      <c r="F1497" t="s">
        <v>8219</v>
      </c>
      <c r="G1497" t="s">
        <v>8224</v>
      </c>
      <c r="H1497" t="s">
        <v>8246</v>
      </c>
      <c r="I1497">
        <v>1417620506</v>
      </c>
      <c r="J1497" s="13">
        <f t="shared" si="93"/>
        <v>41976.644745370373</v>
      </c>
      <c r="K1497">
        <v>1415028506</v>
      </c>
      <c r="L1497" s="13">
        <f t="shared" si="94"/>
        <v>41085.698113425926</v>
      </c>
      <c r="M1497" t="b">
        <v>0</v>
      </c>
      <c r="N1497">
        <v>41</v>
      </c>
      <c r="O1497" t="b">
        <v>1</v>
      </c>
      <c r="P1497" t="s">
        <v>8271</v>
      </c>
      <c r="Q1497" s="6">
        <f t="shared" si="92"/>
        <v>1.05</v>
      </c>
      <c r="R1497" s="8">
        <f t="shared" si="95"/>
        <v>51.219512195121951</v>
      </c>
      <c r="S1497" t="s">
        <v>8317</v>
      </c>
      <c r="T1497" t="s">
        <v>8318</v>
      </c>
    </row>
    <row r="1498" spans="1:20" ht="60" x14ac:dyDescent="0.25">
      <c r="A1498">
        <v>3541</v>
      </c>
      <c r="B1498" s="3" t="s">
        <v>3540</v>
      </c>
      <c r="C1498" s="3" t="s">
        <v>7651</v>
      </c>
      <c r="D1498">
        <v>1200</v>
      </c>
      <c r="E1498">
        <v>1260</v>
      </c>
      <c r="F1498" t="s">
        <v>8219</v>
      </c>
      <c r="G1498" t="s">
        <v>8225</v>
      </c>
      <c r="H1498" t="s">
        <v>8247</v>
      </c>
      <c r="I1498">
        <v>1441042275</v>
      </c>
      <c r="J1498" s="13">
        <f t="shared" si="93"/>
        <v>42247.730034722219</v>
      </c>
      <c r="K1498">
        <v>1438882275</v>
      </c>
      <c r="L1498" s="13">
        <f t="shared" si="94"/>
        <v>41039.409456018519</v>
      </c>
      <c r="M1498" t="b">
        <v>0</v>
      </c>
      <c r="N1498">
        <v>32</v>
      </c>
      <c r="O1498" t="b">
        <v>1</v>
      </c>
      <c r="P1498" t="s">
        <v>8271</v>
      </c>
      <c r="Q1498" s="6">
        <f t="shared" si="92"/>
        <v>1.05</v>
      </c>
      <c r="R1498" s="8">
        <f t="shared" si="95"/>
        <v>39.375</v>
      </c>
      <c r="S1498" t="s">
        <v>8317</v>
      </c>
      <c r="T1498" t="s">
        <v>8318</v>
      </c>
    </row>
    <row r="1499" spans="1:20" ht="45" x14ac:dyDescent="0.25">
      <c r="A1499">
        <v>3749</v>
      </c>
      <c r="B1499" s="3" t="s">
        <v>3746</v>
      </c>
      <c r="C1499" s="3" t="s">
        <v>7859</v>
      </c>
      <c r="D1499">
        <v>500</v>
      </c>
      <c r="E1499">
        <v>525</v>
      </c>
      <c r="F1499" t="s">
        <v>8219</v>
      </c>
      <c r="G1499" t="s">
        <v>8224</v>
      </c>
      <c r="H1499" t="s">
        <v>8246</v>
      </c>
      <c r="I1499">
        <v>1461902340</v>
      </c>
      <c r="J1499" s="13">
        <f t="shared" si="93"/>
        <v>42489.165972222225</v>
      </c>
      <c r="K1499">
        <v>1459220588</v>
      </c>
      <c r="L1499" s="13">
        <f t="shared" si="94"/>
        <v>40310.287673611114</v>
      </c>
      <c r="M1499" t="b">
        <v>0</v>
      </c>
      <c r="N1499">
        <v>7</v>
      </c>
      <c r="O1499" t="b">
        <v>1</v>
      </c>
      <c r="P1499" t="s">
        <v>8305</v>
      </c>
      <c r="Q1499" s="6">
        <f t="shared" si="92"/>
        <v>1.05</v>
      </c>
      <c r="R1499" s="8">
        <f t="shared" si="95"/>
        <v>75</v>
      </c>
      <c r="S1499" t="s">
        <v>8317</v>
      </c>
      <c r="T1499" t="s">
        <v>8338</v>
      </c>
    </row>
    <row r="1500" spans="1:20" ht="30" x14ac:dyDescent="0.25">
      <c r="A1500">
        <v>852</v>
      </c>
      <c r="B1500" s="3" t="s">
        <v>853</v>
      </c>
      <c r="C1500" s="3" t="s">
        <v>4962</v>
      </c>
      <c r="D1500">
        <v>3500</v>
      </c>
      <c r="E1500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 s="13">
        <f t="shared" si="93"/>
        <v>42667.875</v>
      </c>
      <c r="K1500">
        <v>1476386395</v>
      </c>
      <c r="L1500" s="13">
        <f t="shared" si="94"/>
        <v>40458.815625000003</v>
      </c>
      <c r="M1500" t="b">
        <v>0</v>
      </c>
      <c r="N1500">
        <v>62</v>
      </c>
      <c r="O1500" t="b">
        <v>1</v>
      </c>
      <c r="P1500" t="s">
        <v>8277</v>
      </c>
      <c r="Q1500" s="6">
        <f t="shared" si="92"/>
        <v>1.0497142857142858</v>
      </c>
      <c r="R1500" s="8">
        <f t="shared" si="95"/>
        <v>59.258064516129032</v>
      </c>
      <c r="S1500" t="s">
        <v>8314</v>
      </c>
      <c r="T1500" t="s">
        <v>8335</v>
      </c>
    </row>
    <row r="1501" spans="1:20" ht="60" x14ac:dyDescent="0.25">
      <c r="A1501">
        <v>2995</v>
      </c>
      <c r="B1501" s="3" t="s">
        <v>2995</v>
      </c>
      <c r="C1501" s="3" t="s">
        <v>7105</v>
      </c>
      <c r="D1501">
        <v>15000</v>
      </c>
      <c r="E1501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 s="13">
        <f t="shared" si="93"/>
        <v>42754.665173611109</v>
      </c>
      <c r="K1501">
        <v>1482249471</v>
      </c>
      <c r="L1501" s="13">
        <f t="shared" si="94"/>
        <v>41612.10024305556</v>
      </c>
      <c r="M1501" t="b">
        <v>0</v>
      </c>
      <c r="N1501">
        <v>249</v>
      </c>
      <c r="O1501" t="b">
        <v>1</v>
      </c>
      <c r="P1501" t="s">
        <v>8303</v>
      </c>
      <c r="Q1501" s="6">
        <f t="shared" si="92"/>
        <v>1.0496000000000001</v>
      </c>
      <c r="R1501" s="8">
        <f t="shared" si="95"/>
        <v>63.2289156626506</v>
      </c>
      <c r="S1501" t="s">
        <v>8317</v>
      </c>
      <c r="T1501" t="s">
        <v>8330</v>
      </c>
    </row>
    <row r="1502" spans="1:20" ht="60" x14ac:dyDescent="0.25">
      <c r="A1502">
        <v>1747</v>
      </c>
      <c r="B1502" s="3" t="s">
        <v>1748</v>
      </c>
      <c r="C1502" s="3" t="s">
        <v>5857</v>
      </c>
      <c r="D1502">
        <v>9000</v>
      </c>
      <c r="E1502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 s="13">
        <f t="shared" si="93"/>
        <v>42321.625</v>
      </c>
      <c r="K1502">
        <v>1444904830</v>
      </c>
      <c r="L1502" s="13">
        <f t="shared" si="94"/>
        <v>42558.189432870371</v>
      </c>
      <c r="M1502" t="b">
        <v>0</v>
      </c>
      <c r="N1502">
        <v>159</v>
      </c>
      <c r="O1502" t="b">
        <v>1</v>
      </c>
      <c r="P1502" t="s">
        <v>8285</v>
      </c>
      <c r="Q1502" s="6">
        <f t="shared" si="92"/>
        <v>1.0495555555555556</v>
      </c>
      <c r="R1502" s="8">
        <f t="shared" si="95"/>
        <v>59.408805031446541</v>
      </c>
      <c r="S1502" t="s">
        <v>8325</v>
      </c>
      <c r="T1502" t="s">
        <v>8326</v>
      </c>
    </row>
    <row r="1503" spans="1:20" ht="60" x14ac:dyDescent="0.25">
      <c r="A1503">
        <v>1184</v>
      </c>
      <c r="B1503" s="3" t="s">
        <v>1185</v>
      </c>
      <c r="C1503" s="3" t="s">
        <v>5294</v>
      </c>
      <c r="D1503">
        <v>22000</v>
      </c>
      <c r="E1503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 s="13">
        <f t="shared" si="93"/>
        <v>42772.599664351852</v>
      </c>
      <c r="K1503">
        <v>1483712611</v>
      </c>
      <c r="L1503" s="13">
        <f t="shared" si="94"/>
        <v>42128.820231481484</v>
      </c>
      <c r="M1503" t="b">
        <v>0</v>
      </c>
      <c r="N1503">
        <v>375</v>
      </c>
      <c r="O1503" t="b">
        <v>1</v>
      </c>
      <c r="P1503" t="s">
        <v>8285</v>
      </c>
      <c r="Q1503" s="6">
        <f t="shared" si="92"/>
        <v>1.0493636363636363</v>
      </c>
      <c r="R1503" s="8">
        <f t="shared" si="95"/>
        <v>61.562666666666665</v>
      </c>
      <c r="S1503" t="s">
        <v>8325</v>
      </c>
      <c r="T1503" t="s">
        <v>8326</v>
      </c>
    </row>
    <row r="1504" spans="1:20" ht="60" x14ac:dyDescent="0.25">
      <c r="A1504">
        <v>1657</v>
      </c>
      <c r="B1504" s="3" t="s">
        <v>1658</v>
      </c>
      <c r="C1504" s="3" t="s">
        <v>5767</v>
      </c>
      <c r="D1504">
        <v>25000</v>
      </c>
      <c r="E1504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 s="13">
        <f t="shared" si="93"/>
        <v>41053.782037037039</v>
      </c>
      <c r="K1504">
        <v>1335293168</v>
      </c>
      <c r="L1504" s="13">
        <f t="shared" si="94"/>
        <v>42270.810995370368</v>
      </c>
      <c r="M1504" t="b">
        <v>0</v>
      </c>
      <c r="N1504">
        <v>221</v>
      </c>
      <c r="O1504" t="b">
        <v>1</v>
      </c>
      <c r="P1504" t="s">
        <v>8292</v>
      </c>
      <c r="Q1504" s="6">
        <f t="shared" si="92"/>
        <v>1.0493380000000001</v>
      </c>
      <c r="R1504" s="8">
        <f t="shared" si="95"/>
        <v>118.70339366515837</v>
      </c>
      <c r="S1504" t="s">
        <v>8314</v>
      </c>
      <c r="T1504" t="s">
        <v>8322</v>
      </c>
    </row>
    <row r="1505" spans="1:20" ht="75" x14ac:dyDescent="0.25">
      <c r="A1505">
        <v>3624</v>
      </c>
      <c r="B1505" s="3" t="s">
        <v>3622</v>
      </c>
      <c r="C1505" s="3" t="s">
        <v>7734</v>
      </c>
      <c r="D1505">
        <v>3000</v>
      </c>
      <c r="E1505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 s="13">
        <f t="shared" si="93"/>
        <v>42605.774189814809</v>
      </c>
      <c r="K1505">
        <v>1466793290</v>
      </c>
      <c r="L1505" s="13">
        <f t="shared" si="94"/>
        <v>42150.755312499998</v>
      </c>
      <c r="M1505" t="b">
        <v>0</v>
      </c>
      <c r="N1505">
        <v>39</v>
      </c>
      <c r="O1505" t="b">
        <v>1</v>
      </c>
      <c r="P1505" t="s">
        <v>8271</v>
      </c>
      <c r="Q1505" s="6">
        <f t="shared" si="92"/>
        <v>1.0493333333333332</v>
      </c>
      <c r="R1505" s="8">
        <f t="shared" si="95"/>
        <v>80.717948717948715</v>
      </c>
      <c r="S1505" t="s">
        <v>8317</v>
      </c>
      <c r="T1505" t="s">
        <v>8318</v>
      </c>
    </row>
    <row r="1506" spans="1:20" ht="60" x14ac:dyDescent="0.25">
      <c r="A1506">
        <v>3249</v>
      </c>
      <c r="B1506" s="3" t="s">
        <v>3249</v>
      </c>
      <c r="C1506" s="3" t="s">
        <v>7359</v>
      </c>
      <c r="D1506">
        <v>5500</v>
      </c>
      <c r="E1506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 s="13">
        <f t="shared" si="93"/>
        <v>42175.746689814812</v>
      </c>
      <c r="K1506">
        <v>1432230914</v>
      </c>
      <c r="L1506" s="13">
        <f t="shared" si="94"/>
        <v>42375.114988425921</v>
      </c>
      <c r="M1506" t="b">
        <v>1</v>
      </c>
      <c r="N1506">
        <v>88</v>
      </c>
      <c r="O1506" t="b">
        <v>1</v>
      </c>
      <c r="P1506" t="s">
        <v>8271</v>
      </c>
      <c r="Q1506" s="6">
        <f t="shared" si="92"/>
        <v>1.0492727272727274</v>
      </c>
      <c r="R1506" s="8">
        <f t="shared" si="95"/>
        <v>65.579545454545453</v>
      </c>
      <c r="S1506" t="s">
        <v>8317</v>
      </c>
      <c r="T1506" t="s">
        <v>8318</v>
      </c>
    </row>
    <row r="1507" spans="1:20" ht="30" x14ac:dyDescent="0.25">
      <c r="A1507">
        <v>2113</v>
      </c>
      <c r="B1507" s="3" t="s">
        <v>2114</v>
      </c>
      <c r="C1507" s="3" t="s">
        <v>6223</v>
      </c>
      <c r="D1507">
        <v>7000</v>
      </c>
      <c r="E1507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 s="13">
        <f t="shared" si="93"/>
        <v>41905.86546296296</v>
      </c>
      <c r="K1507">
        <v>1408481176</v>
      </c>
      <c r="L1507" s="13">
        <f t="shared" si="94"/>
        <v>42458.680925925932</v>
      </c>
      <c r="M1507" t="b">
        <v>0</v>
      </c>
      <c r="N1507">
        <v>107</v>
      </c>
      <c r="O1507" t="b">
        <v>1</v>
      </c>
      <c r="P1507" t="s">
        <v>8279</v>
      </c>
      <c r="Q1507" s="6">
        <f t="shared" si="92"/>
        <v>1.0485714285714285</v>
      </c>
      <c r="R1507" s="8">
        <f t="shared" si="95"/>
        <v>68.598130841121488</v>
      </c>
      <c r="S1507" t="s">
        <v>8314</v>
      </c>
      <c r="T1507" t="s">
        <v>8331</v>
      </c>
    </row>
    <row r="1508" spans="1:20" ht="45" x14ac:dyDescent="0.25">
      <c r="A1508">
        <v>359</v>
      </c>
      <c r="B1508" s="3" t="s">
        <v>360</v>
      </c>
      <c r="C1508" s="3" t="s">
        <v>4469</v>
      </c>
      <c r="D1508">
        <v>24200</v>
      </c>
      <c r="E1508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 s="13">
        <f t="shared" si="93"/>
        <v>41957.216666666667</v>
      </c>
      <c r="K1508">
        <v>1414028490</v>
      </c>
      <c r="L1508" s="13">
        <f t="shared" si="94"/>
        <v>42646.092812499999</v>
      </c>
      <c r="M1508" t="b">
        <v>1</v>
      </c>
      <c r="N1508">
        <v>302</v>
      </c>
      <c r="O1508" t="b">
        <v>1</v>
      </c>
      <c r="P1508" t="s">
        <v>8269</v>
      </c>
      <c r="Q1508" s="6">
        <f t="shared" si="92"/>
        <v>1.0485537190082646</v>
      </c>
      <c r="R1508" s="8">
        <f t="shared" si="95"/>
        <v>84.023178807947019</v>
      </c>
      <c r="S1508" t="s">
        <v>8320</v>
      </c>
      <c r="T1508" t="s">
        <v>8332</v>
      </c>
    </row>
    <row r="1509" spans="1:20" ht="60" x14ac:dyDescent="0.25">
      <c r="A1509">
        <v>289</v>
      </c>
      <c r="B1509" s="3" t="s">
        <v>290</v>
      </c>
      <c r="C1509" s="3" t="s">
        <v>4399</v>
      </c>
      <c r="D1509">
        <v>15000</v>
      </c>
      <c r="E1509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 s="13">
        <f t="shared" si="93"/>
        <v>41580.456412037034</v>
      </c>
      <c r="K1509">
        <v>1380797834</v>
      </c>
      <c r="L1509" s="13">
        <f t="shared" si="94"/>
        <v>40904.738194444442</v>
      </c>
      <c r="M1509" t="b">
        <v>1</v>
      </c>
      <c r="N1509">
        <v>232</v>
      </c>
      <c r="O1509" t="b">
        <v>1</v>
      </c>
      <c r="P1509" t="s">
        <v>8269</v>
      </c>
      <c r="Q1509" s="6">
        <f t="shared" si="92"/>
        <v>1.0482</v>
      </c>
      <c r="R1509" s="8">
        <f t="shared" si="95"/>
        <v>67.771551724137936</v>
      </c>
      <c r="S1509" t="s">
        <v>8320</v>
      </c>
      <c r="T1509" t="s">
        <v>8332</v>
      </c>
    </row>
    <row r="1510" spans="1:20" ht="45" x14ac:dyDescent="0.25">
      <c r="A1510">
        <v>1883</v>
      </c>
      <c r="B1510" s="3" t="s">
        <v>1884</v>
      </c>
      <c r="C1510" s="3" t="s">
        <v>5993</v>
      </c>
      <c r="D1510">
        <v>999</v>
      </c>
      <c r="E1510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 s="13">
        <f t="shared" si="93"/>
        <v>41007.906342592592</v>
      </c>
      <c r="K1510">
        <v>1331333108</v>
      </c>
      <c r="L1510" s="13">
        <f t="shared" si="94"/>
        <v>40322.53938657407</v>
      </c>
      <c r="M1510" t="b">
        <v>0</v>
      </c>
      <c r="N1510">
        <v>32</v>
      </c>
      <c r="O1510" t="b">
        <v>1</v>
      </c>
      <c r="P1510" t="s">
        <v>8279</v>
      </c>
      <c r="Q1510" s="6">
        <f t="shared" si="92"/>
        <v>1.0480480480480481</v>
      </c>
      <c r="R1510" s="8">
        <f t="shared" si="95"/>
        <v>32.71875</v>
      </c>
      <c r="S1510" t="s">
        <v>8314</v>
      </c>
      <c r="T1510" t="s">
        <v>8331</v>
      </c>
    </row>
    <row r="1511" spans="1:20" ht="60" x14ac:dyDescent="0.25">
      <c r="A1511">
        <v>2819</v>
      </c>
      <c r="B1511" s="3" t="s">
        <v>2819</v>
      </c>
      <c r="C1511" s="3" t="s">
        <v>6929</v>
      </c>
      <c r="D1511">
        <v>5000</v>
      </c>
      <c r="E1511">
        <v>5240</v>
      </c>
      <c r="F1511" t="s">
        <v>8219</v>
      </c>
      <c r="G1511" t="s">
        <v>8225</v>
      </c>
      <c r="H1511" t="s">
        <v>8247</v>
      </c>
      <c r="I1511">
        <v>1434285409</v>
      </c>
      <c r="J1511" s="13">
        <f t="shared" si="93"/>
        <v>42169.525567129633</v>
      </c>
      <c r="K1511">
        <v>1431693409</v>
      </c>
      <c r="L1511" s="13">
        <f t="shared" si="94"/>
        <v>41969.199756944443</v>
      </c>
      <c r="M1511" t="b">
        <v>0</v>
      </c>
      <c r="N1511">
        <v>104</v>
      </c>
      <c r="O1511" t="b">
        <v>1</v>
      </c>
      <c r="P1511" t="s">
        <v>8271</v>
      </c>
      <c r="Q1511" s="6">
        <f t="shared" si="92"/>
        <v>1.048</v>
      </c>
      <c r="R1511" s="8">
        <f t="shared" si="95"/>
        <v>50.384615384615387</v>
      </c>
      <c r="S1511" t="s">
        <v>8317</v>
      </c>
      <c r="T1511" t="s">
        <v>8318</v>
      </c>
    </row>
    <row r="1512" spans="1:20" ht="60" x14ac:dyDescent="0.25">
      <c r="A1512">
        <v>3550</v>
      </c>
      <c r="B1512" s="3" t="s">
        <v>3549</v>
      </c>
      <c r="C1512" s="3" t="s">
        <v>7660</v>
      </c>
      <c r="D1512">
        <v>2500</v>
      </c>
      <c r="E1512">
        <v>2620</v>
      </c>
      <c r="F1512" t="s">
        <v>8219</v>
      </c>
      <c r="G1512" t="s">
        <v>8225</v>
      </c>
      <c r="H1512" t="s">
        <v>8247</v>
      </c>
      <c r="I1512">
        <v>1462224398</v>
      </c>
      <c r="J1512" s="13">
        <f t="shared" si="93"/>
        <v>42492.893495370372</v>
      </c>
      <c r="K1512">
        <v>1459632398</v>
      </c>
      <c r="L1512" s="13">
        <f t="shared" si="94"/>
        <v>42222.622766203705</v>
      </c>
      <c r="M1512" t="b">
        <v>0</v>
      </c>
      <c r="N1512">
        <v>64</v>
      </c>
      <c r="O1512" t="b">
        <v>1</v>
      </c>
      <c r="P1512" t="s">
        <v>8271</v>
      </c>
      <c r="Q1512" s="6">
        <f t="shared" si="92"/>
        <v>1.048</v>
      </c>
      <c r="R1512" s="8">
        <f t="shared" si="95"/>
        <v>40.9375</v>
      </c>
      <c r="S1512" t="s">
        <v>8317</v>
      </c>
      <c r="T1512" t="s">
        <v>8318</v>
      </c>
    </row>
    <row r="1513" spans="1:20" ht="60" x14ac:dyDescent="0.25">
      <c r="A1513">
        <v>3283</v>
      </c>
      <c r="B1513" s="3" t="s">
        <v>3283</v>
      </c>
      <c r="C1513" s="3" t="s">
        <v>7393</v>
      </c>
      <c r="D1513">
        <v>800</v>
      </c>
      <c r="E1513">
        <v>838</v>
      </c>
      <c r="F1513" t="s">
        <v>8219</v>
      </c>
      <c r="G1513" t="s">
        <v>8225</v>
      </c>
      <c r="H1513" t="s">
        <v>8247</v>
      </c>
      <c r="I1513">
        <v>1455138000</v>
      </c>
      <c r="J1513" s="13">
        <f t="shared" si="93"/>
        <v>42410.875</v>
      </c>
      <c r="K1513">
        <v>1452448298</v>
      </c>
      <c r="L1513" s="13">
        <f t="shared" si="94"/>
        <v>42148.676851851851</v>
      </c>
      <c r="M1513" t="b">
        <v>0</v>
      </c>
      <c r="N1513">
        <v>47</v>
      </c>
      <c r="O1513" t="b">
        <v>1</v>
      </c>
      <c r="P1513" t="s">
        <v>8271</v>
      </c>
      <c r="Q1513" s="6">
        <f t="shared" si="92"/>
        <v>1.0475000000000001</v>
      </c>
      <c r="R1513" s="8">
        <f t="shared" si="95"/>
        <v>17.829787234042552</v>
      </c>
      <c r="S1513" t="s">
        <v>8317</v>
      </c>
      <c r="T1513" t="s">
        <v>8318</v>
      </c>
    </row>
    <row r="1514" spans="1:20" ht="60" x14ac:dyDescent="0.25">
      <c r="A1514">
        <v>3566</v>
      </c>
      <c r="B1514" s="3" t="s">
        <v>3565</v>
      </c>
      <c r="C1514" s="3" t="s">
        <v>7676</v>
      </c>
      <c r="D1514">
        <v>2000</v>
      </c>
      <c r="E1514">
        <v>2095</v>
      </c>
      <c r="F1514" t="s">
        <v>8219</v>
      </c>
      <c r="G1514" t="s">
        <v>8225</v>
      </c>
      <c r="H1514" t="s">
        <v>8247</v>
      </c>
      <c r="I1514">
        <v>1422015083</v>
      </c>
      <c r="J1514" s="13">
        <f t="shared" si="93"/>
        <v>42027.507905092592</v>
      </c>
      <c r="K1514">
        <v>1419423083</v>
      </c>
      <c r="L1514" s="13">
        <f t="shared" si="94"/>
        <v>40739.069282407407</v>
      </c>
      <c r="M1514" t="b">
        <v>0</v>
      </c>
      <c r="N1514">
        <v>38</v>
      </c>
      <c r="O1514" t="b">
        <v>1</v>
      </c>
      <c r="P1514" t="s">
        <v>8271</v>
      </c>
      <c r="Q1514" s="6">
        <f t="shared" si="92"/>
        <v>1.0475000000000001</v>
      </c>
      <c r="R1514" s="8">
        <f t="shared" si="95"/>
        <v>55.131578947368418</v>
      </c>
      <c r="S1514" t="s">
        <v>8317</v>
      </c>
      <c r="T1514" t="s">
        <v>8318</v>
      </c>
    </row>
    <row r="1515" spans="1:20" ht="60" x14ac:dyDescent="0.25">
      <c r="A1515">
        <v>313</v>
      </c>
      <c r="B1515" s="3" t="s">
        <v>314</v>
      </c>
      <c r="C1515" s="3" t="s">
        <v>4423</v>
      </c>
      <c r="D1515">
        <v>17000</v>
      </c>
      <c r="E1515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 s="13">
        <f t="shared" si="93"/>
        <v>40401.665972222225</v>
      </c>
      <c r="K1515">
        <v>1277702894</v>
      </c>
      <c r="L1515" s="13">
        <f t="shared" si="94"/>
        <v>42341.180636574078</v>
      </c>
      <c r="M1515" t="b">
        <v>1</v>
      </c>
      <c r="N1515">
        <v>222</v>
      </c>
      <c r="O1515" t="b">
        <v>1</v>
      </c>
      <c r="P1515" t="s">
        <v>8269</v>
      </c>
      <c r="Q1515" s="6">
        <f t="shared" si="92"/>
        <v>1.0473529411764706</v>
      </c>
      <c r="R1515" s="8">
        <f t="shared" si="95"/>
        <v>80.202702702702709</v>
      </c>
      <c r="S1515" t="s">
        <v>8320</v>
      </c>
      <c r="T1515" t="s">
        <v>8332</v>
      </c>
    </row>
    <row r="1516" spans="1:20" ht="45" x14ac:dyDescent="0.25">
      <c r="A1516">
        <v>381</v>
      </c>
      <c r="B1516" s="3" t="s">
        <v>382</v>
      </c>
      <c r="C1516" s="3" t="s">
        <v>4491</v>
      </c>
      <c r="D1516">
        <v>25000</v>
      </c>
      <c r="E1516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 s="13">
        <f t="shared" si="93"/>
        <v>41120.208333333336</v>
      </c>
      <c r="K1516">
        <v>1340642717</v>
      </c>
      <c r="L1516" s="13">
        <f t="shared" si="94"/>
        <v>42248.697754629626</v>
      </c>
      <c r="M1516" t="b">
        <v>0</v>
      </c>
      <c r="N1516">
        <v>251</v>
      </c>
      <c r="O1516" t="b">
        <v>1</v>
      </c>
      <c r="P1516" t="s">
        <v>8269</v>
      </c>
      <c r="Q1516" s="6">
        <f t="shared" si="92"/>
        <v>1.0472999999999999</v>
      </c>
      <c r="R1516" s="8">
        <f t="shared" si="95"/>
        <v>104.31274900398407</v>
      </c>
      <c r="S1516" t="s">
        <v>8320</v>
      </c>
      <c r="T1516" t="s">
        <v>8332</v>
      </c>
    </row>
    <row r="1517" spans="1:20" ht="45" x14ac:dyDescent="0.25">
      <c r="A1517">
        <v>1647</v>
      </c>
      <c r="B1517" s="3" t="s">
        <v>1648</v>
      </c>
      <c r="C1517" s="3" t="s">
        <v>5757</v>
      </c>
      <c r="D1517">
        <v>5000</v>
      </c>
      <c r="E1517">
        <v>5236</v>
      </c>
      <c r="F1517" t="s">
        <v>8219</v>
      </c>
      <c r="G1517" t="s">
        <v>8224</v>
      </c>
      <c r="H1517" t="s">
        <v>8246</v>
      </c>
      <c r="I1517">
        <v>1339235377</v>
      </c>
      <c r="J1517" s="13">
        <f t="shared" si="93"/>
        <v>41069.409456018519</v>
      </c>
      <c r="K1517">
        <v>1336643377</v>
      </c>
      <c r="L1517" s="13">
        <f t="shared" si="94"/>
        <v>42696.624444444446</v>
      </c>
      <c r="M1517" t="b">
        <v>0</v>
      </c>
      <c r="N1517">
        <v>46</v>
      </c>
      <c r="O1517" t="b">
        <v>1</v>
      </c>
      <c r="P1517" t="s">
        <v>8292</v>
      </c>
      <c r="Q1517" s="6">
        <f t="shared" si="92"/>
        <v>1.0471999999999999</v>
      </c>
      <c r="R1517" s="8">
        <f t="shared" si="95"/>
        <v>113.82608695652173</v>
      </c>
      <c r="S1517" t="s">
        <v>8314</v>
      </c>
      <c r="T1517" t="s">
        <v>8322</v>
      </c>
    </row>
    <row r="1518" spans="1:20" ht="30" x14ac:dyDescent="0.25">
      <c r="A1518">
        <v>2475</v>
      </c>
      <c r="B1518" s="3" t="s">
        <v>2476</v>
      </c>
      <c r="C1518" s="3" t="s">
        <v>6585</v>
      </c>
      <c r="D1518">
        <v>2500</v>
      </c>
      <c r="E1518">
        <v>2618</v>
      </c>
      <c r="F1518" t="s">
        <v>8219</v>
      </c>
      <c r="G1518" t="s">
        <v>8224</v>
      </c>
      <c r="H1518" t="s">
        <v>8246</v>
      </c>
      <c r="I1518">
        <v>1278799200</v>
      </c>
      <c r="J1518" s="13">
        <f t="shared" si="93"/>
        <v>40369.916666666664</v>
      </c>
      <c r="K1518">
        <v>1273647255</v>
      </c>
      <c r="L1518" s="13">
        <f t="shared" si="94"/>
        <v>42165.993125000001</v>
      </c>
      <c r="M1518" t="b">
        <v>0</v>
      </c>
      <c r="N1518">
        <v>81</v>
      </c>
      <c r="O1518" t="b">
        <v>1</v>
      </c>
      <c r="P1518" t="s">
        <v>8279</v>
      </c>
      <c r="Q1518" s="6">
        <f t="shared" si="92"/>
        <v>1.0471999999999999</v>
      </c>
      <c r="R1518" s="8">
        <f t="shared" si="95"/>
        <v>32.320987654320987</v>
      </c>
      <c r="S1518" t="s">
        <v>8314</v>
      </c>
      <c r="T1518" t="s">
        <v>8331</v>
      </c>
    </row>
    <row r="1519" spans="1:20" ht="60" x14ac:dyDescent="0.25">
      <c r="A1519">
        <v>2114</v>
      </c>
      <c r="B1519" s="3" t="s">
        <v>2115</v>
      </c>
      <c r="C1519" s="3" t="s">
        <v>6224</v>
      </c>
      <c r="D1519">
        <v>5000</v>
      </c>
      <c r="E1519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 s="13">
        <f t="shared" si="93"/>
        <v>40521.207638888889</v>
      </c>
      <c r="K1519">
        <v>1286480070</v>
      </c>
      <c r="L1519" s="13">
        <f t="shared" si="94"/>
        <v>42622.767476851848</v>
      </c>
      <c r="M1519" t="b">
        <v>0</v>
      </c>
      <c r="N1519">
        <v>147</v>
      </c>
      <c r="O1519" t="b">
        <v>1</v>
      </c>
      <c r="P1519" t="s">
        <v>8279</v>
      </c>
      <c r="Q1519" s="6">
        <f t="shared" si="92"/>
        <v>1.0469999999999999</v>
      </c>
      <c r="R1519" s="8">
        <f t="shared" si="95"/>
        <v>35.612244897959187</v>
      </c>
      <c r="S1519" t="s">
        <v>8314</v>
      </c>
      <c r="T1519" t="s">
        <v>8331</v>
      </c>
    </row>
    <row r="1520" spans="1:20" ht="60" x14ac:dyDescent="0.25">
      <c r="A1520">
        <v>271</v>
      </c>
      <c r="B1520" s="3" t="s">
        <v>272</v>
      </c>
      <c r="C1520" s="3" t="s">
        <v>4381</v>
      </c>
      <c r="D1520">
        <v>30000</v>
      </c>
      <c r="E1520">
        <v>31404</v>
      </c>
      <c r="F1520" t="s">
        <v>8219</v>
      </c>
      <c r="G1520" t="s">
        <v>8224</v>
      </c>
      <c r="H1520" t="s">
        <v>8246</v>
      </c>
      <c r="I1520">
        <v>1388649600</v>
      </c>
      <c r="J1520" s="13">
        <f t="shared" si="93"/>
        <v>41641.333333333336</v>
      </c>
      <c r="K1520">
        <v>1386123861</v>
      </c>
      <c r="L1520" s="13">
        <f t="shared" si="94"/>
        <v>42179.160752314812</v>
      </c>
      <c r="M1520" t="b">
        <v>1</v>
      </c>
      <c r="N1520">
        <v>287</v>
      </c>
      <c r="O1520" t="b">
        <v>1</v>
      </c>
      <c r="P1520" t="s">
        <v>8269</v>
      </c>
      <c r="Q1520" s="6">
        <f t="shared" si="92"/>
        <v>1.0468</v>
      </c>
      <c r="R1520" s="8">
        <f t="shared" si="95"/>
        <v>109.42160278745645</v>
      </c>
      <c r="S1520" t="s">
        <v>8320</v>
      </c>
      <c r="T1520" t="s">
        <v>8332</v>
      </c>
    </row>
    <row r="1521" spans="1:20" ht="45" x14ac:dyDescent="0.25">
      <c r="A1521">
        <v>2785</v>
      </c>
      <c r="B1521" s="3" t="s">
        <v>2785</v>
      </c>
      <c r="C1521" s="3" t="s">
        <v>6895</v>
      </c>
      <c r="D1521">
        <v>5000</v>
      </c>
      <c r="E1521">
        <v>5234</v>
      </c>
      <c r="F1521" t="s">
        <v>8219</v>
      </c>
      <c r="G1521" t="s">
        <v>8224</v>
      </c>
      <c r="H1521" t="s">
        <v>8246</v>
      </c>
      <c r="I1521">
        <v>1470430800</v>
      </c>
      <c r="J1521" s="13">
        <f t="shared" si="93"/>
        <v>42587.875</v>
      </c>
      <c r="K1521">
        <v>1467865967</v>
      </c>
      <c r="L1521" s="13">
        <f t="shared" si="94"/>
        <v>42200.666261574079</v>
      </c>
      <c r="M1521" t="b">
        <v>0</v>
      </c>
      <c r="N1521">
        <v>142</v>
      </c>
      <c r="O1521" t="b">
        <v>1</v>
      </c>
      <c r="P1521" t="s">
        <v>8271</v>
      </c>
      <c r="Q1521" s="6">
        <f t="shared" si="92"/>
        <v>1.0468</v>
      </c>
      <c r="R1521" s="8">
        <f t="shared" si="95"/>
        <v>36.859154929577464</v>
      </c>
      <c r="S1521" t="s">
        <v>8317</v>
      </c>
      <c r="T1521" t="s">
        <v>8318</v>
      </c>
    </row>
    <row r="1522" spans="1:20" ht="45" x14ac:dyDescent="0.25">
      <c r="A1522">
        <v>859</v>
      </c>
      <c r="B1522" s="3" t="s">
        <v>860</v>
      </c>
      <c r="C1522" s="3" t="s">
        <v>4969</v>
      </c>
      <c r="D1522">
        <v>4000</v>
      </c>
      <c r="E1522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 s="13">
        <f t="shared" si="93"/>
        <v>42159</v>
      </c>
      <c r="K1522">
        <v>1430768468</v>
      </c>
      <c r="L1522" s="13">
        <f t="shared" si="94"/>
        <v>41067.74086805556</v>
      </c>
      <c r="M1522" t="b">
        <v>0</v>
      </c>
      <c r="N1522">
        <v>98</v>
      </c>
      <c r="O1522" t="b">
        <v>1</v>
      </c>
      <c r="P1522" t="s">
        <v>8277</v>
      </c>
      <c r="Q1522" s="6">
        <f t="shared" si="92"/>
        <v>1.0467500000000001</v>
      </c>
      <c r="R1522" s="8">
        <f t="shared" si="95"/>
        <v>42.724489795918366</v>
      </c>
      <c r="S1522" t="s">
        <v>8314</v>
      </c>
      <c r="T1522" t="s">
        <v>8335</v>
      </c>
    </row>
    <row r="1523" spans="1:20" ht="60" x14ac:dyDescent="0.25">
      <c r="A1523">
        <v>534</v>
      </c>
      <c r="B1523" s="3" t="s">
        <v>535</v>
      </c>
      <c r="C1523" s="3" t="s">
        <v>4644</v>
      </c>
      <c r="D1523">
        <v>15000</v>
      </c>
      <c r="E1523">
        <v>15700</v>
      </c>
      <c r="F1523" t="s">
        <v>8219</v>
      </c>
      <c r="G1523" t="s">
        <v>8234</v>
      </c>
      <c r="H1523" t="s">
        <v>8254</v>
      </c>
      <c r="I1523">
        <v>1446418800</v>
      </c>
      <c r="J1523" s="13">
        <f t="shared" si="93"/>
        <v>42309.958333333328</v>
      </c>
      <c r="K1523">
        <v>1443036470</v>
      </c>
      <c r="L1523" s="13">
        <f t="shared" si="94"/>
        <v>42095.240706018521</v>
      </c>
      <c r="M1523" t="b">
        <v>0</v>
      </c>
      <c r="N1523">
        <v>48</v>
      </c>
      <c r="O1523" t="b">
        <v>1</v>
      </c>
      <c r="P1523" t="s">
        <v>8271</v>
      </c>
      <c r="Q1523" s="6">
        <f t="shared" si="92"/>
        <v>1.0466666666666666</v>
      </c>
      <c r="R1523" s="8">
        <f t="shared" si="95"/>
        <v>327.08333333333331</v>
      </c>
      <c r="S1523" t="s">
        <v>8317</v>
      </c>
      <c r="T1523" t="s">
        <v>8318</v>
      </c>
    </row>
    <row r="1524" spans="1:20" ht="45" x14ac:dyDescent="0.25">
      <c r="A1524">
        <v>3543</v>
      </c>
      <c r="B1524" s="3" t="s">
        <v>3542</v>
      </c>
      <c r="C1524" s="3" t="s">
        <v>7653</v>
      </c>
      <c r="D1524">
        <v>1500</v>
      </c>
      <c r="E1524">
        <v>1570</v>
      </c>
      <c r="F1524" t="s">
        <v>8219</v>
      </c>
      <c r="G1524" t="s">
        <v>8236</v>
      </c>
      <c r="H1524" t="s">
        <v>8249</v>
      </c>
      <c r="I1524">
        <v>1435255659</v>
      </c>
      <c r="J1524" s="13">
        <f t="shared" si="93"/>
        <v>42180.755312499998</v>
      </c>
      <c r="K1524">
        <v>1432663659</v>
      </c>
      <c r="L1524" s="13">
        <f t="shared" si="94"/>
        <v>40763.691423611112</v>
      </c>
      <c r="M1524" t="b">
        <v>0</v>
      </c>
      <c r="N1524">
        <v>29</v>
      </c>
      <c r="O1524" t="b">
        <v>1</v>
      </c>
      <c r="P1524" t="s">
        <v>8271</v>
      </c>
      <c r="Q1524" s="6">
        <f t="shared" si="92"/>
        <v>1.0466666666666666</v>
      </c>
      <c r="R1524" s="8">
        <f t="shared" si="95"/>
        <v>54.137931034482762</v>
      </c>
      <c r="S1524" t="s">
        <v>8317</v>
      </c>
      <c r="T1524" t="s">
        <v>8318</v>
      </c>
    </row>
    <row r="1525" spans="1:20" ht="60" x14ac:dyDescent="0.25">
      <c r="A1525">
        <v>3832</v>
      </c>
      <c r="B1525" s="3" t="s">
        <v>3829</v>
      </c>
      <c r="C1525" s="3" t="s">
        <v>7941</v>
      </c>
      <c r="D1525">
        <v>1200</v>
      </c>
      <c r="E1525">
        <v>1256</v>
      </c>
      <c r="F1525" t="s">
        <v>8219</v>
      </c>
      <c r="G1525" t="s">
        <v>8224</v>
      </c>
      <c r="H1525" t="s">
        <v>8246</v>
      </c>
      <c r="I1525">
        <v>1455936335</v>
      </c>
      <c r="J1525" s="13">
        <f t="shared" si="93"/>
        <v>42420.114988425921</v>
      </c>
      <c r="K1525">
        <v>1452048335</v>
      </c>
      <c r="L1525" s="13">
        <f t="shared" si="94"/>
        <v>41937.95344907407</v>
      </c>
      <c r="M1525" t="b">
        <v>0</v>
      </c>
      <c r="N1525">
        <v>9</v>
      </c>
      <c r="O1525" t="b">
        <v>1</v>
      </c>
      <c r="P1525" t="s">
        <v>8271</v>
      </c>
      <c r="Q1525" s="6">
        <f t="shared" si="92"/>
        <v>1.0466666666666666</v>
      </c>
      <c r="R1525" s="8">
        <f t="shared" si="95"/>
        <v>139.55555555555554</v>
      </c>
      <c r="S1525" t="s">
        <v>8317</v>
      </c>
      <c r="T1525" t="s">
        <v>8318</v>
      </c>
    </row>
    <row r="1526" spans="1:20" ht="60" x14ac:dyDescent="0.25">
      <c r="A1526">
        <v>1298</v>
      </c>
      <c r="B1526" s="3" t="s">
        <v>1299</v>
      </c>
      <c r="C1526" s="3" t="s">
        <v>5408</v>
      </c>
      <c r="D1526">
        <v>2000</v>
      </c>
      <c r="E1526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 s="13">
        <f t="shared" si="93"/>
        <v>42488.680925925932</v>
      </c>
      <c r="K1526">
        <v>1459268432</v>
      </c>
      <c r="L1526" s="13">
        <f t="shared" si="94"/>
        <v>42302.701516203699</v>
      </c>
      <c r="M1526" t="b">
        <v>0</v>
      </c>
      <c r="N1526">
        <v>33</v>
      </c>
      <c r="O1526" t="b">
        <v>1</v>
      </c>
      <c r="P1526" t="s">
        <v>8271</v>
      </c>
      <c r="Q1526" s="6">
        <f t="shared" si="92"/>
        <v>1.0465</v>
      </c>
      <c r="R1526" s="8">
        <f t="shared" si="95"/>
        <v>63.424242424242422</v>
      </c>
      <c r="S1526" t="s">
        <v>8317</v>
      </c>
      <c r="T1526" t="s">
        <v>8318</v>
      </c>
    </row>
    <row r="1527" spans="1:20" ht="60" x14ac:dyDescent="0.25">
      <c r="A1527">
        <v>521</v>
      </c>
      <c r="B1527" s="3" t="s">
        <v>522</v>
      </c>
      <c r="C1527" s="3" t="s">
        <v>4631</v>
      </c>
      <c r="D1527">
        <v>5000</v>
      </c>
      <c r="E1527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 s="13">
        <f t="shared" si="93"/>
        <v>42675.207638888889</v>
      </c>
      <c r="K1527">
        <v>1475460819</v>
      </c>
      <c r="L1527" s="13">
        <f t="shared" si="94"/>
        <v>40007.704247685186</v>
      </c>
      <c r="M1527" t="b">
        <v>0</v>
      </c>
      <c r="N1527">
        <v>56</v>
      </c>
      <c r="O1527" t="b">
        <v>1</v>
      </c>
      <c r="P1527" t="s">
        <v>8271</v>
      </c>
      <c r="Q1527" s="6">
        <f t="shared" si="92"/>
        <v>1.0464</v>
      </c>
      <c r="R1527" s="8">
        <f t="shared" si="95"/>
        <v>93.428571428571431</v>
      </c>
      <c r="S1527" t="s">
        <v>8317</v>
      </c>
      <c r="T1527" t="s">
        <v>8318</v>
      </c>
    </row>
    <row r="1528" spans="1:20" ht="60" x14ac:dyDescent="0.25">
      <c r="A1528">
        <v>284</v>
      </c>
      <c r="B1528" s="3" t="s">
        <v>285</v>
      </c>
      <c r="C1528" s="3" t="s">
        <v>4394</v>
      </c>
      <c r="D1528">
        <v>40000</v>
      </c>
      <c r="E1528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 s="13">
        <f t="shared" si="93"/>
        <v>40929.738194444442</v>
      </c>
      <c r="K1528">
        <v>1325007780</v>
      </c>
      <c r="L1528" s="13">
        <f t="shared" si="94"/>
        <v>42491.92288194444</v>
      </c>
      <c r="M1528" t="b">
        <v>1</v>
      </c>
      <c r="N1528">
        <v>760</v>
      </c>
      <c r="O1528" t="b">
        <v>1</v>
      </c>
      <c r="P1528" t="s">
        <v>8269</v>
      </c>
      <c r="Q1528" s="6">
        <f t="shared" si="92"/>
        <v>1.0462615</v>
      </c>
      <c r="R1528" s="8">
        <f t="shared" si="95"/>
        <v>55.066394736842106</v>
      </c>
      <c r="S1528" t="s">
        <v>8320</v>
      </c>
      <c r="T1528" t="s">
        <v>8332</v>
      </c>
    </row>
    <row r="1529" spans="1:20" ht="45" x14ac:dyDescent="0.25">
      <c r="A1529">
        <v>87</v>
      </c>
      <c r="B1529" s="3" t="s">
        <v>89</v>
      </c>
      <c r="C1529" s="3" t="s">
        <v>4198</v>
      </c>
      <c r="D1529">
        <v>2500</v>
      </c>
      <c r="E1529">
        <v>2615</v>
      </c>
      <c r="F1529" t="s">
        <v>8219</v>
      </c>
      <c r="G1529" t="s">
        <v>8224</v>
      </c>
      <c r="H1529" t="s">
        <v>8246</v>
      </c>
      <c r="I1529">
        <v>1275529260</v>
      </c>
      <c r="J1529" s="13">
        <f t="shared" si="93"/>
        <v>40332.070138888892</v>
      </c>
      <c r="K1529">
        <v>1274705803</v>
      </c>
      <c r="L1529" s="13">
        <f t="shared" si="94"/>
        <v>42689.187881944439</v>
      </c>
      <c r="M1529" t="b">
        <v>0</v>
      </c>
      <c r="N1529">
        <v>25</v>
      </c>
      <c r="O1529" t="b">
        <v>1</v>
      </c>
      <c r="P1529" t="s">
        <v>8266</v>
      </c>
      <c r="Q1529" s="6">
        <f t="shared" si="92"/>
        <v>1.046</v>
      </c>
      <c r="R1529" s="8">
        <f t="shared" si="95"/>
        <v>104.6</v>
      </c>
      <c r="S1529" t="s">
        <v>8320</v>
      </c>
      <c r="T1529" t="s">
        <v>8321</v>
      </c>
    </row>
    <row r="1530" spans="1:20" ht="45" x14ac:dyDescent="0.25">
      <c r="A1530">
        <v>3368</v>
      </c>
      <c r="B1530" s="3" t="s">
        <v>3367</v>
      </c>
      <c r="C1530" s="3" t="s">
        <v>7478</v>
      </c>
      <c r="D1530">
        <v>1000</v>
      </c>
      <c r="E1530">
        <v>1046</v>
      </c>
      <c r="F1530" t="s">
        <v>8219</v>
      </c>
      <c r="G1530" t="s">
        <v>8224</v>
      </c>
      <c r="H1530" t="s">
        <v>8246</v>
      </c>
      <c r="I1530">
        <v>1420088400</v>
      </c>
      <c r="J1530" s="13">
        <f t="shared" si="93"/>
        <v>42005.208333333328</v>
      </c>
      <c r="K1530">
        <v>1416977259</v>
      </c>
      <c r="L1530" s="13">
        <f t="shared" si="94"/>
        <v>41370.800185185188</v>
      </c>
      <c r="M1530" t="b">
        <v>0</v>
      </c>
      <c r="N1530">
        <v>23</v>
      </c>
      <c r="O1530" t="b">
        <v>1</v>
      </c>
      <c r="P1530" t="s">
        <v>8271</v>
      </c>
      <c r="Q1530" s="6">
        <f t="shared" si="92"/>
        <v>1.046</v>
      </c>
      <c r="R1530" s="8">
        <f t="shared" si="95"/>
        <v>45.478260869565219</v>
      </c>
      <c r="S1530" t="s">
        <v>8317</v>
      </c>
      <c r="T1530" t="s">
        <v>8318</v>
      </c>
    </row>
    <row r="1531" spans="1:20" ht="60" x14ac:dyDescent="0.25">
      <c r="A1531">
        <v>2663</v>
      </c>
      <c r="B1531" s="3" t="s">
        <v>2663</v>
      </c>
      <c r="C1531" s="3" t="s">
        <v>6773</v>
      </c>
      <c r="D1531">
        <v>20000</v>
      </c>
      <c r="E1531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 s="13">
        <f t="shared" si="93"/>
        <v>42251.625</v>
      </c>
      <c r="K1531">
        <v>1438873007</v>
      </c>
      <c r="L1531" s="13">
        <f t="shared" si="94"/>
        <v>42549.665717592594</v>
      </c>
      <c r="M1531" t="b">
        <v>0</v>
      </c>
      <c r="N1531">
        <v>56</v>
      </c>
      <c r="O1531" t="b">
        <v>1</v>
      </c>
      <c r="P1531" t="s">
        <v>8302</v>
      </c>
      <c r="Q1531" s="6">
        <f t="shared" si="92"/>
        <v>1.0459624999999999</v>
      </c>
      <c r="R1531" s="8">
        <f t="shared" si="95"/>
        <v>373.55803571428572</v>
      </c>
      <c r="S1531" t="s">
        <v>8310</v>
      </c>
      <c r="T1531" t="s">
        <v>8337</v>
      </c>
    </row>
    <row r="1532" spans="1:20" ht="60" x14ac:dyDescent="0.25">
      <c r="A1532">
        <v>3333</v>
      </c>
      <c r="B1532" s="3" t="s">
        <v>3333</v>
      </c>
      <c r="C1532" s="3" t="s">
        <v>7443</v>
      </c>
      <c r="D1532">
        <v>3500</v>
      </c>
      <c r="E1532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 s="13">
        <f t="shared" si="93"/>
        <v>42170.676851851851</v>
      </c>
      <c r="K1532">
        <v>1432484080</v>
      </c>
      <c r="L1532" s="13">
        <f t="shared" si="94"/>
        <v>41990.99863425926</v>
      </c>
      <c r="M1532" t="b">
        <v>0</v>
      </c>
      <c r="N1532">
        <v>111</v>
      </c>
      <c r="O1532" t="b">
        <v>1</v>
      </c>
      <c r="P1532" t="s">
        <v>8271</v>
      </c>
      <c r="Q1532" s="6">
        <f t="shared" si="92"/>
        <v>1.0457142857142858</v>
      </c>
      <c r="R1532" s="8">
        <f t="shared" si="95"/>
        <v>32.972972972972975</v>
      </c>
      <c r="S1532" t="s">
        <v>8317</v>
      </c>
      <c r="T1532" t="s">
        <v>8318</v>
      </c>
    </row>
    <row r="1533" spans="1:20" ht="60" x14ac:dyDescent="0.25">
      <c r="A1533">
        <v>119</v>
      </c>
      <c r="B1533" s="3" t="s">
        <v>121</v>
      </c>
      <c r="C1533" s="3" t="s">
        <v>4230</v>
      </c>
      <c r="D1533">
        <v>3250</v>
      </c>
      <c r="E1533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 s="13">
        <f t="shared" si="93"/>
        <v>40768.958333333336</v>
      </c>
      <c r="K1533">
        <v>1310693986</v>
      </c>
      <c r="L1533" s="13">
        <f t="shared" si="94"/>
        <v>41764.44663194444</v>
      </c>
      <c r="M1533" t="b">
        <v>0</v>
      </c>
      <c r="N1533">
        <v>37</v>
      </c>
      <c r="O1533" t="b">
        <v>1</v>
      </c>
      <c r="P1533" t="s">
        <v>8266</v>
      </c>
      <c r="Q1533" s="6">
        <f t="shared" si="92"/>
        <v>1.0455692307692308</v>
      </c>
      <c r="R1533" s="8">
        <f t="shared" si="95"/>
        <v>91.840540540540545</v>
      </c>
      <c r="S1533" t="s">
        <v>8320</v>
      </c>
      <c r="T1533" t="s">
        <v>8321</v>
      </c>
    </row>
    <row r="1534" spans="1:20" ht="60" x14ac:dyDescent="0.25">
      <c r="A1534">
        <v>3821</v>
      </c>
      <c r="B1534" s="3" t="s">
        <v>3818</v>
      </c>
      <c r="C1534" s="3" t="s">
        <v>7930</v>
      </c>
      <c r="D1534">
        <v>3500</v>
      </c>
      <c r="E1534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 s="13">
        <f t="shared" si="93"/>
        <v>42373.180636574078</v>
      </c>
      <c r="K1534">
        <v>1449116407</v>
      </c>
      <c r="L1534" s="13">
        <f t="shared" si="94"/>
        <v>41526.592395833337</v>
      </c>
      <c r="M1534" t="b">
        <v>0</v>
      </c>
      <c r="N1534">
        <v>46</v>
      </c>
      <c r="O1534" t="b">
        <v>1</v>
      </c>
      <c r="P1534" t="s">
        <v>8271</v>
      </c>
      <c r="Q1534" s="6">
        <f t="shared" si="92"/>
        <v>1.0454285714285714</v>
      </c>
      <c r="R1534" s="8">
        <f t="shared" si="95"/>
        <v>79.543478260869563</v>
      </c>
      <c r="S1534" t="s">
        <v>8317</v>
      </c>
      <c r="T1534" t="s">
        <v>8318</v>
      </c>
    </row>
    <row r="1535" spans="1:20" ht="60" x14ac:dyDescent="0.25">
      <c r="A1535">
        <v>3331</v>
      </c>
      <c r="B1535" s="3" t="s">
        <v>3331</v>
      </c>
      <c r="C1535" s="3" t="s">
        <v>7441</v>
      </c>
      <c r="D1535">
        <v>5000</v>
      </c>
      <c r="E1535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 s="13">
        <f t="shared" si="93"/>
        <v>42283.697754629626</v>
      </c>
      <c r="K1535">
        <v>1441125886</v>
      </c>
      <c r="L1535" s="13">
        <f t="shared" si="94"/>
        <v>42135.60020833333</v>
      </c>
      <c r="M1535" t="b">
        <v>0</v>
      </c>
      <c r="N1535">
        <v>65</v>
      </c>
      <c r="O1535" t="b">
        <v>1</v>
      </c>
      <c r="P1535" t="s">
        <v>8271</v>
      </c>
      <c r="Q1535" s="6">
        <f t="shared" si="92"/>
        <v>1.0451999999999999</v>
      </c>
      <c r="R1535" s="8">
        <f t="shared" si="95"/>
        <v>80.400000000000006</v>
      </c>
      <c r="S1535" t="s">
        <v>8317</v>
      </c>
      <c r="T1535" t="s">
        <v>8318</v>
      </c>
    </row>
    <row r="1536" spans="1:20" ht="45" x14ac:dyDescent="0.25">
      <c r="A1536">
        <v>3304</v>
      </c>
      <c r="B1536" s="3" t="s">
        <v>3304</v>
      </c>
      <c r="C1536" s="3" t="s">
        <v>7414</v>
      </c>
      <c r="D1536">
        <v>15000</v>
      </c>
      <c r="E1536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 s="13">
        <f t="shared" si="93"/>
        <v>42726.624444444446</v>
      </c>
      <c r="K1536">
        <v>1479826752</v>
      </c>
      <c r="L1536" s="13">
        <f t="shared" si="94"/>
        <v>41872.525717592594</v>
      </c>
      <c r="M1536" t="b">
        <v>0</v>
      </c>
      <c r="N1536">
        <v>175</v>
      </c>
      <c r="O1536" t="b">
        <v>1</v>
      </c>
      <c r="P1536" t="s">
        <v>8271</v>
      </c>
      <c r="Q1536" s="6">
        <f t="shared" si="92"/>
        <v>1.0451666666666666</v>
      </c>
      <c r="R1536" s="8">
        <f t="shared" si="95"/>
        <v>89.585714285714289</v>
      </c>
      <c r="S1536" t="s">
        <v>8317</v>
      </c>
      <c r="T1536" t="s">
        <v>8318</v>
      </c>
    </row>
    <row r="1537" spans="1:20" ht="30" x14ac:dyDescent="0.25">
      <c r="A1537">
        <v>3720</v>
      </c>
      <c r="B1537" s="3" t="s">
        <v>3717</v>
      </c>
      <c r="C1537" s="3" t="s">
        <v>7830</v>
      </c>
      <c r="D1537">
        <v>3300</v>
      </c>
      <c r="E1537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 s="13">
        <f t="shared" si="93"/>
        <v>42187.993125000001</v>
      </c>
      <c r="K1537">
        <v>1433980206</v>
      </c>
      <c r="L1537" s="13">
        <f t="shared" si="94"/>
        <v>41780.525937500002</v>
      </c>
      <c r="M1537" t="b">
        <v>0</v>
      </c>
      <c r="N1537">
        <v>40</v>
      </c>
      <c r="O1537" t="b">
        <v>1</v>
      </c>
      <c r="P1537" t="s">
        <v>8271</v>
      </c>
      <c r="Q1537" s="6">
        <f t="shared" si="92"/>
        <v>1.0451515151515152</v>
      </c>
      <c r="R1537" s="8">
        <f t="shared" si="95"/>
        <v>86.224999999999994</v>
      </c>
      <c r="S1537" t="s">
        <v>8317</v>
      </c>
      <c r="T1537" t="s">
        <v>8318</v>
      </c>
    </row>
    <row r="1538" spans="1:20" ht="45" x14ac:dyDescent="0.25">
      <c r="A1538">
        <v>2992</v>
      </c>
      <c r="B1538" s="3" t="s">
        <v>2992</v>
      </c>
      <c r="C1538" s="3" t="s">
        <v>7102</v>
      </c>
      <c r="D1538">
        <v>3000</v>
      </c>
      <c r="E1538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 s="13">
        <f t="shared" si="93"/>
        <v>42652.767476851848</v>
      </c>
      <c r="K1538">
        <v>1473445510</v>
      </c>
      <c r="L1538" s="13">
        <f t="shared" si="94"/>
        <v>40948.080729166664</v>
      </c>
      <c r="M1538" t="b">
        <v>0</v>
      </c>
      <c r="N1538">
        <v>64</v>
      </c>
      <c r="O1538" t="b">
        <v>1</v>
      </c>
      <c r="P1538" t="s">
        <v>8303</v>
      </c>
      <c r="Q1538" s="6">
        <f t="shared" ref="Q1538:Q1601" si="96">E1538/D1538</f>
        <v>1.0449999999999999</v>
      </c>
      <c r="R1538" s="8">
        <f t="shared" si="95"/>
        <v>48.984375</v>
      </c>
      <c r="S1538" t="s">
        <v>8317</v>
      </c>
      <c r="T1538" t="s">
        <v>8330</v>
      </c>
    </row>
    <row r="1539" spans="1:20" ht="60" x14ac:dyDescent="0.25">
      <c r="A1539">
        <v>658</v>
      </c>
      <c r="B1539" s="3" t="s">
        <v>659</v>
      </c>
      <c r="C1539" s="3" t="s">
        <v>4768</v>
      </c>
      <c r="D1539">
        <v>28888</v>
      </c>
      <c r="E1539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 s="13">
        <f t="shared" ref="J1539:J1602" si="97">(((I1539/60)/60)/24)+DATE(1970,1,1)</f>
        <v>42211.75</v>
      </c>
      <c r="K1539">
        <v>1435117889</v>
      </c>
      <c r="L1539" s="13">
        <f t="shared" ref="L1539:L1602" si="98">(((K1558/60)/60)/24)+DATE(1970,1,1)</f>
        <v>41766.970648148148</v>
      </c>
      <c r="M1539" t="b">
        <v>0</v>
      </c>
      <c r="N1539">
        <v>276</v>
      </c>
      <c r="O1539" t="b">
        <v>1</v>
      </c>
      <c r="P1539" t="s">
        <v>8273</v>
      </c>
      <c r="Q1539" s="6">
        <f t="shared" si="96"/>
        <v>1.0446206037108834</v>
      </c>
      <c r="R1539" s="8">
        <f t="shared" ref="R1539:R1602" si="99">E1539/N1539</f>
        <v>109.33695652173913</v>
      </c>
      <c r="S1539" t="s">
        <v>8310</v>
      </c>
      <c r="T1539" t="s">
        <v>8316</v>
      </c>
    </row>
    <row r="1540" spans="1:20" ht="45" x14ac:dyDescent="0.25">
      <c r="A1540">
        <v>2247</v>
      </c>
      <c r="B1540" s="3" t="s">
        <v>2248</v>
      </c>
      <c r="C1540" s="3" t="s">
        <v>6357</v>
      </c>
      <c r="D1540">
        <v>18500</v>
      </c>
      <c r="E1540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 s="13">
        <f t="shared" si="97"/>
        <v>42214.666261574079</v>
      </c>
      <c r="K1540">
        <v>1436975965</v>
      </c>
      <c r="L1540" s="13">
        <f t="shared" si="98"/>
        <v>40998.051192129627</v>
      </c>
      <c r="M1540" t="b">
        <v>0</v>
      </c>
      <c r="N1540">
        <v>380</v>
      </c>
      <c r="O1540" t="b">
        <v>1</v>
      </c>
      <c r="P1540" t="s">
        <v>8297</v>
      </c>
      <c r="Q1540" s="6">
        <f t="shared" si="96"/>
        <v>1.0445405405405406</v>
      </c>
      <c r="R1540" s="8">
        <f t="shared" si="99"/>
        <v>50.852631578947367</v>
      </c>
      <c r="S1540" t="s">
        <v>8312</v>
      </c>
      <c r="T1540" t="s">
        <v>8313</v>
      </c>
    </row>
    <row r="1541" spans="1:20" ht="45" x14ac:dyDescent="0.25">
      <c r="A1541">
        <v>1249</v>
      </c>
      <c r="B1541" s="3" t="s">
        <v>1250</v>
      </c>
      <c r="C1541" s="3" t="s">
        <v>5359</v>
      </c>
      <c r="D1541">
        <v>5000</v>
      </c>
      <c r="E1541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 s="13">
        <f t="shared" si="97"/>
        <v>41097.74086805556</v>
      </c>
      <c r="K1541">
        <v>1339091211</v>
      </c>
      <c r="L1541" s="13">
        <f t="shared" si="98"/>
        <v>41194.715520833335</v>
      </c>
      <c r="M1541" t="b">
        <v>1</v>
      </c>
      <c r="N1541">
        <v>81</v>
      </c>
      <c r="O1541" t="b">
        <v>1</v>
      </c>
      <c r="P1541" t="s">
        <v>8276</v>
      </c>
      <c r="Q1541" s="6">
        <f t="shared" si="96"/>
        <v>1.0444</v>
      </c>
      <c r="R1541" s="8">
        <f t="shared" si="99"/>
        <v>64.46913580246914</v>
      </c>
      <c r="S1541" t="s">
        <v>8314</v>
      </c>
      <c r="T1541" t="s">
        <v>8315</v>
      </c>
    </row>
    <row r="1542" spans="1:20" ht="30" x14ac:dyDescent="0.25">
      <c r="A1542">
        <v>2729</v>
      </c>
      <c r="B1542" s="3" t="s">
        <v>2729</v>
      </c>
      <c r="C1542" s="3" t="s">
        <v>6839</v>
      </c>
      <c r="D1542">
        <v>7500</v>
      </c>
      <c r="E1542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 s="13">
        <f t="shared" si="97"/>
        <v>42125.240706018521</v>
      </c>
      <c r="K1542">
        <v>1427867197</v>
      </c>
      <c r="L1542" s="13">
        <f t="shared" si="98"/>
        <v>42100.927858796291</v>
      </c>
      <c r="M1542" t="b">
        <v>0</v>
      </c>
      <c r="N1542">
        <v>23</v>
      </c>
      <c r="O1542" t="b">
        <v>1</v>
      </c>
      <c r="P1542" t="s">
        <v>8295</v>
      </c>
      <c r="Q1542" s="6">
        <f t="shared" si="96"/>
        <v>1.0444</v>
      </c>
      <c r="R1542" s="8">
        <f t="shared" si="99"/>
        <v>340.56521739130437</v>
      </c>
      <c r="S1542" t="s">
        <v>8310</v>
      </c>
      <c r="T1542" t="s">
        <v>8311</v>
      </c>
    </row>
    <row r="1543" spans="1:20" ht="30" x14ac:dyDescent="0.25">
      <c r="A1543">
        <v>806</v>
      </c>
      <c r="B1543" s="3" t="s">
        <v>807</v>
      </c>
      <c r="C1543" s="3" t="s">
        <v>4916</v>
      </c>
      <c r="D1543">
        <v>8000</v>
      </c>
      <c r="E1543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 s="13">
        <f t="shared" si="97"/>
        <v>40793.691423611112</v>
      </c>
      <c r="K1543">
        <v>1312821339</v>
      </c>
      <c r="L1543" s="13">
        <f t="shared" si="98"/>
        <v>42430.430243055554</v>
      </c>
      <c r="M1543" t="b">
        <v>0</v>
      </c>
      <c r="N1543">
        <v>71</v>
      </c>
      <c r="O1543" t="b">
        <v>1</v>
      </c>
      <c r="P1543" t="s">
        <v>8276</v>
      </c>
      <c r="Q1543" s="6">
        <f t="shared" si="96"/>
        <v>1.0443750000000001</v>
      </c>
      <c r="R1543" s="8">
        <f t="shared" si="99"/>
        <v>117.67605633802818</v>
      </c>
      <c r="S1543" t="s">
        <v>8314</v>
      </c>
      <c r="T1543" t="s">
        <v>8315</v>
      </c>
    </row>
    <row r="1544" spans="1:20" ht="60" x14ac:dyDescent="0.25">
      <c r="A1544">
        <v>3380</v>
      </c>
      <c r="B1544" s="3" t="s">
        <v>3379</v>
      </c>
      <c r="C1544" s="3" t="s">
        <v>7490</v>
      </c>
      <c r="D1544">
        <v>3000</v>
      </c>
      <c r="E1544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 s="13">
        <f t="shared" si="97"/>
        <v>41972.995115740734</v>
      </c>
      <c r="K1544">
        <v>1414277578</v>
      </c>
      <c r="L1544" s="13">
        <f t="shared" si="98"/>
        <v>42323.964976851858</v>
      </c>
      <c r="M1544" t="b">
        <v>0</v>
      </c>
      <c r="N1544">
        <v>28</v>
      </c>
      <c r="O1544" t="b">
        <v>1</v>
      </c>
      <c r="P1544" t="s">
        <v>8271</v>
      </c>
      <c r="Q1544" s="6">
        <f t="shared" si="96"/>
        <v>1.0443333333333333</v>
      </c>
      <c r="R1544" s="8">
        <f t="shared" si="99"/>
        <v>111.89285714285714</v>
      </c>
      <c r="S1544" t="s">
        <v>8317</v>
      </c>
      <c r="T1544" t="s">
        <v>8318</v>
      </c>
    </row>
    <row r="1545" spans="1:20" ht="60" x14ac:dyDescent="0.25">
      <c r="A1545">
        <v>3350</v>
      </c>
      <c r="B1545" s="3" t="s">
        <v>3349</v>
      </c>
      <c r="C1545" s="3" t="s">
        <v>7460</v>
      </c>
      <c r="D1545">
        <v>3500</v>
      </c>
      <c r="E1545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 s="13">
        <f t="shared" si="97"/>
        <v>42337.958333333328</v>
      </c>
      <c r="K1545">
        <v>1445791811</v>
      </c>
      <c r="L1545" s="13">
        <f t="shared" si="98"/>
        <v>42277.583472222221</v>
      </c>
      <c r="M1545" t="b">
        <v>0</v>
      </c>
      <c r="N1545">
        <v>51</v>
      </c>
      <c r="O1545" t="b">
        <v>1</v>
      </c>
      <c r="P1545" t="s">
        <v>8271</v>
      </c>
      <c r="Q1545" s="6">
        <f t="shared" si="96"/>
        <v>1.0442857142857143</v>
      </c>
      <c r="R1545" s="8">
        <f t="shared" si="99"/>
        <v>71.666666666666671</v>
      </c>
      <c r="S1545" t="s">
        <v>8317</v>
      </c>
      <c r="T1545" t="s">
        <v>8318</v>
      </c>
    </row>
    <row r="1546" spans="1:20" ht="30" x14ac:dyDescent="0.25">
      <c r="A1546">
        <v>1276</v>
      </c>
      <c r="B1546" s="3" t="s">
        <v>1277</v>
      </c>
      <c r="C1546" s="3" t="s">
        <v>5386</v>
      </c>
      <c r="D1546">
        <v>3000</v>
      </c>
      <c r="E1546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 s="13">
        <f t="shared" si="97"/>
        <v>40057.166666666664</v>
      </c>
      <c r="K1546">
        <v>1247504047</v>
      </c>
      <c r="L1546" s="13">
        <f t="shared" si="98"/>
        <v>40821.183136574073</v>
      </c>
      <c r="M1546" t="b">
        <v>1</v>
      </c>
      <c r="N1546">
        <v>68</v>
      </c>
      <c r="O1546" t="b">
        <v>1</v>
      </c>
      <c r="P1546" t="s">
        <v>8276</v>
      </c>
      <c r="Q1546" s="6">
        <f t="shared" si="96"/>
        <v>1.0442100000000001</v>
      </c>
      <c r="R1546" s="8">
        <f t="shared" si="99"/>
        <v>46.06808823529412</v>
      </c>
      <c r="S1546" t="s">
        <v>8314</v>
      </c>
      <c r="T1546" t="s">
        <v>8315</v>
      </c>
    </row>
    <row r="1547" spans="1:20" ht="45" x14ac:dyDescent="0.25">
      <c r="A1547">
        <v>3507</v>
      </c>
      <c r="B1547" s="3" t="s">
        <v>3506</v>
      </c>
      <c r="C1547" s="3" t="s">
        <v>7617</v>
      </c>
      <c r="D1547">
        <v>10000</v>
      </c>
      <c r="E1547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 s="13">
        <f t="shared" si="97"/>
        <v>42521.92288194444</v>
      </c>
      <c r="K1547">
        <v>1462140537</v>
      </c>
      <c r="L1547" s="13">
        <f t="shared" si="98"/>
        <v>42109.894942129627</v>
      </c>
      <c r="M1547" t="b">
        <v>0</v>
      </c>
      <c r="N1547">
        <v>72</v>
      </c>
      <c r="O1547" t="b">
        <v>1</v>
      </c>
      <c r="P1547" t="s">
        <v>8271</v>
      </c>
      <c r="Q1547" s="6">
        <f t="shared" si="96"/>
        <v>1.044</v>
      </c>
      <c r="R1547" s="8">
        <f t="shared" si="99"/>
        <v>145</v>
      </c>
      <c r="S1547" t="s">
        <v>8317</v>
      </c>
      <c r="T1547" t="s">
        <v>8318</v>
      </c>
    </row>
    <row r="1548" spans="1:20" ht="45" x14ac:dyDescent="0.25">
      <c r="A1548">
        <v>325</v>
      </c>
      <c r="B1548" s="3" t="s">
        <v>326</v>
      </c>
      <c r="C1548" s="3" t="s">
        <v>4435</v>
      </c>
      <c r="D1548">
        <v>50000</v>
      </c>
      <c r="E1548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 s="13">
        <f t="shared" si="97"/>
        <v>42724.187881944439</v>
      </c>
      <c r="K1548">
        <v>1479184233</v>
      </c>
      <c r="L1548" s="13">
        <f t="shared" si="98"/>
        <v>42043.605578703704</v>
      </c>
      <c r="M1548" t="b">
        <v>1</v>
      </c>
      <c r="N1548">
        <v>736</v>
      </c>
      <c r="O1548" t="b">
        <v>1</v>
      </c>
      <c r="P1548" t="s">
        <v>8269</v>
      </c>
      <c r="Q1548" s="6">
        <f t="shared" si="96"/>
        <v>1.04396</v>
      </c>
      <c r="R1548" s="8">
        <f t="shared" si="99"/>
        <v>70.921195652173907</v>
      </c>
      <c r="S1548" t="s">
        <v>8320</v>
      </c>
      <c r="T1548" t="s">
        <v>8332</v>
      </c>
    </row>
    <row r="1549" spans="1:20" ht="45" x14ac:dyDescent="0.25">
      <c r="A1549">
        <v>1382</v>
      </c>
      <c r="B1549" s="3" t="s">
        <v>1383</v>
      </c>
      <c r="C1549" s="3" t="s">
        <v>5492</v>
      </c>
      <c r="D1549">
        <v>8000</v>
      </c>
      <c r="E1549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 s="13">
        <f t="shared" si="97"/>
        <v>41400.800185185188</v>
      </c>
      <c r="K1549">
        <v>1365275536</v>
      </c>
      <c r="L1549" s="13">
        <f t="shared" si="98"/>
        <v>41736.004502314812</v>
      </c>
      <c r="M1549" t="b">
        <v>0</v>
      </c>
      <c r="N1549">
        <v>148</v>
      </c>
      <c r="O1549" t="b">
        <v>1</v>
      </c>
      <c r="P1549" t="s">
        <v>8276</v>
      </c>
      <c r="Q1549" s="6">
        <f t="shared" si="96"/>
        <v>1.043625</v>
      </c>
      <c r="R1549" s="8">
        <f t="shared" si="99"/>
        <v>56.412162162162161</v>
      </c>
      <c r="S1549" t="s">
        <v>8314</v>
      </c>
      <c r="T1549" t="s">
        <v>8315</v>
      </c>
    </row>
    <row r="1550" spans="1:20" ht="45" x14ac:dyDescent="0.25">
      <c r="A1550">
        <v>3339</v>
      </c>
      <c r="B1550" s="3" t="s">
        <v>3339</v>
      </c>
      <c r="C1550" s="3" t="s">
        <v>7449</v>
      </c>
      <c r="D1550">
        <v>8000</v>
      </c>
      <c r="E1550">
        <v>8348</v>
      </c>
      <c r="F1550" t="s">
        <v>8219</v>
      </c>
      <c r="G1550" t="s">
        <v>8224</v>
      </c>
      <c r="H1550" t="s">
        <v>8246</v>
      </c>
      <c r="I1550">
        <v>1469721518</v>
      </c>
      <c r="J1550" s="13">
        <f t="shared" si="97"/>
        <v>42579.665717592594</v>
      </c>
      <c r="K1550">
        <v>1467129518</v>
      </c>
      <c r="L1550" s="13">
        <f t="shared" si="98"/>
        <v>40868.219814814816</v>
      </c>
      <c r="M1550" t="b">
        <v>0</v>
      </c>
      <c r="N1550">
        <v>47</v>
      </c>
      <c r="O1550" t="b">
        <v>1</v>
      </c>
      <c r="P1550" t="s">
        <v>8271</v>
      </c>
      <c r="Q1550" s="6">
        <f t="shared" si="96"/>
        <v>1.0435000000000001</v>
      </c>
      <c r="R1550" s="8">
        <f t="shared" si="99"/>
        <v>177.61702127659575</v>
      </c>
      <c r="S1550" t="s">
        <v>8317</v>
      </c>
      <c r="T1550" t="s">
        <v>8318</v>
      </c>
    </row>
    <row r="1551" spans="1:20" ht="45" x14ac:dyDescent="0.25">
      <c r="A1551">
        <v>3601</v>
      </c>
      <c r="B1551" s="3" t="s">
        <v>3600</v>
      </c>
      <c r="C1551" s="3" t="s">
        <v>7711</v>
      </c>
      <c r="D1551">
        <v>2000</v>
      </c>
      <c r="E1551">
        <v>2087</v>
      </c>
      <c r="F1551" t="s">
        <v>8219</v>
      </c>
      <c r="G1551" t="s">
        <v>8225</v>
      </c>
      <c r="H1551" t="s">
        <v>8247</v>
      </c>
      <c r="I1551">
        <v>1421452682</v>
      </c>
      <c r="J1551" s="13">
        <f t="shared" si="97"/>
        <v>42020.99863425926</v>
      </c>
      <c r="K1551">
        <v>1418860682</v>
      </c>
      <c r="L1551" s="13">
        <f t="shared" si="98"/>
        <v>40070.253819444442</v>
      </c>
      <c r="M1551" t="b">
        <v>0</v>
      </c>
      <c r="N1551">
        <v>53</v>
      </c>
      <c r="O1551" t="b">
        <v>1</v>
      </c>
      <c r="P1551" t="s">
        <v>8271</v>
      </c>
      <c r="Q1551" s="6">
        <f t="shared" si="96"/>
        <v>1.0435000000000001</v>
      </c>
      <c r="R1551" s="8">
        <f t="shared" si="99"/>
        <v>39.377358490566039</v>
      </c>
      <c r="S1551" t="s">
        <v>8317</v>
      </c>
      <c r="T1551" t="s">
        <v>8318</v>
      </c>
    </row>
    <row r="1552" spans="1:20" ht="45" x14ac:dyDescent="0.25">
      <c r="A1552">
        <v>3396</v>
      </c>
      <c r="B1552" s="3" t="s">
        <v>3395</v>
      </c>
      <c r="C1552" s="3" t="s">
        <v>7506</v>
      </c>
      <c r="D1552">
        <v>1500</v>
      </c>
      <c r="E1552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 s="13">
        <f t="shared" si="97"/>
        <v>41791.165972222225</v>
      </c>
      <c r="K1552">
        <v>1399286589</v>
      </c>
      <c r="L1552" s="13">
        <f t="shared" si="98"/>
        <v>42334.013124999998</v>
      </c>
      <c r="M1552" t="b">
        <v>0</v>
      </c>
      <c r="N1552">
        <v>28</v>
      </c>
      <c r="O1552" t="b">
        <v>1</v>
      </c>
      <c r="P1552" t="s">
        <v>8271</v>
      </c>
      <c r="Q1552" s="6">
        <f t="shared" si="96"/>
        <v>1.0433333333333332</v>
      </c>
      <c r="R1552" s="8">
        <f t="shared" si="99"/>
        <v>55.892857142857146</v>
      </c>
      <c r="S1552" t="s">
        <v>8317</v>
      </c>
      <c r="T1552" t="s">
        <v>8318</v>
      </c>
    </row>
    <row r="1553" spans="1:20" ht="45" x14ac:dyDescent="0.25">
      <c r="A1553">
        <v>842</v>
      </c>
      <c r="B1553" s="3" t="s">
        <v>843</v>
      </c>
      <c r="C1553" s="3" t="s">
        <v>4952</v>
      </c>
      <c r="D1553">
        <v>2500</v>
      </c>
      <c r="E1553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 s="13">
        <f t="shared" si="97"/>
        <v>41561.165972222225</v>
      </c>
      <c r="K1553">
        <v>1378735983</v>
      </c>
      <c r="L1553" s="13">
        <f t="shared" si="98"/>
        <v>40079.725115740745</v>
      </c>
      <c r="M1553" t="b">
        <v>1</v>
      </c>
      <c r="N1553">
        <v>39</v>
      </c>
      <c r="O1553" t="b">
        <v>1</v>
      </c>
      <c r="P1553" t="s">
        <v>8277</v>
      </c>
      <c r="Q1553" s="6">
        <f t="shared" si="96"/>
        <v>1.0431999999999999</v>
      </c>
      <c r="R1553" s="8">
        <f t="shared" si="99"/>
        <v>66.871794871794876</v>
      </c>
      <c r="S1553" t="s">
        <v>8314</v>
      </c>
      <c r="T1553" t="s">
        <v>8335</v>
      </c>
    </row>
    <row r="1554" spans="1:20" ht="45" x14ac:dyDescent="0.25">
      <c r="A1554">
        <v>3245</v>
      </c>
      <c r="B1554" s="3" t="s">
        <v>3245</v>
      </c>
      <c r="C1554" s="3" t="s">
        <v>7355</v>
      </c>
      <c r="D1554">
        <v>21000</v>
      </c>
      <c r="E1554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 s="13">
        <f t="shared" si="97"/>
        <v>42167.083333333328</v>
      </c>
      <c r="K1554">
        <v>1431354258</v>
      </c>
      <c r="L1554" s="13">
        <f t="shared" si="98"/>
        <v>41716.717847222222</v>
      </c>
      <c r="M1554" t="b">
        <v>0</v>
      </c>
      <c r="N1554">
        <v>270</v>
      </c>
      <c r="O1554" t="b">
        <v>1</v>
      </c>
      <c r="P1554" t="s">
        <v>8271</v>
      </c>
      <c r="Q1554" s="6">
        <f t="shared" si="96"/>
        <v>1.043047619047619</v>
      </c>
      <c r="R1554" s="8">
        <f t="shared" si="99"/>
        <v>81.125925925925927</v>
      </c>
      <c r="S1554" t="s">
        <v>8317</v>
      </c>
      <c r="T1554" t="s">
        <v>8318</v>
      </c>
    </row>
    <row r="1555" spans="1:20" ht="60" x14ac:dyDescent="0.25">
      <c r="A1555">
        <v>2731</v>
      </c>
      <c r="B1555" s="3" t="s">
        <v>2731</v>
      </c>
      <c r="C1555" s="3" t="s">
        <v>6841</v>
      </c>
      <c r="D1555">
        <v>30000</v>
      </c>
      <c r="E1555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 s="13">
        <f t="shared" si="97"/>
        <v>41930.166666666664</v>
      </c>
      <c r="K1555">
        <v>1408624622</v>
      </c>
      <c r="L1555" s="13">
        <f t="shared" si="98"/>
        <v>41718.043032407404</v>
      </c>
      <c r="M1555" t="b">
        <v>0</v>
      </c>
      <c r="N1555">
        <v>37</v>
      </c>
      <c r="O1555" t="b">
        <v>1</v>
      </c>
      <c r="P1555" t="s">
        <v>8295</v>
      </c>
      <c r="Q1555" s="6">
        <f t="shared" si="96"/>
        <v>1.0430333333333333</v>
      </c>
      <c r="R1555" s="8">
        <f t="shared" si="99"/>
        <v>845.70270270270271</v>
      </c>
      <c r="S1555" t="s">
        <v>8310</v>
      </c>
      <c r="T1555" t="s">
        <v>8311</v>
      </c>
    </row>
    <row r="1556" spans="1:20" ht="45" x14ac:dyDescent="0.25">
      <c r="A1556">
        <v>2795</v>
      </c>
      <c r="B1556" s="3" t="s">
        <v>2795</v>
      </c>
      <c r="C1556" s="3" t="s">
        <v>6905</v>
      </c>
      <c r="D1556">
        <v>700</v>
      </c>
      <c r="E1556">
        <v>730</v>
      </c>
      <c r="F1556" t="s">
        <v>8219</v>
      </c>
      <c r="G1556" t="s">
        <v>8224</v>
      </c>
      <c r="H1556" t="s">
        <v>8246</v>
      </c>
      <c r="I1556">
        <v>1402095600</v>
      </c>
      <c r="J1556" s="13">
        <f t="shared" si="97"/>
        <v>41796.958333333336</v>
      </c>
      <c r="K1556">
        <v>1400675841</v>
      </c>
      <c r="L1556" s="13">
        <f t="shared" si="98"/>
        <v>40636.673900462964</v>
      </c>
      <c r="M1556" t="b">
        <v>0</v>
      </c>
      <c r="N1556">
        <v>20</v>
      </c>
      <c r="O1556" t="b">
        <v>1</v>
      </c>
      <c r="P1556" t="s">
        <v>8271</v>
      </c>
      <c r="Q1556" s="6">
        <f t="shared" si="96"/>
        <v>1.0428571428571429</v>
      </c>
      <c r="R1556" s="8">
        <f t="shared" si="99"/>
        <v>36.5</v>
      </c>
      <c r="S1556" t="s">
        <v>8317</v>
      </c>
      <c r="T1556" t="s">
        <v>8318</v>
      </c>
    </row>
    <row r="1557" spans="1:20" ht="30" x14ac:dyDescent="0.25">
      <c r="A1557">
        <v>2529</v>
      </c>
      <c r="B1557" s="3" t="s">
        <v>2529</v>
      </c>
      <c r="C1557" s="3" t="s">
        <v>6639</v>
      </c>
      <c r="D1557">
        <v>6000</v>
      </c>
      <c r="E1557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 s="13">
        <f t="shared" si="97"/>
        <v>40993.0390625</v>
      </c>
      <c r="K1557">
        <v>1328752575</v>
      </c>
      <c r="L1557" s="13">
        <f t="shared" si="98"/>
        <v>41443.643541666665</v>
      </c>
      <c r="M1557" t="b">
        <v>0</v>
      </c>
      <c r="N1557">
        <v>76</v>
      </c>
      <c r="O1557" t="b">
        <v>1</v>
      </c>
      <c r="P1557" t="s">
        <v>8300</v>
      </c>
      <c r="Q1557" s="6">
        <f t="shared" si="96"/>
        <v>1.0428333333333333</v>
      </c>
      <c r="R1557" s="8">
        <f t="shared" si="99"/>
        <v>82.328947368421055</v>
      </c>
      <c r="S1557" t="s">
        <v>8314</v>
      </c>
      <c r="T1557" t="s">
        <v>8336</v>
      </c>
    </row>
    <row r="1558" spans="1:20" ht="45" x14ac:dyDescent="0.25">
      <c r="A1558">
        <v>1259</v>
      </c>
      <c r="B1558" s="3" t="s">
        <v>1260</v>
      </c>
      <c r="C1558" s="3" t="s">
        <v>5369</v>
      </c>
      <c r="D1558">
        <v>2500</v>
      </c>
      <c r="E1558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 s="13">
        <f t="shared" si="97"/>
        <v>41799.165972222225</v>
      </c>
      <c r="K1558">
        <v>1399504664</v>
      </c>
      <c r="L1558" s="13">
        <f t="shared" si="98"/>
        <v>42504.801388888889</v>
      </c>
      <c r="M1558" t="b">
        <v>1</v>
      </c>
      <c r="N1558">
        <v>96</v>
      </c>
      <c r="O1558" t="b">
        <v>1</v>
      </c>
      <c r="P1558" t="s">
        <v>8276</v>
      </c>
      <c r="Q1558" s="6">
        <f t="shared" si="96"/>
        <v>1.0424</v>
      </c>
      <c r="R1558" s="8">
        <f t="shared" si="99"/>
        <v>27.145833333333332</v>
      </c>
      <c r="S1558" t="s">
        <v>8314</v>
      </c>
      <c r="T1558" t="s">
        <v>8315</v>
      </c>
    </row>
    <row r="1559" spans="1:20" ht="45" x14ac:dyDescent="0.25">
      <c r="A1559">
        <v>2604</v>
      </c>
      <c r="B1559" s="3" t="s">
        <v>2604</v>
      </c>
      <c r="C1559" s="3" t="s">
        <v>6714</v>
      </c>
      <c r="D1559">
        <v>20000</v>
      </c>
      <c r="E1559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 s="13">
        <f t="shared" si="97"/>
        <v>41028.051192129627</v>
      </c>
      <c r="K1559">
        <v>1333070023</v>
      </c>
      <c r="L1559" s="13">
        <f t="shared" si="98"/>
        <v>42720.720057870371</v>
      </c>
      <c r="M1559" t="b">
        <v>1</v>
      </c>
      <c r="N1559">
        <v>321</v>
      </c>
      <c r="O1559" t="b">
        <v>1</v>
      </c>
      <c r="P1559" t="s">
        <v>8301</v>
      </c>
      <c r="Q1559" s="6">
        <f t="shared" si="96"/>
        <v>1.0421799999999999</v>
      </c>
      <c r="R1559" s="8">
        <f t="shared" si="99"/>
        <v>64.933333333333323</v>
      </c>
      <c r="S1559" t="s">
        <v>8310</v>
      </c>
      <c r="T1559" t="s">
        <v>8319</v>
      </c>
    </row>
    <row r="1560" spans="1:20" ht="45" x14ac:dyDescent="0.25">
      <c r="A1560">
        <v>1616</v>
      </c>
      <c r="B1560" s="3" t="s">
        <v>1617</v>
      </c>
      <c r="C1560" s="3" t="s">
        <v>5726</v>
      </c>
      <c r="D1560">
        <v>10000</v>
      </c>
      <c r="E1560">
        <v>10420</v>
      </c>
      <c r="F1560" t="s">
        <v>8219</v>
      </c>
      <c r="G1560" t="s">
        <v>8224</v>
      </c>
      <c r="H1560" t="s">
        <v>8246</v>
      </c>
      <c r="I1560">
        <v>1353621600</v>
      </c>
      <c r="J1560" s="13">
        <f t="shared" si="97"/>
        <v>41235.916666666664</v>
      </c>
      <c r="K1560">
        <v>1350061821</v>
      </c>
      <c r="L1560" s="13">
        <f t="shared" si="98"/>
        <v>42430.702210648145</v>
      </c>
      <c r="M1560" t="b">
        <v>0</v>
      </c>
      <c r="N1560">
        <v>157</v>
      </c>
      <c r="O1560" t="b">
        <v>1</v>
      </c>
      <c r="P1560" t="s">
        <v>8276</v>
      </c>
      <c r="Q1560" s="6">
        <f t="shared" si="96"/>
        <v>1.042</v>
      </c>
      <c r="R1560" s="8">
        <f t="shared" si="99"/>
        <v>66.369426751592357</v>
      </c>
      <c r="S1560" t="s">
        <v>8314</v>
      </c>
      <c r="T1560" t="s">
        <v>8315</v>
      </c>
    </row>
    <row r="1561" spans="1:20" ht="60" x14ac:dyDescent="0.25">
      <c r="A1561">
        <v>3438</v>
      </c>
      <c r="B1561" s="3" t="s">
        <v>3437</v>
      </c>
      <c r="C1561" s="3" t="s">
        <v>7548</v>
      </c>
      <c r="D1561">
        <v>2500</v>
      </c>
      <c r="E1561">
        <v>2605</v>
      </c>
      <c r="F1561" t="s">
        <v>8219</v>
      </c>
      <c r="G1561" t="s">
        <v>8225</v>
      </c>
      <c r="H1561" t="s">
        <v>8247</v>
      </c>
      <c r="I1561">
        <v>1430600400</v>
      </c>
      <c r="J1561" s="13">
        <f t="shared" si="97"/>
        <v>42126.875</v>
      </c>
      <c r="K1561">
        <v>1428358567</v>
      </c>
      <c r="L1561" s="13">
        <f t="shared" si="98"/>
        <v>40632.94195601852</v>
      </c>
      <c r="M1561" t="b">
        <v>0</v>
      </c>
      <c r="N1561">
        <v>14</v>
      </c>
      <c r="O1561" t="b">
        <v>1</v>
      </c>
      <c r="P1561" t="s">
        <v>8271</v>
      </c>
      <c r="Q1561" s="6">
        <f t="shared" si="96"/>
        <v>1.042</v>
      </c>
      <c r="R1561" s="8">
        <f t="shared" si="99"/>
        <v>186.07142857142858</v>
      </c>
      <c r="S1561" t="s">
        <v>8317</v>
      </c>
      <c r="T1561" t="s">
        <v>8318</v>
      </c>
    </row>
    <row r="1562" spans="1:20" ht="30" x14ac:dyDescent="0.25">
      <c r="A1562">
        <v>1207</v>
      </c>
      <c r="B1562" s="3" t="s">
        <v>1208</v>
      </c>
      <c r="C1562" s="3" t="s">
        <v>5317</v>
      </c>
      <c r="D1562">
        <v>16700</v>
      </c>
      <c r="E1562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 s="13">
        <f t="shared" si="97"/>
        <v>42460.416666666672</v>
      </c>
      <c r="K1562">
        <v>1456827573</v>
      </c>
      <c r="L1562" s="13">
        <f t="shared" si="98"/>
        <v>40192.542233796295</v>
      </c>
      <c r="M1562" t="b">
        <v>0</v>
      </c>
      <c r="N1562">
        <v>141</v>
      </c>
      <c r="O1562" t="b">
        <v>1</v>
      </c>
      <c r="P1562" t="s">
        <v>8285</v>
      </c>
      <c r="Q1562" s="6">
        <f t="shared" si="96"/>
        <v>1.0416766467065868</v>
      </c>
      <c r="R1562" s="8">
        <f t="shared" si="99"/>
        <v>123.37588652482269</v>
      </c>
      <c r="S1562" t="s">
        <v>8325</v>
      </c>
      <c r="T1562" t="s">
        <v>8326</v>
      </c>
    </row>
    <row r="1563" spans="1:20" ht="45" x14ac:dyDescent="0.25">
      <c r="A1563">
        <v>46</v>
      </c>
      <c r="B1563" s="3" t="s">
        <v>48</v>
      </c>
      <c r="C1563" s="3" t="s">
        <v>4157</v>
      </c>
      <c r="D1563">
        <v>8400</v>
      </c>
      <c r="E1563">
        <v>8750</v>
      </c>
      <c r="F1563" t="s">
        <v>8219</v>
      </c>
      <c r="G1563" t="s">
        <v>8226</v>
      </c>
      <c r="H1563" t="s">
        <v>8248</v>
      </c>
      <c r="I1563">
        <v>1450220974</v>
      </c>
      <c r="J1563" s="13">
        <f t="shared" si="97"/>
        <v>42353.964976851858</v>
      </c>
      <c r="K1563">
        <v>1447628974</v>
      </c>
      <c r="L1563" s="13">
        <f t="shared" si="98"/>
        <v>42060.035636574074</v>
      </c>
      <c r="M1563" t="b">
        <v>0</v>
      </c>
      <c r="N1563">
        <v>45</v>
      </c>
      <c r="O1563" t="b">
        <v>1</v>
      </c>
      <c r="P1563" t="s">
        <v>8265</v>
      </c>
      <c r="Q1563" s="6">
        <f t="shared" si="96"/>
        <v>1.0416666666666667</v>
      </c>
      <c r="R1563" s="8">
        <f t="shared" si="99"/>
        <v>194.44444444444446</v>
      </c>
      <c r="S1563" t="s">
        <v>8320</v>
      </c>
      <c r="T1563" t="s">
        <v>8334</v>
      </c>
    </row>
    <row r="1564" spans="1:20" ht="45" x14ac:dyDescent="0.25">
      <c r="A1564">
        <v>3226</v>
      </c>
      <c r="B1564" s="3" t="s">
        <v>3226</v>
      </c>
      <c r="C1564" s="3" t="s">
        <v>7336</v>
      </c>
      <c r="D1564">
        <v>1200</v>
      </c>
      <c r="E1564">
        <v>1250</v>
      </c>
      <c r="F1564" t="s">
        <v>8219</v>
      </c>
      <c r="G1564" t="s">
        <v>8225</v>
      </c>
      <c r="H1564" t="s">
        <v>8247</v>
      </c>
      <c r="I1564">
        <v>1446213612</v>
      </c>
      <c r="J1564" s="13">
        <f t="shared" si="97"/>
        <v>42307.583472222221</v>
      </c>
      <c r="K1564">
        <v>1443621612</v>
      </c>
      <c r="L1564" s="13">
        <f t="shared" si="98"/>
        <v>41226.017361111109</v>
      </c>
      <c r="M1564" t="b">
        <v>1</v>
      </c>
      <c r="N1564">
        <v>21</v>
      </c>
      <c r="O1564" t="b">
        <v>1</v>
      </c>
      <c r="P1564" t="s">
        <v>8271</v>
      </c>
      <c r="Q1564" s="6">
        <f t="shared" si="96"/>
        <v>1.0416666666666667</v>
      </c>
      <c r="R1564" s="8">
        <f t="shared" si="99"/>
        <v>59.523809523809526</v>
      </c>
      <c r="S1564" t="s">
        <v>8317</v>
      </c>
      <c r="T1564" t="s">
        <v>8318</v>
      </c>
    </row>
    <row r="1565" spans="1:20" ht="45" x14ac:dyDescent="0.25">
      <c r="A1565">
        <v>310</v>
      </c>
      <c r="B1565" s="3" t="s">
        <v>311</v>
      </c>
      <c r="C1565" s="3" t="s">
        <v>4420</v>
      </c>
      <c r="D1565">
        <v>1000</v>
      </c>
      <c r="E1565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 s="13">
        <f t="shared" si="97"/>
        <v>40836.083333333336</v>
      </c>
      <c r="K1565">
        <v>1317788623</v>
      </c>
      <c r="L1565" s="13">
        <f t="shared" si="98"/>
        <v>42321.101759259262</v>
      </c>
      <c r="M1565" t="b">
        <v>1</v>
      </c>
      <c r="N1565">
        <v>36</v>
      </c>
      <c r="O1565" t="b">
        <v>1</v>
      </c>
      <c r="P1565" t="s">
        <v>8269</v>
      </c>
      <c r="Q1565" s="6">
        <f t="shared" si="96"/>
        <v>1.04129</v>
      </c>
      <c r="R1565" s="8">
        <f t="shared" si="99"/>
        <v>28.924722222222222</v>
      </c>
      <c r="S1565" t="s">
        <v>8320</v>
      </c>
      <c r="T1565" t="s">
        <v>8332</v>
      </c>
    </row>
    <row r="1566" spans="1:20" ht="60" x14ac:dyDescent="0.25">
      <c r="A1566">
        <v>1187</v>
      </c>
      <c r="B1566" s="3" t="s">
        <v>1188</v>
      </c>
      <c r="C1566" s="3" t="s">
        <v>5297</v>
      </c>
      <c r="D1566">
        <v>8750</v>
      </c>
      <c r="E1566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 s="13">
        <f t="shared" si="97"/>
        <v>42141.75</v>
      </c>
      <c r="K1566">
        <v>1429133323</v>
      </c>
      <c r="L1566" s="13">
        <f t="shared" si="98"/>
        <v>41921.279976851853</v>
      </c>
      <c r="M1566" t="b">
        <v>0</v>
      </c>
      <c r="N1566">
        <v>70</v>
      </c>
      <c r="O1566" t="b">
        <v>1</v>
      </c>
      <c r="P1566" t="s">
        <v>8285</v>
      </c>
      <c r="Q1566" s="6">
        <f t="shared" si="96"/>
        <v>1.0412571428571429</v>
      </c>
      <c r="R1566" s="8">
        <f t="shared" si="99"/>
        <v>130.15714285714284</v>
      </c>
      <c r="S1566" t="s">
        <v>8325</v>
      </c>
      <c r="T1566" t="s">
        <v>8326</v>
      </c>
    </row>
    <row r="1567" spans="1:20" ht="60" x14ac:dyDescent="0.25">
      <c r="A1567">
        <v>368</v>
      </c>
      <c r="B1567" s="3" t="s">
        <v>369</v>
      </c>
      <c r="C1567" s="3" t="s">
        <v>4478</v>
      </c>
      <c r="D1567">
        <v>12500</v>
      </c>
      <c r="E1567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 s="13">
        <f t="shared" si="97"/>
        <v>42078.563912037032</v>
      </c>
      <c r="K1567">
        <v>1423405922</v>
      </c>
      <c r="L1567" s="13">
        <f t="shared" si="98"/>
        <v>41780.712893518517</v>
      </c>
      <c r="M1567" t="b">
        <v>0</v>
      </c>
      <c r="N1567">
        <v>159</v>
      </c>
      <c r="O1567" t="b">
        <v>1</v>
      </c>
      <c r="P1567" t="s">
        <v>8269</v>
      </c>
      <c r="Q1567" s="6">
        <f t="shared" si="96"/>
        <v>1.04112</v>
      </c>
      <c r="R1567" s="8">
        <f t="shared" si="99"/>
        <v>81.84905660377359</v>
      </c>
      <c r="S1567" t="s">
        <v>8320</v>
      </c>
      <c r="T1567" t="s">
        <v>8332</v>
      </c>
    </row>
    <row r="1568" spans="1:20" ht="45" x14ac:dyDescent="0.25">
      <c r="A1568">
        <v>2311</v>
      </c>
      <c r="B1568" s="3" t="s">
        <v>2312</v>
      </c>
      <c r="C1568" s="3" t="s">
        <v>6421</v>
      </c>
      <c r="D1568">
        <v>9000</v>
      </c>
      <c r="E1568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 s="13">
        <f t="shared" si="97"/>
        <v>41766.004502314812</v>
      </c>
      <c r="K1568">
        <v>1396829189</v>
      </c>
      <c r="L1568" s="13">
        <f t="shared" si="98"/>
        <v>41828.646319444444</v>
      </c>
      <c r="M1568" t="b">
        <v>1</v>
      </c>
      <c r="N1568">
        <v>104</v>
      </c>
      <c r="O1568" t="b">
        <v>1</v>
      </c>
      <c r="P1568" t="s">
        <v>8279</v>
      </c>
      <c r="Q1568" s="6">
        <f t="shared" si="96"/>
        <v>1.0411111111111111</v>
      </c>
      <c r="R1568" s="8">
        <f t="shared" si="99"/>
        <v>90.09615384615384</v>
      </c>
      <c r="S1568" t="s">
        <v>8314</v>
      </c>
      <c r="T1568" t="s">
        <v>8331</v>
      </c>
    </row>
    <row r="1569" spans="1:20" ht="45" x14ac:dyDescent="0.25">
      <c r="A1569">
        <v>311</v>
      </c>
      <c r="B1569" s="3" t="s">
        <v>312</v>
      </c>
      <c r="C1569" s="3" t="s">
        <v>4421</v>
      </c>
      <c r="D1569">
        <v>20000</v>
      </c>
      <c r="E1569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 s="13">
        <f t="shared" si="97"/>
        <v>40909.332638888889</v>
      </c>
      <c r="K1569">
        <v>1321852592</v>
      </c>
      <c r="L1569" s="13">
        <f t="shared" si="98"/>
        <v>42665.451736111107</v>
      </c>
      <c r="M1569" t="b">
        <v>1</v>
      </c>
      <c r="N1569">
        <v>150</v>
      </c>
      <c r="O1569" t="b">
        <v>1</v>
      </c>
      <c r="P1569" t="s">
        <v>8269</v>
      </c>
      <c r="Q1569" s="6">
        <f t="shared" si="96"/>
        <v>1.0410165</v>
      </c>
      <c r="R1569" s="8">
        <f t="shared" si="99"/>
        <v>138.8022</v>
      </c>
      <c r="S1569" t="s">
        <v>8320</v>
      </c>
      <c r="T1569" t="s">
        <v>8332</v>
      </c>
    </row>
    <row r="1570" spans="1:20" ht="45" x14ac:dyDescent="0.25">
      <c r="A1570">
        <v>2290</v>
      </c>
      <c r="B1570" s="3" t="s">
        <v>2291</v>
      </c>
      <c r="C1570" s="3" t="s">
        <v>6400</v>
      </c>
      <c r="D1570">
        <v>1500</v>
      </c>
      <c r="E1570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 s="13">
        <f t="shared" si="97"/>
        <v>40148.708333333336</v>
      </c>
      <c r="K1570">
        <v>1252908330</v>
      </c>
      <c r="L1570" s="13">
        <f t="shared" si="98"/>
        <v>42425.735416666663</v>
      </c>
      <c r="M1570" t="b">
        <v>0</v>
      </c>
      <c r="N1570">
        <v>29</v>
      </c>
      <c r="O1570" t="b">
        <v>1</v>
      </c>
      <c r="P1570" t="s">
        <v>8276</v>
      </c>
      <c r="Q1570" s="6">
        <f t="shared" si="96"/>
        <v>1.0406666666666666</v>
      </c>
      <c r="R1570" s="8">
        <f t="shared" si="99"/>
        <v>53.827586206896555</v>
      </c>
      <c r="S1570" t="s">
        <v>8314</v>
      </c>
      <c r="T1570" t="s">
        <v>8315</v>
      </c>
    </row>
    <row r="1571" spans="1:20" ht="60" x14ac:dyDescent="0.25">
      <c r="A1571">
        <v>1350</v>
      </c>
      <c r="B1571" s="3" t="s">
        <v>1351</v>
      </c>
      <c r="C1571" s="3" t="s">
        <v>5460</v>
      </c>
      <c r="D1571">
        <v>5000</v>
      </c>
      <c r="E1571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 s="13">
        <f t="shared" si="97"/>
        <v>42364.013124999998</v>
      </c>
      <c r="K1571">
        <v>1448497134</v>
      </c>
      <c r="L1571" s="13">
        <f t="shared" si="98"/>
        <v>41668.606469907405</v>
      </c>
      <c r="M1571" t="b">
        <v>0</v>
      </c>
      <c r="N1571">
        <v>78</v>
      </c>
      <c r="O1571" t="b">
        <v>1</v>
      </c>
      <c r="P1571" t="s">
        <v>8274</v>
      </c>
      <c r="Q1571" s="6">
        <f t="shared" si="96"/>
        <v>1.0405</v>
      </c>
      <c r="R1571" s="8">
        <f t="shared" si="99"/>
        <v>66.698717948717942</v>
      </c>
      <c r="S1571" t="s">
        <v>8323</v>
      </c>
      <c r="T1571" t="s">
        <v>8333</v>
      </c>
    </row>
    <row r="1572" spans="1:20" ht="60" x14ac:dyDescent="0.25">
      <c r="A1572">
        <v>2316</v>
      </c>
      <c r="B1572" s="3" t="s">
        <v>2317</v>
      </c>
      <c r="C1572" s="3" t="s">
        <v>6426</v>
      </c>
      <c r="D1572">
        <v>15000</v>
      </c>
      <c r="E1572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 s="13">
        <f t="shared" si="97"/>
        <v>40156.76666666667</v>
      </c>
      <c r="K1572">
        <v>1253726650</v>
      </c>
      <c r="L1572" s="13">
        <f t="shared" si="98"/>
        <v>42409.776076388895</v>
      </c>
      <c r="M1572" t="b">
        <v>1</v>
      </c>
      <c r="N1572">
        <v>200</v>
      </c>
      <c r="O1572" t="b">
        <v>1</v>
      </c>
      <c r="P1572" t="s">
        <v>8279</v>
      </c>
      <c r="Q1572" s="6">
        <f t="shared" si="96"/>
        <v>1.0404266666666666</v>
      </c>
      <c r="R1572" s="8">
        <f t="shared" si="99"/>
        <v>78.031999999999996</v>
      </c>
      <c r="S1572" t="s">
        <v>8314</v>
      </c>
      <c r="T1572" t="s">
        <v>8331</v>
      </c>
    </row>
    <row r="1573" spans="1:20" ht="45" x14ac:dyDescent="0.25">
      <c r="A1573">
        <v>94</v>
      </c>
      <c r="B1573" s="3" t="s">
        <v>96</v>
      </c>
      <c r="C1573" s="3" t="s">
        <v>4205</v>
      </c>
      <c r="D1573">
        <v>250</v>
      </c>
      <c r="E1573">
        <v>260</v>
      </c>
      <c r="F1573" t="s">
        <v>8219</v>
      </c>
      <c r="G1573" t="s">
        <v>8225</v>
      </c>
      <c r="H1573" t="s">
        <v>8247</v>
      </c>
      <c r="I1573">
        <v>1396890822</v>
      </c>
      <c r="J1573" s="13">
        <f t="shared" si="97"/>
        <v>41736.717847222222</v>
      </c>
      <c r="K1573">
        <v>1395162822</v>
      </c>
      <c r="L1573" s="13">
        <f t="shared" si="98"/>
        <v>42438.827789351853</v>
      </c>
      <c r="M1573" t="b">
        <v>0</v>
      </c>
      <c r="N1573">
        <v>12</v>
      </c>
      <c r="O1573" t="b">
        <v>1</v>
      </c>
      <c r="P1573" t="s">
        <v>8266</v>
      </c>
      <c r="Q1573" s="6">
        <f t="shared" si="96"/>
        <v>1.04</v>
      </c>
      <c r="R1573" s="8">
        <f t="shared" si="99"/>
        <v>21.666666666666668</v>
      </c>
      <c r="S1573" t="s">
        <v>8320</v>
      </c>
      <c r="T1573" t="s">
        <v>8321</v>
      </c>
    </row>
    <row r="1574" spans="1:20" ht="60" x14ac:dyDescent="0.25">
      <c r="A1574">
        <v>112</v>
      </c>
      <c r="B1574" s="3" t="s">
        <v>114</v>
      </c>
      <c r="C1574" s="3" t="s">
        <v>4223</v>
      </c>
      <c r="D1574">
        <v>5000</v>
      </c>
      <c r="E1574">
        <v>5200</v>
      </c>
      <c r="F1574" t="s">
        <v>8219</v>
      </c>
      <c r="G1574" t="s">
        <v>8224</v>
      </c>
      <c r="H1574" t="s">
        <v>8246</v>
      </c>
      <c r="I1574">
        <v>1397354400</v>
      </c>
      <c r="J1574" s="13">
        <f t="shared" si="97"/>
        <v>41742.083333333336</v>
      </c>
      <c r="K1574">
        <v>1395277318</v>
      </c>
      <c r="L1574" s="13">
        <f t="shared" si="98"/>
        <v>40379.776435185187</v>
      </c>
      <c r="M1574" t="b">
        <v>0</v>
      </c>
      <c r="N1574">
        <v>81</v>
      </c>
      <c r="O1574" t="b">
        <v>1</v>
      </c>
      <c r="P1574" t="s">
        <v>8266</v>
      </c>
      <c r="Q1574" s="6">
        <f t="shared" si="96"/>
        <v>1.04</v>
      </c>
      <c r="R1574" s="8">
        <f t="shared" si="99"/>
        <v>64.197530864197532</v>
      </c>
      <c r="S1574" t="s">
        <v>8320</v>
      </c>
      <c r="T1574" t="s">
        <v>8321</v>
      </c>
    </row>
    <row r="1575" spans="1:20" ht="45" x14ac:dyDescent="0.25">
      <c r="A1575">
        <v>780</v>
      </c>
      <c r="B1575" s="3" t="s">
        <v>781</v>
      </c>
      <c r="C1575" s="3" t="s">
        <v>4890</v>
      </c>
      <c r="D1575">
        <v>1000</v>
      </c>
      <c r="E1575">
        <v>1040</v>
      </c>
      <c r="F1575" t="s">
        <v>8219</v>
      </c>
      <c r="G1575" t="s">
        <v>8224</v>
      </c>
      <c r="H1575" t="s">
        <v>8246</v>
      </c>
      <c r="I1575">
        <v>1304439025</v>
      </c>
      <c r="J1575" s="13">
        <f t="shared" si="97"/>
        <v>40666.673900462964</v>
      </c>
      <c r="K1575">
        <v>1301847025</v>
      </c>
      <c r="L1575" s="13">
        <f t="shared" si="98"/>
        <v>41828.515127314815</v>
      </c>
      <c r="M1575" t="b">
        <v>0</v>
      </c>
      <c r="N1575">
        <v>27</v>
      </c>
      <c r="O1575" t="b">
        <v>1</v>
      </c>
      <c r="P1575" t="s">
        <v>8276</v>
      </c>
      <c r="Q1575" s="6">
        <f t="shared" si="96"/>
        <v>1.04</v>
      </c>
      <c r="R1575" s="8">
        <f t="shared" si="99"/>
        <v>38.518518518518519</v>
      </c>
      <c r="S1575" t="s">
        <v>8314</v>
      </c>
      <c r="T1575" t="s">
        <v>8315</v>
      </c>
    </row>
    <row r="1576" spans="1:20" ht="45" x14ac:dyDescent="0.25">
      <c r="A1576">
        <v>811</v>
      </c>
      <c r="B1576" s="3" t="s">
        <v>812</v>
      </c>
      <c r="C1576" s="3" t="s">
        <v>4921</v>
      </c>
      <c r="D1576">
        <v>1000</v>
      </c>
      <c r="E1576">
        <v>1040</v>
      </c>
      <c r="F1576" t="s">
        <v>8219</v>
      </c>
      <c r="G1576" t="s">
        <v>8224</v>
      </c>
      <c r="H1576" t="s">
        <v>8246</v>
      </c>
      <c r="I1576">
        <v>1373475120</v>
      </c>
      <c r="J1576" s="13">
        <f t="shared" si="97"/>
        <v>41465.702777777777</v>
      </c>
      <c r="K1576">
        <v>1371569202</v>
      </c>
      <c r="L1576" s="13">
        <f t="shared" si="98"/>
        <v>42690.041435185187</v>
      </c>
      <c r="M1576" t="b">
        <v>0</v>
      </c>
      <c r="N1576">
        <v>12</v>
      </c>
      <c r="O1576" t="b">
        <v>1</v>
      </c>
      <c r="P1576" t="s">
        <v>8276</v>
      </c>
      <c r="Q1576" s="6">
        <f t="shared" si="96"/>
        <v>1.04</v>
      </c>
      <c r="R1576" s="8">
        <f t="shared" si="99"/>
        <v>86.666666666666671</v>
      </c>
      <c r="S1576" t="s">
        <v>8314</v>
      </c>
      <c r="T1576" t="s">
        <v>8315</v>
      </c>
    </row>
    <row r="1577" spans="1:20" ht="60" x14ac:dyDescent="0.25">
      <c r="A1577">
        <v>829</v>
      </c>
      <c r="B1577" s="3" t="s">
        <v>830</v>
      </c>
      <c r="C1577" s="3" t="s">
        <v>4939</v>
      </c>
      <c r="D1577">
        <v>500</v>
      </c>
      <c r="E1577">
        <v>520</v>
      </c>
      <c r="F1577" t="s">
        <v>8219</v>
      </c>
      <c r="G1577" t="s">
        <v>8225</v>
      </c>
      <c r="H1577" t="s">
        <v>8247</v>
      </c>
      <c r="I1577">
        <v>1468437240</v>
      </c>
      <c r="J1577" s="13">
        <f t="shared" si="97"/>
        <v>42564.801388888889</v>
      </c>
      <c r="K1577">
        <v>1463253240</v>
      </c>
      <c r="L1577" s="13">
        <f t="shared" si="98"/>
        <v>41557.780624999999</v>
      </c>
      <c r="M1577" t="b">
        <v>0</v>
      </c>
      <c r="N1577">
        <v>16</v>
      </c>
      <c r="O1577" t="b">
        <v>1</v>
      </c>
      <c r="P1577" t="s">
        <v>8276</v>
      </c>
      <c r="Q1577" s="6">
        <f t="shared" si="96"/>
        <v>1.04</v>
      </c>
      <c r="R1577" s="8">
        <f t="shared" si="99"/>
        <v>32.5</v>
      </c>
      <c r="S1577" t="s">
        <v>8314</v>
      </c>
      <c r="T1577" t="s">
        <v>8315</v>
      </c>
    </row>
    <row r="1578" spans="1:20" ht="60" x14ac:dyDescent="0.25">
      <c r="A1578">
        <v>1001</v>
      </c>
      <c r="B1578" s="3" t="s">
        <v>1002</v>
      </c>
      <c r="C1578" s="3" t="s">
        <v>5111</v>
      </c>
      <c r="D1578">
        <v>5000</v>
      </c>
      <c r="E1578">
        <v>5200</v>
      </c>
      <c r="F1578" t="s">
        <v>8220</v>
      </c>
      <c r="G1578" t="s">
        <v>8225</v>
      </c>
      <c r="H1578" t="s">
        <v>8247</v>
      </c>
      <c r="I1578">
        <v>1485796613</v>
      </c>
      <c r="J1578" s="13">
        <f t="shared" si="97"/>
        <v>42765.720057870371</v>
      </c>
      <c r="K1578">
        <v>1481908613</v>
      </c>
      <c r="L1578" s="13">
        <f t="shared" si="98"/>
        <v>42073.957569444443</v>
      </c>
      <c r="M1578" t="b">
        <v>0</v>
      </c>
      <c r="N1578">
        <v>4</v>
      </c>
      <c r="O1578" t="b">
        <v>0</v>
      </c>
      <c r="P1578" t="s">
        <v>8273</v>
      </c>
      <c r="Q1578" s="6">
        <f t="shared" si="96"/>
        <v>1.04</v>
      </c>
      <c r="R1578" s="8">
        <f t="shared" si="99"/>
        <v>1300</v>
      </c>
      <c r="S1578" t="s">
        <v>8310</v>
      </c>
      <c r="T1578" t="s">
        <v>8316</v>
      </c>
    </row>
    <row r="1579" spans="1:20" ht="75" x14ac:dyDescent="0.25">
      <c r="A1579">
        <v>1835</v>
      </c>
      <c r="B1579" s="3" t="s">
        <v>1836</v>
      </c>
      <c r="C1579" s="3" t="s">
        <v>5945</v>
      </c>
      <c r="D1579">
        <v>500</v>
      </c>
      <c r="E1579">
        <v>520</v>
      </c>
      <c r="F1579" t="s">
        <v>8219</v>
      </c>
      <c r="G1579" t="s">
        <v>8225</v>
      </c>
      <c r="H1579" t="s">
        <v>8247</v>
      </c>
      <c r="I1579">
        <v>1459439471</v>
      </c>
      <c r="J1579" s="13">
        <f t="shared" si="97"/>
        <v>42460.660543981481</v>
      </c>
      <c r="K1579">
        <v>1456851071</v>
      </c>
      <c r="L1579" s="13">
        <f t="shared" si="98"/>
        <v>40732.842245370368</v>
      </c>
      <c r="M1579" t="b">
        <v>0</v>
      </c>
      <c r="N1579">
        <v>11</v>
      </c>
      <c r="O1579" t="b">
        <v>1</v>
      </c>
      <c r="P1579" t="s">
        <v>8276</v>
      </c>
      <c r="Q1579" s="6">
        <f t="shared" si="96"/>
        <v>1.04</v>
      </c>
      <c r="R1579" s="8">
        <f t="shared" si="99"/>
        <v>47.272727272727273</v>
      </c>
      <c r="S1579" t="s">
        <v>8314</v>
      </c>
      <c r="T1579" t="s">
        <v>8315</v>
      </c>
    </row>
    <row r="1580" spans="1:20" ht="45" x14ac:dyDescent="0.25">
      <c r="A1580">
        <v>1893</v>
      </c>
      <c r="B1580" s="3" t="s">
        <v>1894</v>
      </c>
      <c r="C1580" s="3" t="s">
        <v>6003</v>
      </c>
      <c r="D1580">
        <v>2500</v>
      </c>
      <c r="E1580">
        <v>2600</v>
      </c>
      <c r="F1580" t="s">
        <v>8219</v>
      </c>
      <c r="G1580" t="s">
        <v>8224</v>
      </c>
      <c r="H1580" t="s">
        <v>8246</v>
      </c>
      <c r="I1580">
        <v>1302926340</v>
      </c>
      <c r="J1580" s="13">
        <f t="shared" si="97"/>
        <v>40649.165972222225</v>
      </c>
      <c r="K1580">
        <v>1301524585</v>
      </c>
      <c r="L1580" s="13">
        <f t="shared" si="98"/>
        <v>41355.825497685182</v>
      </c>
      <c r="M1580" t="b">
        <v>0</v>
      </c>
      <c r="N1580">
        <v>45</v>
      </c>
      <c r="O1580" t="b">
        <v>1</v>
      </c>
      <c r="P1580" t="s">
        <v>8279</v>
      </c>
      <c r="Q1580" s="6">
        <f t="shared" si="96"/>
        <v>1.04</v>
      </c>
      <c r="R1580" s="8">
        <f t="shared" si="99"/>
        <v>57.777777777777779</v>
      </c>
      <c r="S1580" t="s">
        <v>8314</v>
      </c>
      <c r="T1580" t="s">
        <v>8331</v>
      </c>
    </row>
    <row r="1581" spans="1:20" ht="45" x14ac:dyDescent="0.25">
      <c r="A1581">
        <v>2317</v>
      </c>
      <c r="B1581" s="3" t="s">
        <v>2318</v>
      </c>
      <c r="C1581" s="3" t="s">
        <v>6427</v>
      </c>
      <c r="D1581">
        <v>400</v>
      </c>
      <c r="E1581">
        <v>416</v>
      </c>
      <c r="F1581" t="s">
        <v>8219</v>
      </c>
      <c r="G1581" t="s">
        <v>8224</v>
      </c>
      <c r="H1581" t="s">
        <v>8246</v>
      </c>
      <c r="I1581">
        <v>1266210000</v>
      </c>
      <c r="J1581" s="13">
        <f t="shared" si="97"/>
        <v>40224.208333333336</v>
      </c>
      <c r="K1581">
        <v>1263474049</v>
      </c>
      <c r="L1581" s="13">
        <f t="shared" si="98"/>
        <v>40122.751620370371</v>
      </c>
      <c r="M1581" t="b">
        <v>1</v>
      </c>
      <c r="N1581">
        <v>22</v>
      </c>
      <c r="O1581" t="b">
        <v>1</v>
      </c>
      <c r="P1581" t="s">
        <v>8279</v>
      </c>
      <c r="Q1581" s="6">
        <f t="shared" si="96"/>
        <v>1.04</v>
      </c>
      <c r="R1581" s="8">
        <f t="shared" si="99"/>
        <v>18.90909090909091</v>
      </c>
      <c r="S1581" t="s">
        <v>8314</v>
      </c>
      <c r="T1581" t="s">
        <v>8331</v>
      </c>
    </row>
    <row r="1582" spans="1:20" ht="60" x14ac:dyDescent="0.25">
      <c r="A1582">
        <v>2840</v>
      </c>
      <c r="B1582" s="3" t="s">
        <v>2840</v>
      </c>
      <c r="C1582" s="3" t="s">
        <v>6950</v>
      </c>
      <c r="D1582">
        <v>2500</v>
      </c>
      <c r="E1582">
        <v>2600</v>
      </c>
      <c r="F1582" t="s">
        <v>8219</v>
      </c>
      <c r="G1582" t="s">
        <v>8225</v>
      </c>
      <c r="H1582" t="s">
        <v>8247</v>
      </c>
      <c r="I1582">
        <v>1426698000</v>
      </c>
      <c r="J1582" s="13">
        <f t="shared" si="97"/>
        <v>42081.708333333328</v>
      </c>
      <c r="K1582">
        <v>1424825479</v>
      </c>
      <c r="L1582" s="13">
        <f t="shared" si="98"/>
        <v>40784.012696759259</v>
      </c>
      <c r="M1582" t="b">
        <v>0</v>
      </c>
      <c r="N1582">
        <v>132</v>
      </c>
      <c r="O1582" t="b">
        <v>1</v>
      </c>
      <c r="P1582" t="s">
        <v>8271</v>
      </c>
      <c r="Q1582" s="6">
        <f t="shared" si="96"/>
        <v>1.04</v>
      </c>
      <c r="R1582" s="8">
        <f t="shared" si="99"/>
        <v>19.696969696969695</v>
      </c>
      <c r="S1582" t="s">
        <v>8317</v>
      </c>
      <c r="T1582" t="s">
        <v>8318</v>
      </c>
    </row>
    <row r="1583" spans="1:20" ht="60" x14ac:dyDescent="0.25">
      <c r="A1583">
        <v>3149</v>
      </c>
      <c r="B1583" s="3" t="s">
        <v>3149</v>
      </c>
      <c r="C1583" s="3" t="s">
        <v>7259</v>
      </c>
      <c r="D1583">
        <v>1250</v>
      </c>
      <c r="E1583">
        <v>1300</v>
      </c>
      <c r="F1583" t="s">
        <v>8219</v>
      </c>
      <c r="G1583" t="s">
        <v>8224</v>
      </c>
      <c r="H1583" t="s">
        <v>8246</v>
      </c>
      <c r="I1583">
        <v>1354845600</v>
      </c>
      <c r="J1583" s="13">
        <f t="shared" si="97"/>
        <v>41250.083333333336</v>
      </c>
      <c r="K1583">
        <v>1352766300</v>
      </c>
      <c r="L1583" s="13">
        <f t="shared" si="98"/>
        <v>42143.461122685185</v>
      </c>
      <c r="M1583" t="b">
        <v>1</v>
      </c>
      <c r="N1583">
        <v>25</v>
      </c>
      <c r="O1583" t="b">
        <v>1</v>
      </c>
      <c r="P1583" t="s">
        <v>8271</v>
      </c>
      <c r="Q1583" s="6">
        <f t="shared" si="96"/>
        <v>1.04</v>
      </c>
      <c r="R1583" s="8">
        <f t="shared" si="99"/>
        <v>52</v>
      </c>
      <c r="S1583" t="s">
        <v>8317</v>
      </c>
      <c r="T1583" t="s">
        <v>8318</v>
      </c>
    </row>
    <row r="1584" spans="1:20" ht="60" x14ac:dyDescent="0.25">
      <c r="A1584">
        <v>3365</v>
      </c>
      <c r="B1584" s="3" t="s">
        <v>3364</v>
      </c>
      <c r="C1584" s="3" t="s">
        <v>7475</v>
      </c>
      <c r="D1584">
        <v>2500</v>
      </c>
      <c r="E1584">
        <v>2600</v>
      </c>
      <c r="F1584" t="s">
        <v>8219</v>
      </c>
      <c r="G1584" t="s">
        <v>8224</v>
      </c>
      <c r="H1584" t="s">
        <v>8246</v>
      </c>
      <c r="I1584">
        <v>1449973592</v>
      </c>
      <c r="J1584" s="13">
        <f t="shared" si="97"/>
        <v>42351.101759259262</v>
      </c>
      <c r="K1584">
        <v>1447381592</v>
      </c>
      <c r="L1584" s="13">
        <f t="shared" si="98"/>
        <v>41628.833680555559</v>
      </c>
      <c r="M1584" t="b">
        <v>0</v>
      </c>
      <c r="N1584">
        <v>3</v>
      </c>
      <c r="O1584" t="b">
        <v>1</v>
      </c>
      <c r="P1584" t="s">
        <v>8271</v>
      </c>
      <c r="Q1584" s="6">
        <f t="shared" si="96"/>
        <v>1.04</v>
      </c>
      <c r="R1584" s="8">
        <f t="shared" si="99"/>
        <v>866.66666666666663</v>
      </c>
      <c r="S1584" t="s">
        <v>8317</v>
      </c>
      <c r="T1584" t="s">
        <v>8318</v>
      </c>
    </row>
    <row r="1585" spans="1:20" ht="60" x14ac:dyDescent="0.25">
      <c r="A1585">
        <v>3476</v>
      </c>
      <c r="B1585" s="3" t="s">
        <v>3475</v>
      </c>
      <c r="C1585" s="3" t="s">
        <v>7586</v>
      </c>
      <c r="D1585">
        <v>300</v>
      </c>
      <c r="E1585">
        <v>312</v>
      </c>
      <c r="F1585" t="s">
        <v>8219</v>
      </c>
      <c r="G1585" t="s">
        <v>8224</v>
      </c>
      <c r="H1585" t="s">
        <v>8246</v>
      </c>
      <c r="I1585">
        <v>1414378800</v>
      </c>
      <c r="J1585" s="13">
        <f t="shared" si="97"/>
        <v>41939.125</v>
      </c>
      <c r="K1585">
        <v>1412836990</v>
      </c>
      <c r="L1585" s="13">
        <f t="shared" si="98"/>
        <v>41943.791030092594</v>
      </c>
      <c r="M1585" t="b">
        <v>0</v>
      </c>
      <c r="N1585">
        <v>6</v>
      </c>
      <c r="O1585" t="b">
        <v>1</v>
      </c>
      <c r="P1585" t="s">
        <v>8271</v>
      </c>
      <c r="Q1585" s="6">
        <f t="shared" si="96"/>
        <v>1.04</v>
      </c>
      <c r="R1585" s="8">
        <f t="shared" si="99"/>
        <v>52</v>
      </c>
      <c r="S1585" t="s">
        <v>8317</v>
      </c>
      <c r="T1585" t="s">
        <v>8318</v>
      </c>
    </row>
    <row r="1586" spans="1:20" ht="45" x14ac:dyDescent="0.25">
      <c r="A1586">
        <v>3649</v>
      </c>
      <c r="B1586" s="3" t="s">
        <v>3647</v>
      </c>
      <c r="C1586" s="3" t="s">
        <v>7759</v>
      </c>
      <c r="D1586">
        <v>750</v>
      </c>
      <c r="E1586">
        <v>780</v>
      </c>
      <c r="F1586" t="s">
        <v>8219</v>
      </c>
      <c r="G1586" t="s">
        <v>8229</v>
      </c>
      <c r="H1586" t="s">
        <v>8251</v>
      </c>
      <c r="I1586">
        <v>1402938394</v>
      </c>
      <c r="J1586" s="13">
        <f t="shared" si="97"/>
        <v>41806.712893518517</v>
      </c>
      <c r="K1586">
        <v>1400691994</v>
      </c>
      <c r="L1586" s="13">
        <f t="shared" si="98"/>
        <v>42211.628611111111</v>
      </c>
      <c r="M1586" t="b">
        <v>0</v>
      </c>
      <c r="N1586">
        <v>8</v>
      </c>
      <c r="O1586" t="b">
        <v>1</v>
      </c>
      <c r="P1586" t="s">
        <v>8271</v>
      </c>
      <c r="Q1586" s="6">
        <f t="shared" si="96"/>
        <v>1.04</v>
      </c>
      <c r="R1586" s="8">
        <f t="shared" si="99"/>
        <v>97.5</v>
      </c>
      <c r="S1586" t="s">
        <v>8317</v>
      </c>
      <c r="T1586" t="s">
        <v>8318</v>
      </c>
    </row>
    <row r="1587" spans="1:20" ht="45" x14ac:dyDescent="0.25">
      <c r="A1587">
        <v>3651</v>
      </c>
      <c r="B1587" s="3" t="s">
        <v>3649</v>
      </c>
      <c r="C1587" s="3" t="s">
        <v>7761</v>
      </c>
      <c r="D1587">
        <v>500</v>
      </c>
      <c r="E1587">
        <v>520</v>
      </c>
      <c r="F1587" t="s">
        <v>8219</v>
      </c>
      <c r="G1587" t="s">
        <v>8224</v>
      </c>
      <c r="H1587" t="s">
        <v>8246</v>
      </c>
      <c r="I1587">
        <v>1407686340</v>
      </c>
      <c r="J1587" s="13">
        <f t="shared" si="97"/>
        <v>41861.665972222225</v>
      </c>
      <c r="K1587">
        <v>1404833442</v>
      </c>
      <c r="L1587" s="13">
        <f t="shared" si="98"/>
        <v>41760.935706018521</v>
      </c>
      <c r="M1587" t="b">
        <v>0</v>
      </c>
      <c r="N1587">
        <v>9</v>
      </c>
      <c r="O1587" t="b">
        <v>1</v>
      </c>
      <c r="P1587" t="s">
        <v>8271</v>
      </c>
      <c r="Q1587" s="6">
        <f t="shared" si="96"/>
        <v>1.04</v>
      </c>
      <c r="R1587" s="8">
        <f t="shared" si="99"/>
        <v>57.777777777777779</v>
      </c>
      <c r="S1587" t="s">
        <v>8317</v>
      </c>
      <c r="T1587" t="s">
        <v>8318</v>
      </c>
    </row>
    <row r="1588" spans="1:20" ht="60" x14ac:dyDescent="0.25">
      <c r="A1588">
        <v>3663</v>
      </c>
      <c r="B1588" s="3" t="s">
        <v>3660</v>
      </c>
      <c r="C1588" s="3" t="s">
        <v>7773</v>
      </c>
      <c r="D1588">
        <v>225</v>
      </c>
      <c r="E1588">
        <v>234</v>
      </c>
      <c r="F1588" t="s">
        <v>8219</v>
      </c>
      <c r="G1588" t="s">
        <v>8225</v>
      </c>
      <c r="H1588" t="s">
        <v>8247</v>
      </c>
      <c r="I1588">
        <v>1482321030</v>
      </c>
      <c r="J1588" s="13">
        <f t="shared" si="97"/>
        <v>42725.493402777778</v>
      </c>
      <c r="K1588">
        <v>1477133430</v>
      </c>
      <c r="L1588" s="13">
        <f t="shared" si="98"/>
        <v>41249.749085648145</v>
      </c>
      <c r="M1588" t="b">
        <v>0</v>
      </c>
      <c r="N1588">
        <v>9</v>
      </c>
      <c r="O1588" t="b">
        <v>1</v>
      </c>
      <c r="P1588" t="s">
        <v>8271</v>
      </c>
      <c r="Q1588" s="6">
        <f t="shared" si="96"/>
        <v>1.04</v>
      </c>
      <c r="R1588" s="8">
        <f t="shared" si="99"/>
        <v>26</v>
      </c>
      <c r="S1588" t="s">
        <v>8317</v>
      </c>
      <c r="T1588" t="s">
        <v>8318</v>
      </c>
    </row>
    <row r="1589" spans="1:20" ht="30" x14ac:dyDescent="0.25">
      <c r="A1589">
        <v>3779</v>
      </c>
      <c r="B1589" s="3" t="s">
        <v>3776</v>
      </c>
      <c r="C1589" s="3" t="s">
        <v>7889</v>
      </c>
      <c r="D1589">
        <v>15000</v>
      </c>
      <c r="E1589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 s="13">
        <f t="shared" si="97"/>
        <v>42455.693750000006</v>
      </c>
      <c r="K1589">
        <v>1456421940</v>
      </c>
      <c r="L1589" s="13">
        <f t="shared" si="98"/>
        <v>42756.690162037034</v>
      </c>
      <c r="M1589" t="b">
        <v>0</v>
      </c>
      <c r="N1589">
        <v>115</v>
      </c>
      <c r="O1589" t="b">
        <v>1</v>
      </c>
      <c r="P1589" t="s">
        <v>8305</v>
      </c>
      <c r="Q1589" s="6">
        <f t="shared" si="96"/>
        <v>1.0398000000000001</v>
      </c>
      <c r="R1589" s="8">
        <f t="shared" si="99"/>
        <v>135.62608695652173</v>
      </c>
      <c r="S1589" t="s">
        <v>8317</v>
      </c>
      <c r="T1589" t="s">
        <v>8338</v>
      </c>
    </row>
    <row r="1590" spans="1:20" ht="45" x14ac:dyDescent="0.25">
      <c r="A1590">
        <v>365</v>
      </c>
      <c r="B1590" s="3" t="s">
        <v>366</v>
      </c>
      <c r="C1590" s="3" t="s">
        <v>4475</v>
      </c>
      <c r="D1590">
        <v>15000</v>
      </c>
      <c r="E1590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 s="13">
        <f t="shared" si="97"/>
        <v>41698.606469907405</v>
      </c>
      <c r="K1590">
        <v>1391005999</v>
      </c>
      <c r="L1590" s="13">
        <f t="shared" si="98"/>
        <v>42026.920428240745</v>
      </c>
      <c r="M1590" t="b">
        <v>0</v>
      </c>
      <c r="N1590">
        <v>65</v>
      </c>
      <c r="O1590" t="b">
        <v>1</v>
      </c>
      <c r="P1590" t="s">
        <v>8269</v>
      </c>
      <c r="Q1590" s="6">
        <f t="shared" si="96"/>
        <v>1.0397333333333334</v>
      </c>
      <c r="R1590" s="8">
        <f t="shared" si="99"/>
        <v>239.93846153846152</v>
      </c>
      <c r="S1590" t="s">
        <v>8320</v>
      </c>
      <c r="T1590" t="s">
        <v>8332</v>
      </c>
    </row>
    <row r="1591" spans="1:20" ht="60" x14ac:dyDescent="0.25">
      <c r="A1591">
        <v>1193</v>
      </c>
      <c r="B1591" s="3" t="s">
        <v>1194</v>
      </c>
      <c r="C1591" s="3" t="s">
        <v>5303</v>
      </c>
      <c r="D1591">
        <v>21000</v>
      </c>
      <c r="E1591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 s="13">
        <f t="shared" si="97"/>
        <v>42469.734409722223</v>
      </c>
      <c r="K1591">
        <v>1455043053</v>
      </c>
      <c r="L1591" s="13">
        <f t="shared" si="98"/>
        <v>42775.733715277776</v>
      </c>
      <c r="M1591" t="b">
        <v>0</v>
      </c>
      <c r="N1591">
        <v>273</v>
      </c>
      <c r="O1591" t="b">
        <v>1</v>
      </c>
      <c r="P1591" t="s">
        <v>8285</v>
      </c>
      <c r="Q1591" s="6">
        <f t="shared" si="96"/>
        <v>1.0395714285714286</v>
      </c>
      <c r="R1591" s="8">
        <f t="shared" si="99"/>
        <v>79.967032967032964</v>
      </c>
      <c r="S1591" t="s">
        <v>8325</v>
      </c>
      <c r="T1591" t="s">
        <v>8326</v>
      </c>
    </row>
    <row r="1592" spans="1:20" ht="60" x14ac:dyDescent="0.25">
      <c r="A1592">
        <v>354</v>
      </c>
      <c r="B1592" s="3" t="s">
        <v>355</v>
      </c>
      <c r="C1592" s="3" t="s">
        <v>4464</v>
      </c>
      <c r="D1592">
        <v>3500</v>
      </c>
      <c r="E1592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 s="13">
        <f t="shared" si="97"/>
        <v>42468.786122685182</v>
      </c>
      <c r="K1592">
        <v>1457553121</v>
      </c>
      <c r="L1592" s="13">
        <f t="shared" si="98"/>
        <v>41107.053067129629</v>
      </c>
      <c r="M1592" t="b">
        <v>1</v>
      </c>
      <c r="N1592">
        <v>29</v>
      </c>
      <c r="O1592" t="b">
        <v>1</v>
      </c>
      <c r="P1592" t="s">
        <v>8269</v>
      </c>
      <c r="Q1592" s="6">
        <f t="shared" si="96"/>
        <v>1.0394285714285714</v>
      </c>
      <c r="R1592" s="8">
        <f t="shared" si="99"/>
        <v>125.44827586206897</v>
      </c>
      <c r="S1592" t="s">
        <v>8320</v>
      </c>
      <c r="T1592" t="s">
        <v>8332</v>
      </c>
    </row>
    <row r="1593" spans="1:20" ht="60" x14ac:dyDescent="0.25">
      <c r="A1593">
        <v>397</v>
      </c>
      <c r="B1593" s="3" t="s">
        <v>398</v>
      </c>
      <c r="C1593" s="3" t="s">
        <v>4507</v>
      </c>
      <c r="D1593">
        <v>12444</v>
      </c>
      <c r="E1593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 s="13">
        <f t="shared" si="97"/>
        <v>40422.155555555553</v>
      </c>
      <c r="K1593">
        <v>1279651084</v>
      </c>
      <c r="L1593" s="13">
        <f t="shared" si="98"/>
        <v>41548.00335648148</v>
      </c>
      <c r="M1593" t="b">
        <v>0</v>
      </c>
      <c r="N1593">
        <v>229</v>
      </c>
      <c r="O1593" t="b">
        <v>1</v>
      </c>
      <c r="P1593" t="s">
        <v>8269</v>
      </c>
      <c r="Q1593" s="6">
        <f t="shared" si="96"/>
        <v>1.0390027322404372</v>
      </c>
      <c r="R1593" s="8">
        <f t="shared" si="99"/>
        <v>56.460043668122275</v>
      </c>
      <c r="S1593" t="s">
        <v>8320</v>
      </c>
      <c r="T1593" t="s">
        <v>8332</v>
      </c>
    </row>
    <row r="1594" spans="1:20" ht="30" x14ac:dyDescent="0.25">
      <c r="A1594">
        <v>3</v>
      </c>
      <c r="B1594" s="3" t="s">
        <v>5</v>
      </c>
      <c r="C1594" s="3" t="s">
        <v>4114</v>
      </c>
      <c r="D1594">
        <v>10000</v>
      </c>
      <c r="E1594">
        <v>10390</v>
      </c>
      <c r="F1594" t="s">
        <v>8219</v>
      </c>
      <c r="G1594" t="s">
        <v>8224</v>
      </c>
      <c r="H1594" t="s">
        <v>8246</v>
      </c>
      <c r="I1594">
        <v>1407414107</v>
      </c>
      <c r="J1594" s="13">
        <f t="shared" si="97"/>
        <v>41858.515127314815</v>
      </c>
      <c r="K1594">
        <v>1404822107</v>
      </c>
      <c r="L1594" s="13">
        <f t="shared" si="98"/>
        <v>41645.867280092592</v>
      </c>
      <c r="M1594" t="b">
        <v>0</v>
      </c>
      <c r="N1594">
        <v>150</v>
      </c>
      <c r="O1594" t="b">
        <v>1</v>
      </c>
      <c r="P1594" t="s">
        <v>8265</v>
      </c>
      <c r="Q1594" s="6">
        <f t="shared" si="96"/>
        <v>1.0389999999999999</v>
      </c>
      <c r="R1594" s="8">
        <f t="shared" si="99"/>
        <v>69.266666666666666</v>
      </c>
      <c r="S1594" t="s">
        <v>8320</v>
      </c>
      <c r="T1594" t="s">
        <v>8334</v>
      </c>
    </row>
    <row r="1595" spans="1:20" ht="45" x14ac:dyDescent="0.25">
      <c r="A1595">
        <v>3369</v>
      </c>
      <c r="B1595" s="3" t="s">
        <v>3368</v>
      </c>
      <c r="C1595" s="3" t="s">
        <v>7479</v>
      </c>
      <c r="D1595">
        <v>5000</v>
      </c>
      <c r="E1595">
        <v>5195</v>
      </c>
      <c r="F1595" t="s">
        <v>8219</v>
      </c>
      <c r="G1595" t="s">
        <v>8241</v>
      </c>
      <c r="H1595" t="s">
        <v>8249</v>
      </c>
      <c r="I1595">
        <v>1484441980</v>
      </c>
      <c r="J1595" s="13">
        <f t="shared" si="97"/>
        <v>42750.041435185187</v>
      </c>
      <c r="K1595">
        <v>1479257980</v>
      </c>
      <c r="L1595" s="13">
        <f t="shared" si="98"/>
        <v>42225.513888888891</v>
      </c>
      <c r="M1595" t="b">
        <v>0</v>
      </c>
      <c r="N1595">
        <v>54</v>
      </c>
      <c r="O1595" t="b">
        <v>1</v>
      </c>
      <c r="P1595" t="s">
        <v>8271</v>
      </c>
      <c r="Q1595" s="6">
        <f t="shared" si="96"/>
        <v>1.0389999999999999</v>
      </c>
      <c r="R1595" s="8">
        <f t="shared" si="99"/>
        <v>96.203703703703709</v>
      </c>
      <c r="S1595" t="s">
        <v>8317</v>
      </c>
      <c r="T1595" t="s">
        <v>8318</v>
      </c>
    </row>
    <row r="1596" spans="1:20" ht="60" x14ac:dyDescent="0.25">
      <c r="A1596">
        <v>791</v>
      </c>
      <c r="B1596" s="3" t="s">
        <v>792</v>
      </c>
      <c r="C1596" s="3" t="s">
        <v>4901</v>
      </c>
      <c r="D1596">
        <v>7500</v>
      </c>
      <c r="E1596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 s="13">
        <f t="shared" si="97"/>
        <v>41591.249305555553</v>
      </c>
      <c r="K1596">
        <v>1381430646</v>
      </c>
      <c r="L1596" s="13">
        <f t="shared" si="98"/>
        <v>42278.946620370371</v>
      </c>
      <c r="M1596" t="b">
        <v>0</v>
      </c>
      <c r="N1596">
        <v>128</v>
      </c>
      <c r="O1596" t="b">
        <v>1</v>
      </c>
      <c r="P1596" t="s">
        <v>8276</v>
      </c>
      <c r="Q1596" s="6">
        <f t="shared" si="96"/>
        <v>1.0386666666666666</v>
      </c>
      <c r="R1596" s="8">
        <f t="shared" si="99"/>
        <v>60.859375</v>
      </c>
      <c r="S1596" t="s">
        <v>8314</v>
      </c>
      <c r="T1596" t="s">
        <v>8315</v>
      </c>
    </row>
    <row r="1597" spans="1:20" ht="60" x14ac:dyDescent="0.25">
      <c r="A1597">
        <v>1471</v>
      </c>
      <c r="B1597" s="3" t="s">
        <v>1472</v>
      </c>
      <c r="C1597" s="3" t="s">
        <v>5581</v>
      </c>
      <c r="D1597">
        <v>32000</v>
      </c>
      <c r="E1597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 s="13">
        <f t="shared" si="97"/>
        <v>42103.957569444443</v>
      </c>
      <c r="K1597">
        <v>1426028334</v>
      </c>
      <c r="L1597" s="13">
        <f t="shared" si="98"/>
        <v>42465.596585648149</v>
      </c>
      <c r="M1597" t="b">
        <v>1</v>
      </c>
      <c r="N1597">
        <v>343</v>
      </c>
      <c r="O1597" t="b">
        <v>1</v>
      </c>
      <c r="P1597" t="s">
        <v>8288</v>
      </c>
      <c r="Q1597" s="6">
        <f t="shared" si="96"/>
        <v>1.03840625</v>
      </c>
      <c r="R1597" s="8">
        <f t="shared" si="99"/>
        <v>96.877551020408163</v>
      </c>
      <c r="S1597" t="s">
        <v>8323</v>
      </c>
      <c r="T1597" t="s">
        <v>8324</v>
      </c>
    </row>
    <row r="1598" spans="1:20" ht="60" x14ac:dyDescent="0.25">
      <c r="A1598">
        <v>401</v>
      </c>
      <c r="B1598" s="3" t="s">
        <v>402</v>
      </c>
      <c r="C1598" s="3" t="s">
        <v>4511</v>
      </c>
      <c r="D1598">
        <v>50000</v>
      </c>
      <c r="E1598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 s="13">
        <f t="shared" si="97"/>
        <v>40762.842245370368</v>
      </c>
      <c r="K1598">
        <v>1310155970</v>
      </c>
      <c r="L1598" s="13">
        <f t="shared" si="98"/>
        <v>42018.676898148144</v>
      </c>
      <c r="M1598" t="b">
        <v>0</v>
      </c>
      <c r="N1598">
        <v>73</v>
      </c>
      <c r="O1598" t="b">
        <v>1</v>
      </c>
      <c r="P1598" t="s">
        <v>8269</v>
      </c>
      <c r="Q1598" s="6">
        <f t="shared" si="96"/>
        <v>1.0381199999999999</v>
      </c>
      <c r="R1598" s="8">
        <f t="shared" si="99"/>
        <v>711.04109589041093</v>
      </c>
      <c r="S1598" t="s">
        <v>8320</v>
      </c>
      <c r="T1598" t="s">
        <v>8332</v>
      </c>
    </row>
    <row r="1599" spans="1:20" ht="45" x14ac:dyDescent="0.25">
      <c r="A1599">
        <v>1244</v>
      </c>
      <c r="B1599" s="3" t="s">
        <v>1245</v>
      </c>
      <c r="C1599" s="3" t="s">
        <v>5354</v>
      </c>
      <c r="D1599">
        <v>2000</v>
      </c>
      <c r="E1599">
        <v>2076</v>
      </c>
      <c r="F1599" t="s">
        <v>8219</v>
      </c>
      <c r="G1599" t="s">
        <v>8224</v>
      </c>
      <c r="H1599" t="s">
        <v>8246</v>
      </c>
      <c r="I1599">
        <v>1366664400</v>
      </c>
      <c r="J1599" s="13">
        <f t="shared" si="97"/>
        <v>41386.875</v>
      </c>
      <c r="K1599">
        <v>1363981723</v>
      </c>
      <c r="L1599" s="13">
        <f t="shared" si="98"/>
        <v>42414.44332175926</v>
      </c>
      <c r="M1599" t="b">
        <v>1</v>
      </c>
      <c r="N1599">
        <v>45</v>
      </c>
      <c r="O1599" t="b">
        <v>1</v>
      </c>
      <c r="P1599" t="s">
        <v>8276</v>
      </c>
      <c r="Q1599" s="6">
        <f t="shared" si="96"/>
        <v>1.038</v>
      </c>
      <c r="R1599" s="8">
        <f t="shared" si="99"/>
        <v>46.133333333333333</v>
      </c>
      <c r="S1599" t="s">
        <v>8314</v>
      </c>
      <c r="T1599" t="s">
        <v>8315</v>
      </c>
    </row>
    <row r="1600" spans="1:20" ht="45" x14ac:dyDescent="0.25">
      <c r="A1600">
        <v>1637</v>
      </c>
      <c r="B1600" s="3" t="s">
        <v>1638</v>
      </c>
      <c r="C1600" s="3" t="s">
        <v>5747</v>
      </c>
      <c r="D1600">
        <v>500</v>
      </c>
      <c r="E1600">
        <v>519</v>
      </c>
      <c r="F1600" t="s">
        <v>8219</v>
      </c>
      <c r="G1600" t="s">
        <v>8224</v>
      </c>
      <c r="H1600" t="s">
        <v>8246</v>
      </c>
      <c r="I1600">
        <v>1262302740</v>
      </c>
      <c r="J1600" s="13">
        <f t="shared" si="97"/>
        <v>40178.98541666667</v>
      </c>
      <c r="K1600">
        <v>1257444140</v>
      </c>
      <c r="L1600" s="13">
        <f t="shared" si="98"/>
        <v>41509.426585648151</v>
      </c>
      <c r="M1600" t="b">
        <v>0</v>
      </c>
      <c r="N1600">
        <v>15</v>
      </c>
      <c r="O1600" t="b">
        <v>1</v>
      </c>
      <c r="P1600" t="s">
        <v>8276</v>
      </c>
      <c r="Q1600" s="6">
        <f t="shared" si="96"/>
        <v>1.038</v>
      </c>
      <c r="R1600" s="8">
        <f t="shared" si="99"/>
        <v>34.6</v>
      </c>
      <c r="S1600" t="s">
        <v>8314</v>
      </c>
      <c r="T1600" t="s">
        <v>8315</v>
      </c>
    </row>
    <row r="1601" spans="1:20" ht="60" x14ac:dyDescent="0.25">
      <c r="A1601">
        <v>2461</v>
      </c>
      <c r="B1601" s="3" t="s">
        <v>2462</v>
      </c>
      <c r="C1601" s="3" t="s">
        <v>6571</v>
      </c>
      <c r="D1601">
        <v>7500</v>
      </c>
      <c r="E1601">
        <v>7785</v>
      </c>
      <c r="F1601" t="s">
        <v>8219</v>
      </c>
      <c r="G1601" t="s">
        <v>8224</v>
      </c>
      <c r="H1601" t="s">
        <v>8246</v>
      </c>
      <c r="I1601">
        <v>1317438000</v>
      </c>
      <c r="J1601" s="13">
        <f t="shared" si="97"/>
        <v>40817.125</v>
      </c>
      <c r="K1601">
        <v>1314577097</v>
      </c>
      <c r="L1601" s="13">
        <f t="shared" si="98"/>
        <v>42265.022824074069</v>
      </c>
      <c r="M1601" t="b">
        <v>0</v>
      </c>
      <c r="N1601">
        <v>86</v>
      </c>
      <c r="O1601" t="b">
        <v>1</v>
      </c>
      <c r="P1601" t="s">
        <v>8279</v>
      </c>
      <c r="Q1601" s="6">
        <f t="shared" si="96"/>
        <v>1.038</v>
      </c>
      <c r="R1601" s="8">
        <f t="shared" si="99"/>
        <v>90.523255813953483</v>
      </c>
      <c r="S1601" t="s">
        <v>8314</v>
      </c>
      <c r="T1601" t="s">
        <v>8331</v>
      </c>
    </row>
    <row r="1602" spans="1:20" ht="60" x14ac:dyDescent="0.25">
      <c r="A1602">
        <v>3388</v>
      </c>
      <c r="B1602" s="3" t="s">
        <v>3387</v>
      </c>
      <c r="C1602" s="3" t="s">
        <v>7498</v>
      </c>
      <c r="D1602">
        <v>1500</v>
      </c>
      <c r="E1602">
        <v>1557</v>
      </c>
      <c r="F1602" t="s">
        <v>8219</v>
      </c>
      <c r="G1602" t="s">
        <v>8225</v>
      </c>
      <c r="H1602" t="s">
        <v>8247</v>
      </c>
      <c r="I1602">
        <v>1434625441</v>
      </c>
      <c r="J1602" s="13">
        <f t="shared" si="97"/>
        <v>42173.461122685185</v>
      </c>
      <c r="K1602">
        <v>1432033441</v>
      </c>
      <c r="L1602" s="13">
        <f t="shared" si="98"/>
        <v>40663.08666666667</v>
      </c>
      <c r="M1602" t="b">
        <v>0</v>
      </c>
      <c r="N1602">
        <v>45</v>
      </c>
      <c r="O1602" t="b">
        <v>1</v>
      </c>
      <c r="P1602" t="s">
        <v>8271</v>
      </c>
      <c r="Q1602" s="6">
        <f t="shared" ref="Q1602:Q1665" si="100">E1602/D1602</f>
        <v>1.038</v>
      </c>
      <c r="R1602" s="8">
        <f t="shared" si="99"/>
        <v>34.6</v>
      </c>
      <c r="S1602" t="s">
        <v>8317</v>
      </c>
      <c r="T1602" t="s">
        <v>8318</v>
      </c>
    </row>
    <row r="1603" spans="1:20" ht="45" x14ac:dyDescent="0.25">
      <c r="A1603">
        <v>809</v>
      </c>
      <c r="B1603" s="3" t="s">
        <v>810</v>
      </c>
      <c r="C1603" s="3" t="s">
        <v>4919</v>
      </c>
      <c r="D1603">
        <v>4000</v>
      </c>
      <c r="E1603">
        <v>4151</v>
      </c>
      <c r="F1603" t="s">
        <v>8219</v>
      </c>
      <c r="G1603" t="s">
        <v>8224</v>
      </c>
      <c r="H1603" t="s">
        <v>8246</v>
      </c>
      <c r="I1603">
        <v>1390161630</v>
      </c>
      <c r="J1603" s="13">
        <f t="shared" ref="J1603:J1666" si="101">(((I1603/60)/60)/24)+DATE(1970,1,1)</f>
        <v>41658.833680555559</v>
      </c>
      <c r="K1603">
        <v>1387569630</v>
      </c>
      <c r="L1603" s="13">
        <f t="shared" ref="L1603:L1666" si="102">(((K1622/60)/60)/24)+DATE(1970,1,1)</f>
        <v>40764.204375000001</v>
      </c>
      <c r="M1603" t="b">
        <v>0</v>
      </c>
      <c r="N1603">
        <v>52</v>
      </c>
      <c r="O1603" t="b">
        <v>1</v>
      </c>
      <c r="P1603" t="s">
        <v>8276</v>
      </c>
      <c r="Q1603" s="6">
        <f t="shared" si="100"/>
        <v>1.03775</v>
      </c>
      <c r="R1603" s="8">
        <f t="shared" ref="R1603:R1666" si="103">E1603/N1603</f>
        <v>79.82692307692308</v>
      </c>
      <c r="S1603" t="s">
        <v>8314</v>
      </c>
      <c r="T1603" t="s">
        <v>8315</v>
      </c>
    </row>
    <row r="1604" spans="1:20" x14ac:dyDescent="0.25">
      <c r="A1604">
        <v>2535</v>
      </c>
      <c r="B1604" s="3" t="s">
        <v>2535</v>
      </c>
      <c r="C1604" s="3" t="s">
        <v>6645</v>
      </c>
      <c r="D1604">
        <v>20000</v>
      </c>
      <c r="E1604">
        <v>20755</v>
      </c>
      <c r="F1604" t="s">
        <v>8219</v>
      </c>
      <c r="G1604" t="s">
        <v>8224</v>
      </c>
      <c r="H1604" t="s">
        <v>8246</v>
      </c>
      <c r="I1604">
        <v>1417463945</v>
      </c>
      <c r="J1604" s="13">
        <f t="shared" si="101"/>
        <v>41974.832696759258</v>
      </c>
      <c r="K1604">
        <v>1414781945</v>
      </c>
      <c r="L1604" s="13">
        <f t="shared" si="102"/>
        <v>42395.706435185188</v>
      </c>
      <c r="M1604" t="b">
        <v>0</v>
      </c>
      <c r="N1604">
        <v>78</v>
      </c>
      <c r="O1604" t="b">
        <v>1</v>
      </c>
      <c r="P1604" t="s">
        <v>8300</v>
      </c>
      <c r="Q1604" s="6">
        <f t="shared" si="100"/>
        <v>1.03775</v>
      </c>
      <c r="R1604" s="8">
        <f t="shared" si="103"/>
        <v>266.08974358974359</v>
      </c>
      <c r="S1604" t="s">
        <v>8314</v>
      </c>
      <c r="T1604" t="s">
        <v>8336</v>
      </c>
    </row>
    <row r="1605" spans="1:20" ht="45" x14ac:dyDescent="0.25">
      <c r="A1605">
        <v>1220</v>
      </c>
      <c r="B1605" s="3" t="s">
        <v>1221</v>
      </c>
      <c r="C1605" s="3" t="s">
        <v>5330</v>
      </c>
      <c r="D1605">
        <v>15000</v>
      </c>
      <c r="E1605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 s="13">
        <f t="shared" si="101"/>
        <v>42241.628611111111</v>
      </c>
      <c r="K1605">
        <v>1437923112</v>
      </c>
      <c r="L1605" s="13">
        <f t="shared" si="102"/>
        <v>41852.730219907404</v>
      </c>
      <c r="M1605" t="b">
        <v>0</v>
      </c>
      <c r="N1605">
        <v>140</v>
      </c>
      <c r="O1605" t="b">
        <v>1</v>
      </c>
      <c r="P1605" t="s">
        <v>8285</v>
      </c>
      <c r="Q1605" s="6">
        <f t="shared" si="100"/>
        <v>1.0376666666666667</v>
      </c>
      <c r="R1605" s="8">
        <f t="shared" si="103"/>
        <v>111.17857142857143</v>
      </c>
      <c r="S1605" t="s">
        <v>8325</v>
      </c>
      <c r="T1605" t="s">
        <v>8326</v>
      </c>
    </row>
    <row r="1606" spans="1:20" ht="90" x14ac:dyDescent="0.25">
      <c r="A1606">
        <v>3505</v>
      </c>
      <c r="B1606" s="3" t="s">
        <v>3504</v>
      </c>
      <c r="C1606" s="3" t="s">
        <v>7615</v>
      </c>
      <c r="D1606">
        <v>2500</v>
      </c>
      <c r="E1606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 s="13">
        <f t="shared" si="101"/>
        <v>41772.166666666664</v>
      </c>
      <c r="K1606">
        <v>1398983245</v>
      </c>
      <c r="L1606" s="13">
        <f t="shared" si="102"/>
        <v>41827.605057870373</v>
      </c>
      <c r="M1606" t="b">
        <v>0</v>
      </c>
      <c r="N1606">
        <v>39</v>
      </c>
      <c r="O1606" t="b">
        <v>1</v>
      </c>
      <c r="P1606" t="s">
        <v>8271</v>
      </c>
      <c r="Q1606" s="6">
        <f t="shared" si="100"/>
        <v>1.0376000000000001</v>
      </c>
      <c r="R1606" s="8">
        <f t="shared" si="103"/>
        <v>66.512820512820511</v>
      </c>
      <c r="S1606" t="s">
        <v>8317</v>
      </c>
      <c r="T1606" t="s">
        <v>8318</v>
      </c>
    </row>
    <row r="1607" spans="1:20" ht="60" x14ac:dyDescent="0.25">
      <c r="A1607">
        <v>754</v>
      </c>
      <c r="B1607" s="3" t="s">
        <v>755</v>
      </c>
      <c r="C1607" s="3" t="s">
        <v>4864</v>
      </c>
      <c r="D1607">
        <v>2000</v>
      </c>
      <c r="E1607">
        <v>2075</v>
      </c>
      <c r="F1607" t="s">
        <v>8219</v>
      </c>
      <c r="G1607" t="s">
        <v>8224</v>
      </c>
      <c r="H1607" t="s">
        <v>8246</v>
      </c>
      <c r="I1607">
        <v>1357408721</v>
      </c>
      <c r="J1607" s="13">
        <f t="shared" si="101"/>
        <v>41279.749085648145</v>
      </c>
      <c r="K1607">
        <v>1354816721</v>
      </c>
      <c r="L1607" s="13">
        <f t="shared" si="102"/>
        <v>41855.548101851848</v>
      </c>
      <c r="M1607" t="b">
        <v>0</v>
      </c>
      <c r="N1607">
        <v>49</v>
      </c>
      <c r="O1607" t="b">
        <v>1</v>
      </c>
      <c r="P1607" t="s">
        <v>8274</v>
      </c>
      <c r="Q1607" s="6">
        <f t="shared" si="100"/>
        <v>1.0375000000000001</v>
      </c>
      <c r="R1607" s="8">
        <f t="shared" si="103"/>
        <v>42.346938775510203</v>
      </c>
      <c r="S1607" t="s">
        <v>8323</v>
      </c>
      <c r="T1607" t="s">
        <v>8333</v>
      </c>
    </row>
    <row r="1608" spans="1:20" ht="45" x14ac:dyDescent="0.25">
      <c r="A1608">
        <v>2703</v>
      </c>
      <c r="B1608" s="3" t="s">
        <v>2703</v>
      </c>
      <c r="C1608" s="3" t="s">
        <v>6813</v>
      </c>
      <c r="D1608">
        <v>40000</v>
      </c>
      <c r="E1608">
        <v>41500</v>
      </c>
      <c r="F1608" t="s">
        <v>8222</v>
      </c>
      <c r="G1608" t="s">
        <v>8238</v>
      </c>
      <c r="H1608" t="s">
        <v>8256</v>
      </c>
      <c r="I1608">
        <v>1490196830</v>
      </c>
      <c r="J1608" s="13">
        <f t="shared" si="101"/>
        <v>42816.648495370369</v>
      </c>
      <c r="K1608">
        <v>1485016430</v>
      </c>
      <c r="L1608" s="13">
        <f t="shared" si="102"/>
        <v>42675.832465277781</v>
      </c>
      <c r="M1608" t="b">
        <v>0</v>
      </c>
      <c r="N1608">
        <v>45</v>
      </c>
      <c r="O1608" t="b">
        <v>0</v>
      </c>
      <c r="P1608" t="s">
        <v>8303</v>
      </c>
      <c r="Q1608" s="6">
        <f t="shared" si="100"/>
        <v>1.0375000000000001</v>
      </c>
      <c r="R1608" s="8">
        <f t="shared" si="103"/>
        <v>922.22222222222217</v>
      </c>
      <c r="S1608" t="s">
        <v>8317</v>
      </c>
      <c r="T1608" t="s">
        <v>8330</v>
      </c>
    </row>
    <row r="1609" spans="1:20" ht="45" x14ac:dyDescent="0.25">
      <c r="A1609">
        <v>3399</v>
      </c>
      <c r="B1609" s="3" t="s">
        <v>3398</v>
      </c>
      <c r="C1609" s="3" t="s">
        <v>7509</v>
      </c>
      <c r="D1609">
        <v>1200</v>
      </c>
      <c r="E1609">
        <v>1245</v>
      </c>
      <c r="F1609" t="s">
        <v>8219</v>
      </c>
      <c r="G1609" t="s">
        <v>8225</v>
      </c>
      <c r="H1609" t="s">
        <v>8247</v>
      </c>
      <c r="I1609">
        <v>1424556325</v>
      </c>
      <c r="J1609" s="13">
        <f t="shared" si="101"/>
        <v>42056.920428240745</v>
      </c>
      <c r="K1609">
        <v>1421964325</v>
      </c>
      <c r="L1609" s="13">
        <f t="shared" si="102"/>
        <v>42194.096157407403</v>
      </c>
      <c r="M1609" t="b">
        <v>0</v>
      </c>
      <c r="N1609">
        <v>46</v>
      </c>
      <c r="O1609" t="b">
        <v>1</v>
      </c>
      <c r="P1609" t="s">
        <v>8271</v>
      </c>
      <c r="Q1609" s="6">
        <f t="shared" si="100"/>
        <v>1.0375000000000001</v>
      </c>
      <c r="R1609" s="8">
        <f t="shared" si="103"/>
        <v>27.065217391304348</v>
      </c>
      <c r="S1609" t="s">
        <v>8317</v>
      </c>
      <c r="T1609" t="s">
        <v>8318</v>
      </c>
    </row>
    <row r="1610" spans="1:20" ht="60" x14ac:dyDescent="0.25">
      <c r="A1610">
        <v>2997</v>
      </c>
      <c r="B1610" s="3" t="s">
        <v>2997</v>
      </c>
      <c r="C1610" s="3" t="s">
        <v>7107</v>
      </c>
      <c r="D1610">
        <v>10000</v>
      </c>
      <c r="E1610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 s="13">
        <f t="shared" si="101"/>
        <v>42793.207638888889</v>
      </c>
      <c r="K1610">
        <v>1486661793</v>
      </c>
      <c r="L1610" s="13">
        <f t="shared" si="102"/>
        <v>42185.556157407409</v>
      </c>
      <c r="M1610" t="b">
        <v>0</v>
      </c>
      <c r="N1610">
        <v>115</v>
      </c>
      <c r="O1610" t="b">
        <v>1</v>
      </c>
      <c r="P1610" t="s">
        <v>8303</v>
      </c>
      <c r="Q1610" s="6">
        <f t="shared" si="100"/>
        <v>1.0373000000000001</v>
      </c>
      <c r="R1610" s="8">
        <f t="shared" si="103"/>
        <v>90.2</v>
      </c>
      <c r="S1610" t="s">
        <v>8317</v>
      </c>
      <c r="T1610" t="s">
        <v>8330</v>
      </c>
    </row>
    <row r="1611" spans="1:20" ht="60" x14ac:dyDescent="0.25">
      <c r="A1611">
        <v>245</v>
      </c>
      <c r="B1611" s="3" t="s">
        <v>246</v>
      </c>
      <c r="C1611" s="3" t="s">
        <v>4355</v>
      </c>
      <c r="D1611">
        <v>5000</v>
      </c>
      <c r="E1611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 s="13">
        <f t="shared" si="101"/>
        <v>41137.053067129629</v>
      </c>
      <c r="K1611">
        <v>1342487785</v>
      </c>
      <c r="L1611" s="13">
        <f t="shared" si="102"/>
        <v>41955.857789351852</v>
      </c>
      <c r="M1611" t="b">
        <v>1</v>
      </c>
      <c r="N1611">
        <v>96</v>
      </c>
      <c r="O1611" t="b">
        <v>1</v>
      </c>
      <c r="P1611" t="s">
        <v>8269</v>
      </c>
      <c r="Q1611" s="6">
        <f t="shared" si="100"/>
        <v>1.0371999999999999</v>
      </c>
      <c r="R1611" s="8">
        <f t="shared" si="103"/>
        <v>54.020833333333336</v>
      </c>
      <c r="S1611" t="s">
        <v>8320</v>
      </c>
      <c r="T1611" t="s">
        <v>8332</v>
      </c>
    </row>
    <row r="1612" spans="1:20" ht="30" x14ac:dyDescent="0.25">
      <c r="A1612">
        <v>1370</v>
      </c>
      <c r="B1612" s="3" t="s">
        <v>1371</v>
      </c>
      <c r="C1612" s="3" t="s">
        <v>5480</v>
      </c>
      <c r="D1612">
        <v>1500</v>
      </c>
      <c r="E1612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 s="13">
        <f t="shared" si="101"/>
        <v>41563.00335648148</v>
      </c>
      <c r="K1612">
        <v>1380585890</v>
      </c>
      <c r="L1612" s="13">
        <f t="shared" si="102"/>
        <v>41792.542986111112</v>
      </c>
      <c r="M1612" t="b">
        <v>0</v>
      </c>
      <c r="N1612">
        <v>20</v>
      </c>
      <c r="O1612" t="b">
        <v>1</v>
      </c>
      <c r="P1612" t="s">
        <v>8276</v>
      </c>
      <c r="Q1612" s="6">
        <f t="shared" si="100"/>
        <v>1.0366666666666666</v>
      </c>
      <c r="R1612" s="8">
        <f t="shared" si="103"/>
        <v>77.75</v>
      </c>
      <c r="S1612" t="s">
        <v>8314</v>
      </c>
      <c r="T1612" t="s">
        <v>8315</v>
      </c>
    </row>
    <row r="1613" spans="1:20" ht="30" x14ac:dyDescent="0.25">
      <c r="A1613">
        <v>1629</v>
      </c>
      <c r="B1613" s="3" t="s">
        <v>1630</v>
      </c>
      <c r="C1613" s="3" t="s">
        <v>5739</v>
      </c>
      <c r="D1613">
        <v>6000</v>
      </c>
      <c r="E1613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 s="13">
        <f t="shared" si="101"/>
        <v>41690.867280092592</v>
      </c>
      <c r="K1613">
        <v>1389041333</v>
      </c>
      <c r="L1613" s="13">
        <f t="shared" si="102"/>
        <v>42545.125196759262</v>
      </c>
      <c r="M1613" t="b">
        <v>0</v>
      </c>
      <c r="N1613">
        <v>82</v>
      </c>
      <c r="O1613" t="b">
        <v>1</v>
      </c>
      <c r="P1613" t="s">
        <v>8276</v>
      </c>
      <c r="Q1613" s="6">
        <f t="shared" si="100"/>
        <v>1.0366666666666666</v>
      </c>
      <c r="R1613" s="8">
        <f t="shared" si="103"/>
        <v>75.853658536585371</v>
      </c>
      <c r="S1613" t="s">
        <v>8314</v>
      </c>
      <c r="T1613" t="s">
        <v>8315</v>
      </c>
    </row>
    <row r="1614" spans="1:20" ht="60" x14ac:dyDescent="0.25">
      <c r="A1614">
        <v>3379</v>
      </c>
      <c r="B1614" s="3" t="s">
        <v>3378</v>
      </c>
      <c r="C1614" s="3" t="s">
        <v>7489</v>
      </c>
      <c r="D1614">
        <v>2000</v>
      </c>
      <c r="E1614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 s="13">
        <f t="shared" si="101"/>
        <v>42242.958333333328</v>
      </c>
      <c r="K1614">
        <v>1439122800</v>
      </c>
      <c r="L1614" s="13">
        <f t="shared" si="102"/>
        <v>42313.02542824074</v>
      </c>
      <c r="M1614" t="b">
        <v>0</v>
      </c>
      <c r="N1614">
        <v>38</v>
      </c>
      <c r="O1614" t="b">
        <v>1</v>
      </c>
      <c r="P1614" t="s">
        <v>8271</v>
      </c>
      <c r="Q1614" s="6">
        <f t="shared" si="100"/>
        <v>1.0365</v>
      </c>
      <c r="R1614" s="8">
        <f t="shared" si="103"/>
        <v>54.55263157894737</v>
      </c>
      <c r="S1614" t="s">
        <v>8317</v>
      </c>
      <c r="T1614" t="s">
        <v>8318</v>
      </c>
    </row>
    <row r="1615" spans="1:20" ht="45" x14ac:dyDescent="0.25">
      <c r="A1615">
        <v>328</v>
      </c>
      <c r="B1615" s="3" t="s">
        <v>329</v>
      </c>
      <c r="C1615" s="3" t="s">
        <v>4438</v>
      </c>
      <c r="D1615">
        <v>75000</v>
      </c>
      <c r="E1615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 s="13">
        <f t="shared" si="101"/>
        <v>42309.166666666672</v>
      </c>
      <c r="K1615">
        <v>1443739388</v>
      </c>
      <c r="L1615" s="13">
        <f t="shared" si="102"/>
        <v>42155.696793981479</v>
      </c>
      <c r="M1615" t="b">
        <v>1</v>
      </c>
      <c r="N1615">
        <v>498</v>
      </c>
      <c r="O1615" t="b">
        <v>1</v>
      </c>
      <c r="P1615" t="s">
        <v>8269</v>
      </c>
      <c r="Q1615" s="6">
        <f t="shared" si="100"/>
        <v>1.036144</v>
      </c>
      <c r="R1615" s="8">
        <f t="shared" si="103"/>
        <v>156.04578313253012</v>
      </c>
      <c r="S1615" t="s">
        <v>8320</v>
      </c>
      <c r="T1615" t="s">
        <v>8332</v>
      </c>
    </row>
    <row r="1616" spans="1:20" ht="60" x14ac:dyDescent="0.25">
      <c r="A1616">
        <v>2718</v>
      </c>
      <c r="B1616" s="3" t="s">
        <v>2718</v>
      </c>
      <c r="C1616" s="3" t="s">
        <v>6828</v>
      </c>
      <c r="D1616">
        <v>18000</v>
      </c>
      <c r="E1616">
        <v>18645</v>
      </c>
      <c r="F1616" t="s">
        <v>8219</v>
      </c>
      <c r="G1616" t="s">
        <v>8224</v>
      </c>
      <c r="H1616" t="s">
        <v>8246</v>
      </c>
      <c r="I1616">
        <v>1462316400</v>
      </c>
      <c r="J1616" s="13">
        <f t="shared" si="101"/>
        <v>42493.958333333328</v>
      </c>
      <c r="K1616">
        <v>1459865945</v>
      </c>
      <c r="L1616" s="13">
        <f t="shared" si="102"/>
        <v>40785.675011574072</v>
      </c>
      <c r="M1616" t="b">
        <v>1</v>
      </c>
      <c r="N1616">
        <v>148</v>
      </c>
      <c r="O1616" t="b">
        <v>1</v>
      </c>
      <c r="P1616" t="s">
        <v>8303</v>
      </c>
      <c r="Q1616" s="6">
        <f t="shared" si="100"/>
        <v>1.0358333333333334</v>
      </c>
      <c r="R1616" s="8">
        <f t="shared" si="103"/>
        <v>125.97972972972973</v>
      </c>
      <c r="S1616" t="s">
        <v>8317</v>
      </c>
      <c r="T1616" t="s">
        <v>8330</v>
      </c>
    </row>
    <row r="1617" spans="1:20" ht="60" x14ac:dyDescent="0.25">
      <c r="A1617">
        <v>3424</v>
      </c>
      <c r="B1617" s="3" t="s">
        <v>3423</v>
      </c>
      <c r="C1617" s="3" t="s">
        <v>7534</v>
      </c>
      <c r="D1617">
        <v>6000</v>
      </c>
      <c r="E1617">
        <v>6215</v>
      </c>
      <c r="F1617" t="s">
        <v>8219</v>
      </c>
      <c r="G1617" t="s">
        <v>8224</v>
      </c>
      <c r="H1617" t="s">
        <v>8246</v>
      </c>
      <c r="I1617">
        <v>1423119540</v>
      </c>
      <c r="J1617" s="13">
        <f t="shared" si="101"/>
        <v>42040.290972222225</v>
      </c>
      <c r="K1617">
        <v>1421252084</v>
      </c>
      <c r="L1617" s="13">
        <f t="shared" si="102"/>
        <v>42124.848414351851</v>
      </c>
      <c r="M1617" t="b">
        <v>0</v>
      </c>
      <c r="N1617">
        <v>76</v>
      </c>
      <c r="O1617" t="b">
        <v>1</v>
      </c>
      <c r="P1617" t="s">
        <v>8271</v>
      </c>
      <c r="Q1617" s="6">
        <f t="shared" si="100"/>
        <v>1.0358333333333334</v>
      </c>
      <c r="R1617" s="8">
        <f t="shared" si="103"/>
        <v>81.776315789473685</v>
      </c>
      <c r="S1617" t="s">
        <v>8317</v>
      </c>
      <c r="T1617" t="s">
        <v>8318</v>
      </c>
    </row>
    <row r="1618" spans="1:20" ht="60" x14ac:dyDescent="0.25">
      <c r="A1618">
        <v>1505</v>
      </c>
      <c r="B1618" s="3" t="s">
        <v>1506</v>
      </c>
      <c r="C1618" s="3" t="s">
        <v>5615</v>
      </c>
      <c r="D1618">
        <v>16000</v>
      </c>
      <c r="E1618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 s="13">
        <f t="shared" si="101"/>
        <v>42451.834027777775</v>
      </c>
      <c r="K1618">
        <v>1455446303</v>
      </c>
      <c r="L1618" s="13">
        <f t="shared" si="102"/>
        <v>42681.35157407407</v>
      </c>
      <c r="M1618" t="b">
        <v>1</v>
      </c>
      <c r="N1618">
        <v>345</v>
      </c>
      <c r="O1618" t="b">
        <v>1</v>
      </c>
      <c r="P1618" t="s">
        <v>8285</v>
      </c>
      <c r="Q1618" s="6">
        <f t="shared" si="100"/>
        <v>1.0358125</v>
      </c>
      <c r="R1618" s="8">
        <f t="shared" si="103"/>
        <v>48.037681159420288</v>
      </c>
      <c r="S1618" t="s">
        <v>8325</v>
      </c>
      <c r="T1618" t="s">
        <v>8326</v>
      </c>
    </row>
    <row r="1619" spans="1:20" ht="45" x14ac:dyDescent="0.25">
      <c r="A1619">
        <v>2542</v>
      </c>
      <c r="B1619" s="3" t="s">
        <v>2542</v>
      </c>
      <c r="C1619" s="3" t="s">
        <v>6652</v>
      </c>
      <c r="D1619">
        <v>700</v>
      </c>
      <c r="E1619">
        <v>725</v>
      </c>
      <c r="F1619" t="s">
        <v>8219</v>
      </c>
      <c r="G1619" t="s">
        <v>8224</v>
      </c>
      <c r="H1619" t="s">
        <v>8246</v>
      </c>
      <c r="I1619">
        <v>1380599940</v>
      </c>
      <c r="J1619" s="13">
        <f t="shared" si="101"/>
        <v>41548.165972222225</v>
      </c>
      <c r="K1619">
        <v>1377252857</v>
      </c>
      <c r="L1619" s="13">
        <f t="shared" si="102"/>
        <v>42612.918807870374</v>
      </c>
      <c r="M1619" t="b">
        <v>0</v>
      </c>
      <c r="N1619">
        <v>13</v>
      </c>
      <c r="O1619" t="b">
        <v>1</v>
      </c>
      <c r="P1619" t="s">
        <v>8300</v>
      </c>
      <c r="Q1619" s="6">
        <f t="shared" si="100"/>
        <v>1.0357142857142858</v>
      </c>
      <c r="R1619" s="8">
        <f t="shared" si="103"/>
        <v>55.769230769230766</v>
      </c>
      <c r="S1619" t="s">
        <v>8314</v>
      </c>
      <c r="T1619" t="s">
        <v>8336</v>
      </c>
    </row>
    <row r="1620" spans="1:20" ht="60" x14ac:dyDescent="0.25">
      <c r="A1620">
        <v>3411</v>
      </c>
      <c r="B1620" s="3" t="s">
        <v>3410</v>
      </c>
      <c r="C1620" s="3" t="s">
        <v>7521</v>
      </c>
      <c r="D1620">
        <v>15000</v>
      </c>
      <c r="E1620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 s="13">
        <f t="shared" si="101"/>
        <v>42285.022824074069</v>
      </c>
      <c r="K1620">
        <v>1442536372</v>
      </c>
      <c r="L1620" s="13">
        <f t="shared" si="102"/>
        <v>41782.741701388892</v>
      </c>
      <c r="M1620" t="b">
        <v>0</v>
      </c>
      <c r="N1620">
        <v>78</v>
      </c>
      <c r="O1620" t="b">
        <v>1</v>
      </c>
      <c r="P1620" t="s">
        <v>8271</v>
      </c>
      <c r="Q1620" s="6">
        <f t="shared" si="100"/>
        <v>1.0356666666666667</v>
      </c>
      <c r="R1620" s="8">
        <f t="shared" si="103"/>
        <v>199.16666666666666</v>
      </c>
      <c r="S1620" t="s">
        <v>8317</v>
      </c>
      <c r="T1620" t="s">
        <v>8318</v>
      </c>
    </row>
    <row r="1621" spans="1:20" ht="45" x14ac:dyDescent="0.25">
      <c r="A1621">
        <v>1636</v>
      </c>
      <c r="B1621" s="3" t="s">
        <v>1637</v>
      </c>
      <c r="C1621" s="3" t="s">
        <v>5746</v>
      </c>
      <c r="D1621">
        <v>4500</v>
      </c>
      <c r="E1621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 s="13">
        <f t="shared" si="101"/>
        <v>40706.166666666664</v>
      </c>
      <c r="K1621">
        <v>1304129088</v>
      </c>
      <c r="L1621" s="13">
        <f t="shared" si="102"/>
        <v>41355.577291666668</v>
      </c>
      <c r="M1621" t="b">
        <v>0</v>
      </c>
      <c r="N1621">
        <v>87</v>
      </c>
      <c r="O1621" t="b">
        <v>1</v>
      </c>
      <c r="P1621" t="s">
        <v>8276</v>
      </c>
      <c r="Q1621" s="6">
        <f t="shared" si="100"/>
        <v>1.0355555555555556</v>
      </c>
      <c r="R1621" s="8">
        <f t="shared" si="103"/>
        <v>53.5632183908046</v>
      </c>
      <c r="S1621" t="s">
        <v>8314</v>
      </c>
      <c r="T1621" t="s">
        <v>8315</v>
      </c>
    </row>
    <row r="1622" spans="1:20" ht="60" x14ac:dyDescent="0.25">
      <c r="A1622">
        <v>2087</v>
      </c>
      <c r="B1622" s="3" t="s">
        <v>2088</v>
      </c>
      <c r="C1622" s="3" t="s">
        <v>6197</v>
      </c>
      <c r="D1622">
        <v>1500</v>
      </c>
      <c r="E1622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 s="13">
        <f t="shared" si="101"/>
        <v>40794.204375000001</v>
      </c>
      <c r="K1622">
        <v>1312865658</v>
      </c>
      <c r="L1622" s="13">
        <f t="shared" si="102"/>
        <v>42128.824074074073</v>
      </c>
      <c r="M1622" t="b">
        <v>0</v>
      </c>
      <c r="N1622">
        <v>25</v>
      </c>
      <c r="O1622" t="b">
        <v>1</v>
      </c>
      <c r="P1622" t="s">
        <v>8279</v>
      </c>
      <c r="Q1622" s="6">
        <f t="shared" si="100"/>
        <v>1.0353333333333334</v>
      </c>
      <c r="R1622" s="8">
        <f t="shared" si="103"/>
        <v>62.12</v>
      </c>
      <c r="S1622" t="s">
        <v>8314</v>
      </c>
      <c r="T1622" t="s">
        <v>8331</v>
      </c>
    </row>
    <row r="1623" spans="1:20" ht="60" x14ac:dyDescent="0.25">
      <c r="A1623">
        <v>3748</v>
      </c>
      <c r="B1623" s="3" t="s">
        <v>3745</v>
      </c>
      <c r="C1623" s="3" t="s">
        <v>7858</v>
      </c>
      <c r="D1623">
        <v>5000</v>
      </c>
      <c r="E1623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 s="13">
        <f t="shared" si="101"/>
        <v>42416.249305555553</v>
      </c>
      <c r="K1623">
        <v>1453827436</v>
      </c>
      <c r="L1623" s="13">
        <f t="shared" si="102"/>
        <v>40861.27416666667</v>
      </c>
      <c r="M1623" t="b">
        <v>0</v>
      </c>
      <c r="N1623">
        <v>52</v>
      </c>
      <c r="O1623" t="b">
        <v>1</v>
      </c>
      <c r="P1623" t="s">
        <v>8305</v>
      </c>
      <c r="Q1623" s="6">
        <f t="shared" si="100"/>
        <v>1.0351999999999999</v>
      </c>
      <c r="R1623" s="8">
        <f t="shared" si="103"/>
        <v>99.538461538461533</v>
      </c>
      <c r="S1623" t="s">
        <v>8317</v>
      </c>
      <c r="T1623" t="s">
        <v>8338</v>
      </c>
    </row>
    <row r="1624" spans="1:20" ht="45" x14ac:dyDescent="0.25">
      <c r="A1624">
        <v>1273</v>
      </c>
      <c r="B1624" s="3" t="s">
        <v>1274</v>
      </c>
      <c r="C1624" s="3" t="s">
        <v>5383</v>
      </c>
      <c r="D1624">
        <v>4000</v>
      </c>
      <c r="E1624">
        <v>4140</v>
      </c>
      <c r="F1624" t="s">
        <v>8219</v>
      </c>
      <c r="G1624" t="s">
        <v>8229</v>
      </c>
      <c r="H1624" t="s">
        <v>8251</v>
      </c>
      <c r="I1624">
        <v>1409506291</v>
      </c>
      <c r="J1624" s="13">
        <f t="shared" si="101"/>
        <v>41882.730219907404</v>
      </c>
      <c r="K1624">
        <v>1406914291</v>
      </c>
      <c r="L1624" s="13">
        <f t="shared" si="102"/>
        <v>40927.473460648151</v>
      </c>
      <c r="M1624" t="b">
        <v>1</v>
      </c>
      <c r="N1624">
        <v>54</v>
      </c>
      <c r="O1624" t="b">
        <v>1</v>
      </c>
      <c r="P1624" t="s">
        <v>8276</v>
      </c>
      <c r="Q1624" s="6">
        <f t="shared" si="100"/>
        <v>1.0349999999999999</v>
      </c>
      <c r="R1624" s="8">
        <f t="shared" si="103"/>
        <v>76.666666666666671</v>
      </c>
      <c r="S1624" t="s">
        <v>8314</v>
      </c>
      <c r="T1624" t="s">
        <v>8315</v>
      </c>
    </row>
    <row r="1625" spans="1:20" ht="45" x14ac:dyDescent="0.25">
      <c r="A1625">
        <v>3208</v>
      </c>
      <c r="B1625" s="3" t="s">
        <v>3208</v>
      </c>
      <c r="C1625" s="3" t="s">
        <v>7318</v>
      </c>
      <c r="D1625">
        <v>5000</v>
      </c>
      <c r="E1625">
        <v>5175</v>
      </c>
      <c r="F1625" t="s">
        <v>8219</v>
      </c>
      <c r="G1625" t="s">
        <v>8224</v>
      </c>
      <c r="H1625" t="s">
        <v>8246</v>
      </c>
      <c r="I1625">
        <v>1406557877</v>
      </c>
      <c r="J1625" s="13">
        <f t="shared" si="101"/>
        <v>41848.605057870373</v>
      </c>
      <c r="K1625">
        <v>1404743477</v>
      </c>
      <c r="L1625" s="13">
        <f t="shared" si="102"/>
        <v>40960.861562500002</v>
      </c>
      <c r="M1625" t="b">
        <v>1</v>
      </c>
      <c r="N1625">
        <v>82</v>
      </c>
      <c r="O1625" t="b">
        <v>1</v>
      </c>
      <c r="P1625" t="s">
        <v>8271</v>
      </c>
      <c r="Q1625" s="6">
        <f t="shared" si="100"/>
        <v>1.0349999999999999</v>
      </c>
      <c r="R1625" s="8">
        <f t="shared" si="103"/>
        <v>63.109756097560975</v>
      </c>
      <c r="S1625" t="s">
        <v>8317</v>
      </c>
      <c r="T1625" t="s">
        <v>8318</v>
      </c>
    </row>
    <row r="1626" spans="1:20" ht="45" x14ac:dyDescent="0.25">
      <c r="A1626">
        <v>3372</v>
      </c>
      <c r="B1626" s="3" t="s">
        <v>3371</v>
      </c>
      <c r="C1626" s="3" t="s">
        <v>7482</v>
      </c>
      <c r="D1626">
        <v>1000</v>
      </c>
      <c r="E1626">
        <v>1035</v>
      </c>
      <c r="F1626" t="s">
        <v>8219</v>
      </c>
      <c r="G1626" t="s">
        <v>8224</v>
      </c>
      <c r="H1626" t="s">
        <v>8246</v>
      </c>
      <c r="I1626">
        <v>1408942740</v>
      </c>
      <c r="J1626" s="13">
        <f t="shared" si="101"/>
        <v>41876.207638888889</v>
      </c>
      <c r="K1626">
        <v>1407157756</v>
      </c>
      <c r="L1626" s="13">
        <f t="shared" si="102"/>
        <v>42045.031851851847</v>
      </c>
      <c r="M1626" t="b">
        <v>0</v>
      </c>
      <c r="N1626">
        <v>27</v>
      </c>
      <c r="O1626" t="b">
        <v>1</v>
      </c>
      <c r="P1626" t="s">
        <v>8271</v>
      </c>
      <c r="Q1626" s="6">
        <f t="shared" si="100"/>
        <v>1.0349999999999999</v>
      </c>
      <c r="R1626" s="8">
        <f t="shared" si="103"/>
        <v>38.333333333333336</v>
      </c>
      <c r="S1626" t="s">
        <v>8317</v>
      </c>
      <c r="T1626" t="s">
        <v>8318</v>
      </c>
    </row>
    <row r="1627" spans="1:20" ht="45" x14ac:dyDescent="0.25">
      <c r="A1627">
        <v>3414</v>
      </c>
      <c r="B1627" s="3" t="s">
        <v>3413</v>
      </c>
      <c r="C1627" s="3" t="s">
        <v>7524</v>
      </c>
      <c r="D1627">
        <v>3000</v>
      </c>
      <c r="E1627">
        <v>3105</v>
      </c>
      <c r="F1627" t="s">
        <v>8219</v>
      </c>
      <c r="G1627" t="s">
        <v>8224</v>
      </c>
      <c r="H1627" t="s">
        <v>8246</v>
      </c>
      <c r="I1627">
        <v>1480579140</v>
      </c>
      <c r="J1627" s="13">
        <f t="shared" si="101"/>
        <v>42705.332638888889</v>
      </c>
      <c r="K1627">
        <v>1478030325</v>
      </c>
      <c r="L1627" s="13">
        <f t="shared" si="102"/>
        <v>42312.792662037042</v>
      </c>
      <c r="M1627" t="b">
        <v>0</v>
      </c>
      <c r="N1627">
        <v>44</v>
      </c>
      <c r="O1627" t="b">
        <v>1</v>
      </c>
      <c r="P1627" t="s">
        <v>8271</v>
      </c>
      <c r="Q1627" s="6">
        <f t="shared" si="100"/>
        <v>1.0349999999999999</v>
      </c>
      <c r="R1627" s="8">
        <f t="shared" si="103"/>
        <v>70.568181818181813</v>
      </c>
      <c r="S1627" t="s">
        <v>8317</v>
      </c>
      <c r="T1627" t="s">
        <v>8318</v>
      </c>
    </row>
    <row r="1628" spans="1:20" ht="60" x14ac:dyDescent="0.25">
      <c r="A1628">
        <v>3559</v>
      </c>
      <c r="B1628" s="3" t="s">
        <v>3558</v>
      </c>
      <c r="C1628" s="3" t="s">
        <v>7669</v>
      </c>
      <c r="D1628">
        <v>1000</v>
      </c>
      <c r="E1628">
        <v>1035</v>
      </c>
      <c r="F1628" t="s">
        <v>8219</v>
      </c>
      <c r="G1628" t="s">
        <v>8226</v>
      </c>
      <c r="H1628" t="s">
        <v>8248</v>
      </c>
      <c r="I1628">
        <v>1438333080</v>
      </c>
      <c r="J1628" s="13">
        <f t="shared" si="101"/>
        <v>42216.373611111107</v>
      </c>
      <c r="K1628">
        <v>1436408308</v>
      </c>
      <c r="L1628" s="13">
        <f t="shared" si="102"/>
        <v>41701.901817129627</v>
      </c>
      <c r="M1628" t="b">
        <v>0</v>
      </c>
      <c r="N1628">
        <v>24</v>
      </c>
      <c r="O1628" t="b">
        <v>1</v>
      </c>
      <c r="P1628" t="s">
        <v>8271</v>
      </c>
      <c r="Q1628" s="6">
        <f t="shared" si="100"/>
        <v>1.0349999999999999</v>
      </c>
      <c r="R1628" s="8">
        <f t="shared" si="103"/>
        <v>43.125</v>
      </c>
      <c r="S1628" t="s">
        <v>8317</v>
      </c>
      <c r="T1628" t="s">
        <v>8318</v>
      </c>
    </row>
    <row r="1629" spans="1:20" ht="60" x14ac:dyDescent="0.25">
      <c r="A1629">
        <v>3668</v>
      </c>
      <c r="B1629" s="3" t="s">
        <v>3665</v>
      </c>
      <c r="C1629" s="3" t="s">
        <v>7778</v>
      </c>
      <c r="D1629">
        <v>1000</v>
      </c>
      <c r="E1629">
        <v>1035</v>
      </c>
      <c r="F1629" t="s">
        <v>8219</v>
      </c>
      <c r="G1629" t="s">
        <v>8224</v>
      </c>
      <c r="H1629" t="s">
        <v>8246</v>
      </c>
      <c r="I1629">
        <v>1437676380</v>
      </c>
      <c r="J1629" s="13">
        <f t="shared" si="101"/>
        <v>42208.772916666669</v>
      </c>
      <c r="K1629">
        <v>1435670452</v>
      </c>
      <c r="L1629" s="13">
        <f t="shared" si="102"/>
        <v>42740.837152777778</v>
      </c>
      <c r="M1629" t="b">
        <v>0</v>
      </c>
      <c r="N1629">
        <v>28</v>
      </c>
      <c r="O1629" t="b">
        <v>1</v>
      </c>
      <c r="P1629" t="s">
        <v>8271</v>
      </c>
      <c r="Q1629" s="6">
        <f t="shared" si="100"/>
        <v>1.0349999999999999</v>
      </c>
      <c r="R1629" s="8">
        <f t="shared" si="103"/>
        <v>36.964285714285715</v>
      </c>
      <c r="S1629" t="s">
        <v>8317</v>
      </c>
      <c r="T1629" t="s">
        <v>8318</v>
      </c>
    </row>
    <row r="1630" spans="1:20" ht="45" x14ac:dyDescent="0.25">
      <c r="A1630">
        <v>1520</v>
      </c>
      <c r="B1630" s="3" t="s">
        <v>1521</v>
      </c>
      <c r="C1630" s="3" t="s">
        <v>5630</v>
      </c>
      <c r="D1630">
        <v>18000</v>
      </c>
      <c r="E1630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 s="13">
        <f t="shared" si="101"/>
        <v>41992.166666666672</v>
      </c>
      <c r="K1630">
        <v>1415824513</v>
      </c>
      <c r="L1630" s="13">
        <f t="shared" si="102"/>
        <v>40793.998599537037</v>
      </c>
      <c r="M1630" t="b">
        <v>1</v>
      </c>
      <c r="N1630">
        <v>167</v>
      </c>
      <c r="O1630" t="b">
        <v>1</v>
      </c>
      <c r="P1630" t="s">
        <v>8285</v>
      </c>
      <c r="Q1630" s="6">
        <f t="shared" si="100"/>
        <v>1.0347222222222223</v>
      </c>
      <c r="R1630" s="8">
        <f t="shared" si="103"/>
        <v>111.52694610778443</v>
      </c>
      <c r="S1630" t="s">
        <v>8325</v>
      </c>
      <c r="T1630" t="s">
        <v>8326</v>
      </c>
    </row>
    <row r="1631" spans="1:20" ht="60" x14ac:dyDescent="0.25">
      <c r="A1631">
        <v>3705</v>
      </c>
      <c r="B1631" s="3" t="s">
        <v>3702</v>
      </c>
      <c r="C1631" s="3" t="s">
        <v>7815</v>
      </c>
      <c r="D1631">
        <v>2827</v>
      </c>
      <c r="E1631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 s="13">
        <f t="shared" si="101"/>
        <v>41813.75</v>
      </c>
      <c r="K1631">
        <v>1401714114</v>
      </c>
      <c r="L1631" s="13">
        <f t="shared" si="102"/>
        <v>41051.168900462959</v>
      </c>
      <c r="M1631" t="b">
        <v>0</v>
      </c>
      <c r="N1631">
        <v>35</v>
      </c>
      <c r="O1631" t="b">
        <v>1</v>
      </c>
      <c r="P1631" t="s">
        <v>8271</v>
      </c>
      <c r="Q1631" s="6">
        <f t="shared" si="100"/>
        <v>1.0346657233816767</v>
      </c>
      <c r="R1631" s="8">
        <f t="shared" si="103"/>
        <v>83.571428571428569</v>
      </c>
      <c r="S1631" t="s">
        <v>8317</v>
      </c>
      <c r="T1631" t="s">
        <v>8318</v>
      </c>
    </row>
    <row r="1632" spans="1:20" ht="45" x14ac:dyDescent="0.25">
      <c r="A1632">
        <v>855</v>
      </c>
      <c r="B1632" s="3" t="s">
        <v>856</v>
      </c>
      <c r="C1632" s="3" t="s">
        <v>4965</v>
      </c>
      <c r="D1632">
        <v>1450</v>
      </c>
      <c r="E1632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 s="13">
        <f t="shared" si="101"/>
        <v>42575.125196759262</v>
      </c>
      <c r="K1632">
        <v>1466737217</v>
      </c>
      <c r="L1632" s="13">
        <f t="shared" si="102"/>
        <v>42522.347812499997</v>
      </c>
      <c r="M1632" t="b">
        <v>0</v>
      </c>
      <c r="N1632">
        <v>47</v>
      </c>
      <c r="O1632" t="b">
        <v>1</v>
      </c>
      <c r="P1632" t="s">
        <v>8277</v>
      </c>
      <c r="Q1632" s="6">
        <f t="shared" si="100"/>
        <v>1.0344827586206897</v>
      </c>
      <c r="R1632" s="8">
        <f t="shared" si="103"/>
        <v>31.914893617021278</v>
      </c>
      <c r="S1632" t="s">
        <v>8314</v>
      </c>
      <c r="T1632" t="s">
        <v>8335</v>
      </c>
    </row>
    <row r="1633" spans="1:20" ht="60" x14ac:dyDescent="0.25">
      <c r="A1633">
        <v>2664</v>
      </c>
      <c r="B1633" s="3" t="s">
        <v>2664</v>
      </c>
      <c r="C1633" s="3" t="s">
        <v>6774</v>
      </c>
      <c r="D1633">
        <v>17500</v>
      </c>
      <c r="E1633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 s="13">
        <f t="shared" si="101"/>
        <v>42347.290972222225</v>
      </c>
      <c r="K1633">
        <v>1446683797</v>
      </c>
      <c r="L1633" s="13">
        <f t="shared" si="102"/>
        <v>40542.839282407411</v>
      </c>
      <c r="M1633" t="b">
        <v>0</v>
      </c>
      <c r="N1633">
        <v>104</v>
      </c>
      <c r="O1633" t="b">
        <v>1</v>
      </c>
      <c r="P1633" t="s">
        <v>8302</v>
      </c>
      <c r="Q1633" s="6">
        <f t="shared" si="100"/>
        <v>1.0342857142857143</v>
      </c>
      <c r="R1633" s="8">
        <f t="shared" si="103"/>
        <v>174.03846153846155</v>
      </c>
      <c r="S1633" t="s">
        <v>8310</v>
      </c>
      <c r="T1633" t="s">
        <v>8337</v>
      </c>
    </row>
    <row r="1634" spans="1:20" ht="60" x14ac:dyDescent="0.25">
      <c r="A1634">
        <v>3221</v>
      </c>
      <c r="B1634" s="3" t="s">
        <v>3221</v>
      </c>
      <c r="C1634" s="3" t="s">
        <v>7331</v>
      </c>
      <c r="D1634">
        <v>4000</v>
      </c>
      <c r="E1634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 s="13">
        <f t="shared" si="101"/>
        <v>42190.696793981479</v>
      </c>
      <c r="K1634">
        <v>1433090603</v>
      </c>
      <c r="L1634" s="13">
        <f t="shared" si="102"/>
        <v>42103.556828703702</v>
      </c>
      <c r="M1634" t="b">
        <v>1</v>
      </c>
      <c r="N1634">
        <v>113</v>
      </c>
      <c r="O1634" t="b">
        <v>1</v>
      </c>
      <c r="P1634" t="s">
        <v>8271</v>
      </c>
      <c r="Q1634" s="6">
        <f t="shared" si="100"/>
        <v>1.0342499999999999</v>
      </c>
      <c r="R1634" s="8">
        <f t="shared" si="103"/>
        <v>36.610619469026545</v>
      </c>
      <c r="S1634" t="s">
        <v>8317</v>
      </c>
      <c r="T1634" t="s">
        <v>8318</v>
      </c>
    </row>
    <row r="1635" spans="1:20" ht="60" x14ac:dyDescent="0.25">
      <c r="A1635">
        <v>2540</v>
      </c>
      <c r="B1635" s="3" t="s">
        <v>2540</v>
      </c>
      <c r="C1635" s="3" t="s">
        <v>6650</v>
      </c>
      <c r="D1635">
        <v>2500</v>
      </c>
      <c r="E1635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 s="13">
        <f t="shared" si="101"/>
        <v>40845.675011574072</v>
      </c>
      <c r="K1635">
        <v>1314720721</v>
      </c>
      <c r="L1635" s="13">
        <f t="shared" si="102"/>
        <v>41785.72729166667</v>
      </c>
      <c r="M1635" t="b">
        <v>0</v>
      </c>
      <c r="N1635">
        <v>27</v>
      </c>
      <c r="O1635" t="b">
        <v>1</v>
      </c>
      <c r="P1635" t="s">
        <v>8300</v>
      </c>
      <c r="Q1635" s="6">
        <f t="shared" si="100"/>
        <v>1.034</v>
      </c>
      <c r="R1635" s="8">
        <f t="shared" si="103"/>
        <v>95.740740740740748</v>
      </c>
      <c r="S1635" t="s">
        <v>8314</v>
      </c>
      <c r="T1635" t="s">
        <v>8336</v>
      </c>
    </row>
    <row r="1636" spans="1:20" ht="60" x14ac:dyDescent="0.25">
      <c r="A1636">
        <v>3278</v>
      </c>
      <c r="B1636" s="3" t="s">
        <v>3278</v>
      </c>
      <c r="C1636" s="3" t="s">
        <v>7388</v>
      </c>
      <c r="D1636">
        <v>2500</v>
      </c>
      <c r="E1636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 s="13">
        <f t="shared" si="101"/>
        <v>42154.848414351851</v>
      </c>
      <c r="K1636">
        <v>1430425303</v>
      </c>
      <c r="L1636" s="13">
        <f t="shared" si="102"/>
        <v>42173.970127314817</v>
      </c>
      <c r="M1636" t="b">
        <v>1</v>
      </c>
      <c r="N1636">
        <v>34</v>
      </c>
      <c r="O1636" t="b">
        <v>1</v>
      </c>
      <c r="P1636" t="s">
        <v>8271</v>
      </c>
      <c r="Q1636" s="6">
        <f t="shared" si="100"/>
        <v>1.034</v>
      </c>
      <c r="R1636" s="8">
        <f t="shared" si="103"/>
        <v>76.029411764705884</v>
      </c>
      <c r="S1636" t="s">
        <v>8317</v>
      </c>
      <c r="T1636" t="s">
        <v>8318</v>
      </c>
    </row>
    <row r="1637" spans="1:20" x14ac:dyDescent="0.25">
      <c r="A1637">
        <v>3302</v>
      </c>
      <c r="B1637" s="3" t="s">
        <v>3302</v>
      </c>
      <c r="C1637" s="3" t="s">
        <v>7412</v>
      </c>
      <c r="D1637">
        <v>8400</v>
      </c>
      <c r="E1637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 s="13">
        <f t="shared" si="101"/>
        <v>42711.35157407407</v>
      </c>
      <c r="K1637">
        <v>1478507176</v>
      </c>
      <c r="L1637" s="13">
        <f t="shared" si="102"/>
        <v>41023.07471064815</v>
      </c>
      <c r="M1637" t="b">
        <v>0</v>
      </c>
      <c r="N1637">
        <v>50</v>
      </c>
      <c r="O1637" t="b">
        <v>1</v>
      </c>
      <c r="P1637" t="s">
        <v>8271</v>
      </c>
      <c r="Q1637" s="6">
        <f t="shared" si="100"/>
        <v>1.0339285714285715</v>
      </c>
      <c r="R1637" s="8">
        <f t="shared" si="103"/>
        <v>173.7</v>
      </c>
      <c r="S1637" t="s">
        <v>8317</v>
      </c>
      <c r="T1637" t="s">
        <v>8318</v>
      </c>
    </row>
    <row r="1638" spans="1:20" ht="45" x14ac:dyDescent="0.25">
      <c r="A1638">
        <v>3463</v>
      </c>
      <c r="B1638" s="3" t="s">
        <v>3462</v>
      </c>
      <c r="C1638" s="3" t="s">
        <v>7573</v>
      </c>
      <c r="D1638">
        <v>10000</v>
      </c>
      <c r="E1638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 s="13">
        <f t="shared" si="101"/>
        <v>42654.165972222225</v>
      </c>
      <c r="K1638">
        <v>1472594585</v>
      </c>
      <c r="L1638" s="13">
        <f t="shared" si="102"/>
        <v>42248.640162037031</v>
      </c>
      <c r="M1638" t="b">
        <v>0</v>
      </c>
      <c r="N1638">
        <v>114</v>
      </c>
      <c r="O1638" t="b">
        <v>1</v>
      </c>
      <c r="P1638" t="s">
        <v>8271</v>
      </c>
      <c r="Q1638" s="6">
        <f t="shared" si="100"/>
        <v>1.0338000000000001</v>
      </c>
      <c r="R1638" s="8">
        <f t="shared" si="103"/>
        <v>90.684210526315795</v>
      </c>
      <c r="S1638" t="s">
        <v>8317</v>
      </c>
      <c r="T1638" t="s">
        <v>8318</v>
      </c>
    </row>
    <row r="1639" spans="1:20" ht="60" x14ac:dyDescent="0.25">
      <c r="A1639">
        <v>1519</v>
      </c>
      <c r="B1639" s="3" t="s">
        <v>1520</v>
      </c>
      <c r="C1639" s="3" t="s">
        <v>5629</v>
      </c>
      <c r="D1639">
        <v>9000</v>
      </c>
      <c r="E1639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 s="13">
        <f t="shared" si="101"/>
        <v>41810.915972222225</v>
      </c>
      <c r="K1639">
        <v>1400867283</v>
      </c>
      <c r="L1639" s="13">
        <f t="shared" si="102"/>
        <v>41371.648078703707</v>
      </c>
      <c r="M1639" t="b">
        <v>1</v>
      </c>
      <c r="N1639">
        <v>145</v>
      </c>
      <c r="O1639" t="b">
        <v>1</v>
      </c>
      <c r="P1639" t="s">
        <v>8285</v>
      </c>
      <c r="Q1639" s="6">
        <f t="shared" si="100"/>
        <v>1.033638888888889</v>
      </c>
      <c r="R1639" s="8">
        <f t="shared" si="103"/>
        <v>64.156896551724131</v>
      </c>
      <c r="S1639" t="s">
        <v>8325</v>
      </c>
      <c r="T1639" t="s">
        <v>8326</v>
      </c>
    </row>
    <row r="1640" spans="1:20" ht="60" x14ac:dyDescent="0.25">
      <c r="A1640">
        <v>367</v>
      </c>
      <c r="B1640" s="3" t="s">
        <v>368</v>
      </c>
      <c r="C1640" s="3" t="s">
        <v>4477</v>
      </c>
      <c r="D1640">
        <v>10000</v>
      </c>
      <c r="E1640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 s="13">
        <f t="shared" si="101"/>
        <v>41395.207638888889</v>
      </c>
      <c r="K1640">
        <v>1363960278</v>
      </c>
      <c r="L1640" s="13">
        <f t="shared" si="102"/>
        <v>41905.034108796295</v>
      </c>
      <c r="M1640" t="b">
        <v>0</v>
      </c>
      <c r="N1640">
        <v>119</v>
      </c>
      <c r="O1640" t="b">
        <v>1</v>
      </c>
      <c r="P1640" t="s">
        <v>8269</v>
      </c>
      <c r="Q1640" s="6">
        <f t="shared" si="100"/>
        <v>1.033501</v>
      </c>
      <c r="R1640" s="8">
        <f t="shared" si="103"/>
        <v>86.84882352941176</v>
      </c>
      <c r="S1640" t="s">
        <v>8320</v>
      </c>
      <c r="T1640" t="s">
        <v>8332</v>
      </c>
    </row>
    <row r="1641" spans="1:20" ht="60" x14ac:dyDescent="0.25">
      <c r="A1641">
        <v>3753</v>
      </c>
      <c r="B1641" s="3" t="s">
        <v>3750</v>
      </c>
      <c r="C1641" s="3" t="s">
        <v>7863</v>
      </c>
      <c r="D1641">
        <v>5000</v>
      </c>
      <c r="E1641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 s="13">
        <f t="shared" si="101"/>
        <v>42158</v>
      </c>
      <c r="K1641">
        <v>1430768800</v>
      </c>
      <c r="L1641" s="13">
        <f t="shared" si="102"/>
        <v>41646.628032407411</v>
      </c>
      <c r="M1641" t="b">
        <v>0</v>
      </c>
      <c r="N1641">
        <v>30</v>
      </c>
      <c r="O1641" t="b">
        <v>1</v>
      </c>
      <c r="P1641" t="s">
        <v>8305</v>
      </c>
      <c r="Q1641" s="6">
        <f t="shared" si="100"/>
        <v>1.0334000000000001</v>
      </c>
      <c r="R1641" s="8">
        <f t="shared" si="103"/>
        <v>172.23333333333332</v>
      </c>
      <c r="S1641" t="s">
        <v>8317</v>
      </c>
      <c r="T1641" t="s">
        <v>8338</v>
      </c>
    </row>
    <row r="1642" spans="1:20" ht="60" x14ac:dyDescent="0.25">
      <c r="A1642">
        <v>114</v>
      </c>
      <c r="B1642" s="3" t="s">
        <v>116</v>
      </c>
      <c r="C1642" s="3" t="s">
        <v>4225</v>
      </c>
      <c r="D1642">
        <v>3000</v>
      </c>
      <c r="E1642">
        <v>3100</v>
      </c>
      <c r="F1642" t="s">
        <v>8219</v>
      </c>
      <c r="G1642" t="s">
        <v>8224</v>
      </c>
      <c r="H1642" t="s">
        <v>8246</v>
      </c>
      <c r="I1642">
        <v>1326436488</v>
      </c>
      <c r="J1642" s="13">
        <f t="shared" si="101"/>
        <v>40921.27416666667</v>
      </c>
      <c r="K1642">
        <v>1321252488</v>
      </c>
      <c r="L1642" s="13">
        <f t="shared" si="102"/>
        <v>42507.860196759255</v>
      </c>
      <c r="M1642" t="b">
        <v>0</v>
      </c>
      <c r="N1642">
        <v>35</v>
      </c>
      <c r="O1642" t="b">
        <v>1</v>
      </c>
      <c r="P1642" t="s">
        <v>8266</v>
      </c>
      <c r="Q1642" s="6">
        <f t="shared" si="100"/>
        <v>1.0333333333333334</v>
      </c>
      <c r="R1642" s="8">
        <f t="shared" si="103"/>
        <v>88.571428571428569</v>
      </c>
      <c r="S1642" t="s">
        <v>8320</v>
      </c>
      <c r="T1642" t="s">
        <v>8321</v>
      </c>
    </row>
    <row r="1643" spans="1:20" ht="60" x14ac:dyDescent="0.25">
      <c r="A1643">
        <v>827</v>
      </c>
      <c r="B1643" s="3" t="s">
        <v>828</v>
      </c>
      <c r="C1643" s="3" t="s">
        <v>4937</v>
      </c>
      <c r="D1643">
        <v>300</v>
      </c>
      <c r="E1643">
        <v>310</v>
      </c>
      <c r="F1643" t="s">
        <v>8219</v>
      </c>
      <c r="G1643" t="s">
        <v>8224</v>
      </c>
      <c r="H1643" t="s">
        <v>8246</v>
      </c>
      <c r="I1643">
        <v>1329248940</v>
      </c>
      <c r="J1643" s="13">
        <f t="shared" si="101"/>
        <v>40953.825694444444</v>
      </c>
      <c r="K1643">
        <v>1326972107</v>
      </c>
      <c r="L1643" s="13">
        <f t="shared" si="102"/>
        <v>41964.315532407403</v>
      </c>
      <c r="M1643" t="b">
        <v>0</v>
      </c>
      <c r="N1643">
        <v>11</v>
      </c>
      <c r="O1643" t="b">
        <v>1</v>
      </c>
      <c r="P1643" t="s">
        <v>8276</v>
      </c>
      <c r="Q1643" s="6">
        <f t="shared" si="100"/>
        <v>1.0333333333333334</v>
      </c>
      <c r="R1643" s="8">
        <f t="shared" si="103"/>
        <v>28.181818181818183</v>
      </c>
      <c r="S1643" t="s">
        <v>8314</v>
      </c>
      <c r="T1643" t="s">
        <v>8315</v>
      </c>
    </row>
    <row r="1644" spans="1:20" x14ac:dyDescent="0.25">
      <c r="A1644">
        <v>1927</v>
      </c>
      <c r="B1644" s="3" t="s">
        <v>1928</v>
      </c>
      <c r="C1644" s="3" t="s">
        <v>6037</v>
      </c>
      <c r="D1644">
        <v>600</v>
      </c>
      <c r="E1644">
        <v>620</v>
      </c>
      <c r="F1644" t="s">
        <v>8219</v>
      </c>
      <c r="G1644" t="s">
        <v>8224</v>
      </c>
      <c r="H1644" t="s">
        <v>8246</v>
      </c>
      <c r="I1644">
        <v>1331182740</v>
      </c>
      <c r="J1644" s="13">
        <f t="shared" si="101"/>
        <v>40976.207638888889</v>
      </c>
      <c r="K1644">
        <v>1329856839</v>
      </c>
      <c r="L1644" s="13">
        <f t="shared" si="102"/>
        <v>41778.193622685183</v>
      </c>
      <c r="M1644" t="b">
        <v>0</v>
      </c>
      <c r="N1644">
        <v>11</v>
      </c>
      <c r="O1644" t="b">
        <v>1</v>
      </c>
      <c r="P1644" t="s">
        <v>8279</v>
      </c>
      <c r="Q1644" s="6">
        <f t="shared" si="100"/>
        <v>1.0333333333333334</v>
      </c>
      <c r="R1644" s="8">
        <f t="shared" si="103"/>
        <v>56.363636363636367</v>
      </c>
      <c r="S1644" t="s">
        <v>8314</v>
      </c>
      <c r="T1644" t="s">
        <v>8331</v>
      </c>
    </row>
    <row r="1645" spans="1:20" ht="45" x14ac:dyDescent="0.25">
      <c r="A1645">
        <v>2740</v>
      </c>
      <c r="B1645" s="3" t="s">
        <v>2740</v>
      </c>
      <c r="C1645" s="3" t="s">
        <v>6850</v>
      </c>
      <c r="D1645">
        <v>300</v>
      </c>
      <c r="E1645">
        <v>310</v>
      </c>
      <c r="F1645" t="s">
        <v>8219</v>
      </c>
      <c r="G1645" t="s">
        <v>8224</v>
      </c>
      <c r="H1645" t="s">
        <v>8246</v>
      </c>
      <c r="I1645">
        <v>1426117552</v>
      </c>
      <c r="J1645" s="13">
        <f t="shared" si="101"/>
        <v>42074.99018518519</v>
      </c>
      <c r="K1645">
        <v>1423529152</v>
      </c>
      <c r="L1645" s="13">
        <f t="shared" si="102"/>
        <v>41591.737974537034</v>
      </c>
      <c r="M1645" t="b">
        <v>0</v>
      </c>
      <c r="N1645">
        <v>17</v>
      </c>
      <c r="O1645" t="b">
        <v>1</v>
      </c>
      <c r="P1645" t="s">
        <v>8295</v>
      </c>
      <c r="Q1645" s="6">
        <f t="shared" si="100"/>
        <v>1.0333333333333334</v>
      </c>
      <c r="R1645" s="8">
        <f t="shared" si="103"/>
        <v>18.235294117647058</v>
      </c>
      <c r="S1645" t="s">
        <v>8310</v>
      </c>
      <c r="T1645" t="s">
        <v>8311</v>
      </c>
    </row>
    <row r="1646" spans="1:20" ht="60" x14ac:dyDescent="0.25">
      <c r="A1646">
        <v>2825</v>
      </c>
      <c r="B1646" s="3" t="s">
        <v>2825</v>
      </c>
      <c r="C1646" s="3" t="s">
        <v>6935</v>
      </c>
      <c r="D1646">
        <v>3000</v>
      </c>
      <c r="E1646">
        <v>3100</v>
      </c>
      <c r="F1646" t="s">
        <v>8219</v>
      </c>
      <c r="G1646" t="s">
        <v>8225</v>
      </c>
      <c r="H1646" t="s">
        <v>8247</v>
      </c>
      <c r="I1646">
        <v>1449255686</v>
      </c>
      <c r="J1646" s="13">
        <f t="shared" si="101"/>
        <v>42342.792662037042</v>
      </c>
      <c r="K1646">
        <v>1446663686</v>
      </c>
      <c r="L1646" s="13">
        <f t="shared" si="102"/>
        <v>42207.58699074074</v>
      </c>
      <c r="M1646" t="b">
        <v>0</v>
      </c>
      <c r="N1646">
        <v>51</v>
      </c>
      <c r="O1646" t="b">
        <v>1</v>
      </c>
      <c r="P1646" t="s">
        <v>8271</v>
      </c>
      <c r="Q1646" s="6">
        <f t="shared" si="100"/>
        <v>1.0333333333333334</v>
      </c>
      <c r="R1646" s="8">
        <f t="shared" si="103"/>
        <v>60.784313725490193</v>
      </c>
      <c r="S1646" t="s">
        <v>8317</v>
      </c>
      <c r="T1646" t="s">
        <v>8318</v>
      </c>
    </row>
    <row r="1647" spans="1:20" ht="45" x14ac:dyDescent="0.25">
      <c r="A1647">
        <v>60</v>
      </c>
      <c r="B1647" s="3" t="s">
        <v>62</v>
      </c>
      <c r="C1647" s="3" t="s">
        <v>4171</v>
      </c>
      <c r="D1647">
        <v>4500</v>
      </c>
      <c r="E1647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 s="13">
        <f t="shared" si="101"/>
        <v>41721</v>
      </c>
      <c r="K1647">
        <v>1393882717</v>
      </c>
      <c r="L1647" s="13">
        <f t="shared" si="102"/>
        <v>41026.996099537035</v>
      </c>
      <c r="M1647" t="b">
        <v>0</v>
      </c>
      <c r="N1647">
        <v>108</v>
      </c>
      <c r="O1647" t="b">
        <v>1</v>
      </c>
      <c r="P1647" t="s">
        <v>8266</v>
      </c>
      <c r="Q1647" s="6">
        <f t="shared" si="100"/>
        <v>1.0329622222222221</v>
      </c>
      <c r="R1647" s="8">
        <f t="shared" si="103"/>
        <v>43.040092592592593</v>
      </c>
      <c r="S1647" t="s">
        <v>8320</v>
      </c>
      <c r="T1647" t="s">
        <v>8321</v>
      </c>
    </row>
    <row r="1648" spans="1:20" ht="60" x14ac:dyDescent="0.25">
      <c r="A1648">
        <v>2991</v>
      </c>
      <c r="B1648" s="3" t="s">
        <v>2991</v>
      </c>
      <c r="C1648" s="3" t="s">
        <v>7101</v>
      </c>
      <c r="D1648">
        <v>8500</v>
      </c>
      <c r="E1648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 s="13">
        <f t="shared" si="101"/>
        <v>42762.837152777778</v>
      </c>
      <c r="K1648">
        <v>1483646730</v>
      </c>
      <c r="L1648" s="13">
        <f t="shared" si="102"/>
        <v>42121.675763888896</v>
      </c>
      <c r="M1648" t="b">
        <v>0</v>
      </c>
      <c r="N1648">
        <v>93</v>
      </c>
      <c r="O1648" t="b">
        <v>1</v>
      </c>
      <c r="P1648" t="s">
        <v>8303</v>
      </c>
      <c r="Q1648" s="6">
        <f t="shared" si="100"/>
        <v>1.0329411764705883</v>
      </c>
      <c r="R1648" s="8">
        <f t="shared" si="103"/>
        <v>94.408602150537632</v>
      </c>
      <c r="S1648" t="s">
        <v>8317</v>
      </c>
      <c r="T1648" t="s">
        <v>8330</v>
      </c>
    </row>
    <row r="1649" spans="1:20" ht="60" x14ac:dyDescent="0.25">
      <c r="A1649">
        <v>2485</v>
      </c>
      <c r="B1649" s="3" t="s">
        <v>2485</v>
      </c>
      <c r="C1649" s="3" t="s">
        <v>6595</v>
      </c>
      <c r="D1649">
        <v>2000</v>
      </c>
      <c r="E1649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 s="13">
        <f t="shared" si="101"/>
        <v>40828.998599537037</v>
      </c>
      <c r="K1649">
        <v>1315439879</v>
      </c>
      <c r="L1649" s="13">
        <f t="shared" si="102"/>
        <v>41878.878379629627</v>
      </c>
      <c r="M1649" t="b">
        <v>0</v>
      </c>
      <c r="N1649">
        <v>41</v>
      </c>
      <c r="O1649" t="b">
        <v>1</v>
      </c>
      <c r="P1649" t="s">
        <v>8279</v>
      </c>
      <c r="Q1649" s="6">
        <f t="shared" si="100"/>
        <v>1.0325</v>
      </c>
      <c r="R1649" s="8">
        <f t="shared" si="103"/>
        <v>50.365853658536587</v>
      </c>
      <c r="S1649" t="s">
        <v>8314</v>
      </c>
      <c r="T1649" t="s">
        <v>8331</v>
      </c>
    </row>
    <row r="1650" spans="1:20" ht="60" x14ac:dyDescent="0.25">
      <c r="A1650">
        <v>288</v>
      </c>
      <c r="B1650" s="3" t="s">
        <v>289</v>
      </c>
      <c r="C1650" s="3" t="s">
        <v>4398</v>
      </c>
      <c r="D1650">
        <v>50000</v>
      </c>
      <c r="E1650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 s="13">
        <f t="shared" si="101"/>
        <v>41086.168900462959</v>
      </c>
      <c r="K1650">
        <v>1337659393</v>
      </c>
      <c r="L1650" s="13">
        <f t="shared" si="102"/>
        <v>42016.800208333334</v>
      </c>
      <c r="M1650" t="b">
        <v>1</v>
      </c>
      <c r="N1650">
        <v>447</v>
      </c>
      <c r="O1650" t="b">
        <v>1</v>
      </c>
      <c r="P1650" t="s">
        <v>8269</v>
      </c>
      <c r="Q1650" s="6">
        <f t="shared" si="100"/>
        <v>1.0321061999999999</v>
      </c>
      <c r="R1650" s="8">
        <f t="shared" si="103"/>
        <v>115.44812080536913</v>
      </c>
      <c r="S1650" t="s">
        <v>8320</v>
      </c>
      <c r="T1650" t="s">
        <v>8332</v>
      </c>
    </row>
    <row r="1651" spans="1:20" ht="60" x14ac:dyDescent="0.25">
      <c r="A1651">
        <v>3235</v>
      </c>
      <c r="B1651" s="3" t="s">
        <v>3235</v>
      </c>
      <c r="C1651" s="3" t="s">
        <v>7345</v>
      </c>
      <c r="D1651">
        <v>15000</v>
      </c>
      <c r="E1651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 s="13">
        <f t="shared" si="101"/>
        <v>42552.347812499997</v>
      </c>
      <c r="K1651">
        <v>1464769251</v>
      </c>
      <c r="L1651" s="13">
        <f t="shared" si="102"/>
        <v>42121.756921296299</v>
      </c>
      <c r="M1651" t="b">
        <v>1</v>
      </c>
      <c r="N1651">
        <v>181</v>
      </c>
      <c r="O1651" t="b">
        <v>1</v>
      </c>
      <c r="P1651" t="s">
        <v>8271</v>
      </c>
      <c r="Q1651" s="6">
        <f t="shared" si="100"/>
        <v>1.0320666666666667</v>
      </c>
      <c r="R1651" s="8">
        <f t="shared" si="103"/>
        <v>85.530386740331494</v>
      </c>
      <c r="S1651" t="s">
        <v>8317</v>
      </c>
      <c r="T1651" t="s">
        <v>8318</v>
      </c>
    </row>
    <row r="1652" spans="1:20" ht="60" x14ac:dyDescent="0.25">
      <c r="A1652">
        <v>2491</v>
      </c>
      <c r="B1652" s="3" t="s">
        <v>2491</v>
      </c>
      <c r="C1652" s="3" t="s">
        <v>6601</v>
      </c>
      <c r="D1652">
        <v>500</v>
      </c>
      <c r="E1652">
        <v>516</v>
      </c>
      <c r="F1652" t="s">
        <v>8219</v>
      </c>
      <c r="G1652" t="s">
        <v>8224</v>
      </c>
      <c r="H1652" t="s">
        <v>8246</v>
      </c>
      <c r="I1652">
        <v>1295142660</v>
      </c>
      <c r="J1652" s="13">
        <f t="shared" si="101"/>
        <v>40559.07708333333</v>
      </c>
      <c r="K1652">
        <v>1293739714</v>
      </c>
      <c r="L1652" s="13">
        <f t="shared" si="102"/>
        <v>42200.625833333332</v>
      </c>
      <c r="M1652" t="b">
        <v>0</v>
      </c>
      <c r="N1652">
        <v>10</v>
      </c>
      <c r="O1652" t="b">
        <v>1</v>
      </c>
      <c r="P1652" t="s">
        <v>8279</v>
      </c>
      <c r="Q1652" s="6">
        <f t="shared" si="100"/>
        <v>1.032</v>
      </c>
      <c r="R1652" s="8">
        <f t="shared" si="103"/>
        <v>51.6</v>
      </c>
      <c r="S1652" t="s">
        <v>8314</v>
      </c>
      <c r="T1652" t="s">
        <v>8331</v>
      </c>
    </row>
    <row r="1653" spans="1:20" ht="60" x14ac:dyDescent="0.25">
      <c r="A1653">
        <v>2924</v>
      </c>
      <c r="B1653" s="3" t="s">
        <v>2924</v>
      </c>
      <c r="C1653" s="3" t="s">
        <v>7034</v>
      </c>
      <c r="D1653">
        <v>25000</v>
      </c>
      <c r="E1653">
        <v>25800</v>
      </c>
      <c r="F1653" t="s">
        <v>8219</v>
      </c>
      <c r="G1653" t="s">
        <v>8224</v>
      </c>
      <c r="H1653" t="s">
        <v>8246</v>
      </c>
      <c r="I1653">
        <v>1431143940</v>
      </c>
      <c r="J1653" s="13">
        <f t="shared" si="101"/>
        <v>42133.165972222225</v>
      </c>
      <c r="K1653">
        <v>1428585710</v>
      </c>
      <c r="L1653" s="13">
        <f t="shared" si="102"/>
        <v>42081.903587962966</v>
      </c>
      <c r="M1653" t="b">
        <v>0</v>
      </c>
      <c r="N1653">
        <v>147</v>
      </c>
      <c r="O1653" t="b">
        <v>1</v>
      </c>
      <c r="P1653" t="s">
        <v>8305</v>
      </c>
      <c r="Q1653" s="6">
        <f t="shared" si="100"/>
        <v>1.032</v>
      </c>
      <c r="R1653" s="8">
        <f t="shared" si="103"/>
        <v>175.51020408163265</v>
      </c>
      <c r="S1653" t="s">
        <v>8317</v>
      </c>
      <c r="T1653" t="s">
        <v>8338</v>
      </c>
    </row>
    <row r="1654" spans="1:20" ht="45" x14ac:dyDescent="0.25">
      <c r="A1654">
        <v>3015</v>
      </c>
      <c r="B1654" s="3" t="s">
        <v>3015</v>
      </c>
      <c r="C1654" s="3" t="s">
        <v>7125</v>
      </c>
      <c r="D1654">
        <v>3400</v>
      </c>
      <c r="E1654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 s="13">
        <f t="shared" si="101"/>
        <v>41801.166666666664</v>
      </c>
      <c r="K1654">
        <v>1401125238</v>
      </c>
      <c r="L1654" s="13">
        <f t="shared" si="102"/>
        <v>41932.311099537037</v>
      </c>
      <c r="M1654" t="b">
        <v>0</v>
      </c>
      <c r="N1654">
        <v>40</v>
      </c>
      <c r="O1654" t="b">
        <v>1</v>
      </c>
      <c r="P1654" t="s">
        <v>8303</v>
      </c>
      <c r="Q1654" s="6">
        <f t="shared" si="100"/>
        <v>1.0317647058823529</v>
      </c>
      <c r="R1654" s="8">
        <f t="shared" si="103"/>
        <v>87.7</v>
      </c>
      <c r="S1654" t="s">
        <v>8317</v>
      </c>
      <c r="T1654" t="s">
        <v>8330</v>
      </c>
    </row>
    <row r="1655" spans="1:20" ht="60" x14ac:dyDescent="0.25">
      <c r="A1655">
        <v>3667</v>
      </c>
      <c r="B1655" s="3" t="s">
        <v>3664</v>
      </c>
      <c r="C1655" s="3" t="s">
        <v>7777</v>
      </c>
      <c r="D1655">
        <v>3000</v>
      </c>
      <c r="E1655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 s="13">
        <f t="shared" si="101"/>
        <v>42203.970127314817</v>
      </c>
      <c r="K1655">
        <v>1434669419</v>
      </c>
      <c r="L1655" s="13">
        <f t="shared" si="102"/>
        <v>42465.542905092589</v>
      </c>
      <c r="M1655" t="b">
        <v>0</v>
      </c>
      <c r="N1655">
        <v>58</v>
      </c>
      <c r="O1655" t="b">
        <v>1</v>
      </c>
      <c r="P1655" t="s">
        <v>8271</v>
      </c>
      <c r="Q1655" s="6">
        <f t="shared" si="100"/>
        <v>1.0317033333333334</v>
      </c>
      <c r="R1655" s="8">
        <f t="shared" si="103"/>
        <v>53.363965517241382</v>
      </c>
      <c r="S1655" t="s">
        <v>8317</v>
      </c>
      <c r="T1655" t="s">
        <v>8318</v>
      </c>
    </row>
    <row r="1656" spans="1:20" ht="45" x14ac:dyDescent="0.25">
      <c r="A1656">
        <v>2470</v>
      </c>
      <c r="B1656" s="3" t="s">
        <v>2471</v>
      </c>
      <c r="C1656" s="3" t="s">
        <v>6580</v>
      </c>
      <c r="D1656">
        <v>1000</v>
      </c>
      <c r="E1656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 s="13">
        <f t="shared" si="101"/>
        <v>41053.07471064815</v>
      </c>
      <c r="K1656">
        <v>1335232055</v>
      </c>
      <c r="L1656" s="13">
        <f t="shared" si="102"/>
        <v>41884.617314814815</v>
      </c>
      <c r="M1656" t="b">
        <v>0</v>
      </c>
      <c r="N1656">
        <v>36</v>
      </c>
      <c r="O1656" t="b">
        <v>1</v>
      </c>
      <c r="P1656" t="s">
        <v>8279</v>
      </c>
      <c r="Q1656" s="6">
        <f t="shared" si="100"/>
        <v>1.0316400000000001</v>
      </c>
      <c r="R1656" s="8">
        <f t="shared" si="103"/>
        <v>28.65666666666667</v>
      </c>
      <c r="S1656" t="s">
        <v>8314</v>
      </c>
      <c r="T1656" t="s">
        <v>8331</v>
      </c>
    </row>
    <row r="1657" spans="1:20" ht="45" x14ac:dyDescent="0.25">
      <c r="A1657">
        <v>3535</v>
      </c>
      <c r="B1657" s="3" t="s">
        <v>3534</v>
      </c>
      <c r="C1657" s="3" t="s">
        <v>7645</v>
      </c>
      <c r="D1657">
        <v>2000</v>
      </c>
      <c r="E1657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 s="13">
        <f t="shared" si="101"/>
        <v>42279.75</v>
      </c>
      <c r="K1657">
        <v>1441120910</v>
      </c>
      <c r="L1657" s="13">
        <f t="shared" si="102"/>
        <v>42297.748067129629</v>
      </c>
      <c r="M1657" t="b">
        <v>0</v>
      </c>
      <c r="N1657">
        <v>46</v>
      </c>
      <c r="O1657" t="b">
        <v>1</v>
      </c>
      <c r="P1657" t="s">
        <v>8271</v>
      </c>
      <c r="Q1657" s="6">
        <f t="shared" si="100"/>
        <v>1.0315000000000001</v>
      </c>
      <c r="R1657" s="8">
        <f t="shared" si="103"/>
        <v>44.847826086956523</v>
      </c>
      <c r="S1657" t="s">
        <v>8317</v>
      </c>
      <c r="T1657" t="s">
        <v>8318</v>
      </c>
    </row>
    <row r="1658" spans="1:20" ht="30" x14ac:dyDescent="0.25">
      <c r="A1658">
        <v>1928</v>
      </c>
      <c r="B1658" s="3" t="s">
        <v>1929</v>
      </c>
      <c r="C1658" s="3" t="s">
        <v>6038</v>
      </c>
      <c r="D1658">
        <v>2550</v>
      </c>
      <c r="E1658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 s="13">
        <f t="shared" si="101"/>
        <v>41401.648078703707</v>
      </c>
      <c r="K1658">
        <v>1365348794</v>
      </c>
      <c r="L1658" s="13">
        <f t="shared" si="102"/>
        <v>42675.694236111114</v>
      </c>
      <c r="M1658" t="b">
        <v>0</v>
      </c>
      <c r="N1658">
        <v>34</v>
      </c>
      <c r="O1658" t="b">
        <v>1</v>
      </c>
      <c r="P1658" t="s">
        <v>8279</v>
      </c>
      <c r="Q1658" s="6">
        <f t="shared" si="100"/>
        <v>1.031372549019608</v>
      </c>
      <c r="R1658" s="8">
        <f t="shared" si="103"/>
        <v>77.352941176470594</v>
      </c>
      <c r="S1658" t="s">
        <v>8314</v>
      </c>
      <c r="T1658" t="s">
        <v>8331</v>
      </c>
    </row>
    <row r="1659" spans="1:20" ht="60" x14ac:dyDescent="0.25">
      <c r="A1659">
        <v>1027</v>
      </c>
      <c r="B1659" s="3" t="s">
        <v>1028</v>
      </c>
      <c r="C1659" s="3" t="s">
        <v>5137</v>
      </c>
      <c r="D1659">
        <v>7501</v>
      </c>
      <c r="E1659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 s="13">
        <f t="shared" si="101"/>
        <v>41935.034108796295</v>
      </c>
      <c r="K1659">
        <v>1411433347</v>
      </c>
      <c r="L1659" s="13">
        <f t="shared" si="102"/>
        <v>41932.745046296295</v>
      </c>
      <c r="M1659" t="b">
        <v>1</v>
      </c>
      <c r="N1659">
        <v>111</v>
      </c>
      <c r="O1659" t="b">
        <v>1</v>
      </c>
      <c r="P1659" t="s">
        <v>8280</v>
      </c>
      <c r="Q1659" s="6">
        <f t="shared" si="100"/>
        <v>1.0309292094387414</v>
      </c>
      <c r="R1659" s="8">
        <f t="shared" si="103"/>
        <v>69.666666666666671</v>
      </c>
      <c r="S1659" t="s">
        <v>8314</v>
      </c>
      <c r="T1659" t="s">
        <v>8327</v>
      </c>
    </row>
    <row r="1660" spans="1:20" ht="45" x14ac:dyDescent="0.25">
      <c r="A1660">
        <v>404</v>
      </c>
      <c r="B1660" s="3" t="s">
        <v>405</v>
      </c>
      <c r="C1660" s="3" t="s">
        <v>4514</v>
      </c>
      <c r="D1660">
        <v>35000</v>
      </c>
      <c r="E1660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 s="13">
        <f t="shared" si="101"/>
        <v>41675.961111111108</v>
      </c>
      <c r="K1660">
        <v>1389107062</v>
      </c>
      <c r="L1660" s="13">
        <f t="shared" si="102"/>
        <v>41802.574282407404</v>
      </c>
      <c r="M1660" t="b">
        <v>0</v>
      </c>
      <c r="N1660">
        <v>271</v>
      </c>
      <c r="O1660" t="b">
        <v>1</v>
      </c>
      <c r="P1660" t="s">
        <v>8269</v>
      </c>
      <c r="Q1660" s="6">
        <f t="shared" si="100"/>
        <v>1.0309142857142857</v>
      </c>
      <c r="R1660" s="8">
        <f t="shared" si="103"/>
        <v>133.14391143911439</v>
      </c>
      <c r="S1660" t="s">
        <v>8320</v>
      </c>
      <c r="T1660" t="s">
        <v>8332</v>
      </c>
    </row>
    <row r="1661" spans="1:20" ht="45" x14ac:dyDescent="0.25">
      <c r="A1661">
        <v>358</v>
      </c>
      <c r="B1661" s="3" t="s">
        <v>359</v>
      </c>
      <c r="C1661" s="3" t="s">
        <v>4468</v>
      </c>
      <c r="D1661">
        <v>50000</v>
      </c>
      <c r="E1661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 s="13">
        <f t="shared" si="101"/>
        <v>42536.625</v>
      </c>
      <c r="K1661">
        <v>1463517521</v>
      </c>
      <c r="L1661" s="13">
        <f t="shared" si="102"/>
        <v>42052.7815162037</v>
      </c>
      <c r="M1661" t="b">
        <v>1</v>
      </c>
      <c r="N1661">
        <v>267</v>
      </c>
      <c r="O1661" t="b">
        <v>1</v>
      </c>
      <c r="P1661" t="s">
        <v>8269</v>
      </c>
      <c r="Q1661" s="6">
        <f t="shared" si="100"/>
        <v>1.03088</v>
      </c>
      <c r="R1661" s="8">
        <f t="shared" si="103"/>
        <v>193.04868913857678</v>
      </c>
      <c r="S1661" t="s">
        <v>8320</v>
      </c>
      <c r="T1661" t="s">
        <v>8332</v>
      </c>
    </row>
    <row r="1662" spans="1:20" ht="30" x14ac:dyDescent="0.25">
      <c r="A1662">
        <v>3262</v>
      </c>
      <c r="B1662" s="3" t="s">
        <v>3262</v>
      </c>
      <c r="C1662" s="3" t="s">
        <v>7372</v>
      </c>
      <c r="D1662">
        <v>12200</v>
      </c>
      <c r="E1662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 s="13">
        <f t="shared" si="101"/>
        <v>41995.166666666672</v>
      </c>
      <c r="K1662">
        <v>1416555262</v>
      </c>
      <c r="L1662" s="13">
        <f t="shared" si="102"/>
        <v>41542.958449074074</v>
      </c>
      <c r="M1662" t="b">
        <v>1</v>
      </c>
      <c r="N1662">
        <v>134</v>
      </c>
      <c r="O1662" t="b">
        <v>1</v>
      </c>
      <c r="P1662" t="s">
        <v>8271</v>
      </c>
      <c r="Q1662" s="6">
        <f t="shared" si="100"/>
        <v>1.0304098360655738</v>
      </c>
      <c r="R1662" s="8">
        <f t="shared" si="103"/>
        <v>93.81343283582089</v>
      </c>
      <c r="S1662" t="s">
        <v>8317</v>
      </c>
      <c r="T1662" t="s">
        <v>8318</v>
      </c>
    </row>
    <row r="1663" spans="1:20" ht="60" x14ac:dyDescent="0.25">
      <c r="A1663">
        <v>2998</v>
      </c>
      <c r="B1663" s="3" t="s">
        <v>2998</v>
      </c>
      <c r="C1663" s="3" t="s">
        <v>7108</v>
      </c>
      <c r="D1663">
        <v>50000</v>
      </c>
      <c r="E1663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 s="13">
        <f t="shared" si="101"/>
        <v>41806.184027777781</v>
      </c>
      <c r="K1663">
        <v>1400474329</v>
      </c>
      <c r="L1663" s="13">
        <f t="shared" si="102"/>
        <v>41845.809166666666</v>
      </c>
      <c r="M1663" t="b">
        <v>0</v>
      </c>
      <c r="N1663">
        <v>433</v>
      </c>
      <c r="O1663" t="b">
        <v>1</v>
      </c>
      <c r="P1663" t="s">
        <v>8303</v>
      </c>
      <c r="Q1663" s="6">
        <f t="shared" si="100"/>
        <v>1.0302899999999999</v>
      </c>
      <c r="R1663" s="8">
        <f t="shared" si="103"/>
        <v>118.97113163972287</v>
      </c>
      <c r="S1663" t="s">
        <v>8317</v>
      </c>
      <c r="T1663" t="s">
        <v>8330</v>
      </c>
    </row>
    <row r="1664" spans="1:20" ht="30" x14ac:dyDescent="0.25">
      <c r="A1664">
        <v>3169</v>
      </c>
      <c r="B1664" s="3" t="s">
        <v>3169</v>
      </c>
      <c r="C1664" s="3" t="s">
        <v>7279</v>
      </c>
      <c r="D1664">
        <v>8000</v>
      </c>
      <c r="E1664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 s="13">
        <f t="shared" si="101"/>
        <v>41621.207638888889</v>
      </c>
      <c r="K1664">
        <v>1384364561</v>
      </c>
      <c r="L1664" s="13">
        <f t="shared" si="102"/>
        <v>42688.732407407413</v>
      </c>
      <c r="M1664" t="b">
        <v>1</v>
      </c>
      <c r="N1664">
        <v>82</v>
      </c>
      <c r="O1664" t="b">
        <v>1</v>
      </c>
      <c r="P1664" t="s">
        <v>8271</v>
      </c>
      <c r="Q1664" s="6">
        <f t="shared" si="100"/>
        <v>1.030125</v>
      </c>
      <c r="R1664" s="8">
        <f t="shared" si="103"/>
        <v>100.5</v>
      </c>
      <c r="S1664" t="s">
        <v>8317</v>
      </c>
      <c r="T1664" t="s">
        <v>8318</v>
      </c>
    </row>
    <row r="1665" spans="1:20" ht="60" x14ac:dyDescent="0.25">
      <c r="A1665">
        <v>348</v>
      </c>
      <c r="B1665" s="3" t="s">
        <v>349</v>
      </c>
      <c r="C1665" s="3" t="s">
        <v>4458</v>
      </c>
      <c r="D1665">
        <v>10000</v>
      </c>
      <c r="E1665">
        <v>10300</v>
      </c>
      <c r="F1665" t="s">
        <v>8219</v>
      </c>
      <c r="G1665" t="s">
        <v>8224</v>
      </c>
      <c r="H1665" t="s">
        <v>8246</v>
      </c>
      <c r="I1665">
        <v>1440165916</v>
      </c>
      <c r="J1665" s="13">
        <f t="shared" si="101"/>
        <v>42237.58699074074</v>
      </c>
      <c r="K1665">
        <v>1437573916</v>
      </c>
      <c r="L1665" s="13">
        <f t="shared" si="102"/>
        <v>42609.442465277782</v>
      </c>
      <c r="M1665" t="b">
        <v>1</v>
      </c>
      <c r="N1665">
        <v>119</v>
      </c>
      <c r="O1665" t="b">
        <v>1</v>
      </c>
      <c r="P1665" t="s">
        <v>8269</v>
      </c>
      <c r="Q1665" s="6">
        <f t="shared" si="100"/>
        <v>1.03</v>
      </c>
      <c r="R1665" s="8">
        <f t="shared" si="103"/>
        <v>86.554621848739501</v>
      </c>
      <c r="S1665" t="s">
        <v>8320</v>
      </c>
      <c r="T1665" t="s">
        <v>8332</v>
      </c>
    </row>
    <row r="1666" spans="1:20" ht="45" x14ac:dyDescent="0.25">
      <c r="A1666">
        <v>1831</v>
      </c>
      <c r="B1666" s="3" t="s">
        <v>1832</v>
      </c>
      <c r="C1666" s="3" t="s">
        <v>5941</v>
      </c>
      <c r="D1666">
        <v>1000</v>
      </c>
      <c r="E1666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 s="13">
        <f t="shared" si="101"/>
        <v>41041.996099537035</v>
      </c>
      <c r="K1666">
        <v>1335570863</v>
      </c>
      <c r="L1666" s="13">
        <f t="shared" si="102"/>
        <v>41786.65892361111</v>
      </c>
      <c r="M1666" t="b">
        <v>0</v>
      </c>
      <c r="N1666">
        <v>14</v>
      </c>
      <c r="O1666" t="b">
        <v>1</v>
      </c>
      <c r="P1666" t="s">
        <v>8276</v>
      </c>
      <c r="Q1666" s="6">
        <f t="shared" ref="Q1666:Q1729" si="104">E1666/D1666</f>
        <v>1.03</v>
      </c>
      <c r="R1666" s="8">
        <f t="shared" si="103"/>
        <v>73.571428571428569</v>
      </c>
      <c r="S1666" t="s">
        <v>8314</v>
      </c>
      <c r="T1666" t="s">
        <v>8315</v>
      </c>
    </row>
    <row r="1667" spans="1:20" ht="60" x14ac:dyDescent="0.25">
      <c r="A1667">
        <v>3023</v>
      </c>
      <c r="B1667" s="3" t="s">
        <v>3023</v>
      </c>
      <c r="C1667" s="3" t="s">
        <v>7133</v>
      </c>
      <c r="D1667">
        <v>700</v>
      </c>
      <c r="E1667">
        <v>721</v>
      </c>
      <c r="F1667" t="s">
        <v>8219</v>
      </c>
      <c r="G1667" t="s">
        <v>8225</v>
      </c>
      <c r="H1667" t="s">
        <v>8247</v>
      </c>
      <c r="I1667">
        <v>1434039186</v>
      </c>
      <c r="J1667" s="13">
        <f t="shared" ref="J1667:J1730" si="105">(((I1667/60)/60)/24)+DATE(1970,1,1)</f>
        <v>42166.675763888896</v>
      </c>
      <c r="K1667">
        <v>1430151186</v>
      </c>
      <c r="L1667" s="13">
        <f t="shared" ref="L1667:L1730" si="106">(((K1686/60)/60)/24)+DATE(1970,1,1)</f>
        <v>42788.2502662037</v>
      </c>
      <c r="M1667" t="b">
        <v>0</v>
      </c>
      <c r="N1667">
        <v>6</v>
      </c>
      <c r="O1667" t="b">
        <v>1</v>
      </c>
      <c r="P1667" t="s">
        <v>8303</v>
      </c>
      <c r="Q1667" s="6">
        <f t="shared" si="104"/>
        <v>1.03</v>
      </c>
      <c r="R1667" s="8">
        <f t="shared" ref="R1667:R1730" si="107">E1667/N1667</f>
        <v>120.16666666666667</v>
      </c>
      <c r="S1667" t="s">
        <v>8317</v>
      </c>
      <c r="T1667" t="s">
        <v>8330</v>
      </c>
    </row>
    <row r="1668" spans="1:20" ht="60" x14ac:dyDescent="0.25">
      <c r="A1668">
        <v>3173</v>
      </c>
      <c r="B1668" s="3" t="s">
        <v>3173</v>
      </c>
      <c r="C1668" s="3" t="s">
        <v>7283</v>
      </c>
      <c r="D1668">
        <v>10000</v>
      </c>
      <c r="E1668">
        <v>10300</v>
      </c>
      <c r="F1668" t="s">
        <v>8219</v>
      </c>
      <c r="G1668" t="s">
        <v>8224</v>
      </c>
      <c r="H1668" t="s">
        <v>8246</v>
      </c>
      <c r="I1668">
        <v>1411765492</v>
      </c>
      <c r="J1668" s="13">
        <f t="shared" si="105"/>
        <v>41908.878379629627</v>
      </c>
      <c r="K1668">
        <v>1409173492</v>
      </c>
      <c r="L1668" s="13">
        <f t="shared" si="106"/>
        <v>41529.063252314816</v>
      </c>
      <c r="M1668" t="b">
        <v>1</v>
      </c>
      <c r="N1668">
        <v>74</v>
      </c>
      <c r="O1668" t="b">
        <v>1</v>
      </c>
      <c r="P1668" t="s">
        <v>8271</v>
      </c>
      <c r="Q1668" s="6">
        <f t="shared" si="104"/>
        <v>1.03</v>
      </c>
      <c r="R1668" s="8">
        <f t="shared" si="107"/>
        <v>139.18918918918919</v>
      </c>
      <c r="S1668" t="s">
        <v>8317</v>
      </c>
      <c r="T1668" t="s">
        <v>8318</v>
      </c>
    </row>
    <row r="1669" spans="1:20" ht="45" x14ac:dyDescent="0.25">
      <c r="A1669">
        <v>3264</v>
      </c>
      <c r="B1669" s="3" t="s">
        <v>3264</v>
      </c>
      <c r="C1669" s="3" t="s">
        <v>7374</v>
      </c>
      <c r="D1669">
        <v>2500</v>
      </c>
      <c r="E1669">
        <v>2575</v>
      </c>
      <c r="F1669" t="s">
        <v>8219</v>
      </c>
      <c r="G1669" t="s">
        <v>8224</v>
      </c>
      <c r="H1669" t="s">
        <v>8246</v>
      </c>
      <c r="I1669">
        <v>1422482400</v>
      </c>
      <c r="J1669" s="13">
        <f t="shared" si="105"/>
        <v>42032.916666666672</v>
      </c>
      <c r="K1669">
        <v>1421089938</v>
      </c>
      <c r="L1669" s="13">
        <f t="shared" si="106"/>
        <v>42262.096782407403</v>
      </c>
      <c r="M1669" t="b">
        <v>1</v>
      </c>
      <c r="N1669">
        <v>49</v>
      </c>
      <c r="O1669" t="b">
        <v>1</v>
      </c>
      <c r="P1669" t="s">
        <v>8271</v>
      </c>
      <c r="Q1669" s="6">
        <f t="shared" si="104"/>
        <v>1.03</v>
      </c>
      <c r="R1669" s="8">
        <f t="shared" si="107"/>
        <v>52.551020408163268</v>
      </c>
      <c r="S1669" t="s">
        <v>8317</v>
      </c>
      <c r="T1669" t="s">
        <v>8318</v>
      </c>
    </row>
    <row r="1670" spans="1:20" ht="60" x14ac:dyDescent="0.25">
      <c r="A1670">
        <v>3280</v>
      </c>
      <c r="B1670" s="3" t="s">
        <v>3280</v>
      </c>
      <c r="C1670" s="3" t="s">
        <v>7390</v>
      </c>
      <c r="D1670">
        <v>2000</v>
      </c>
      <c r="E1670">
        <v>2060</v>
      </c>
      <c r="F1670" t="s">
        <v>8219</v>
      </c>
      <c r="G1670" t="s">
        <v>8224</v>
      </c>
      <c r="H1670" t="s">
        <v>8246</v>
      </c>
      <c r="I1670">
        <v>1433134800</v>
      </c>
      <c r="J1670" s="13">
        <f t="shared" si="105"/>
        <v>42156.208333333328</v>
      </c>
      <c r="K1670">
        <v>1430158198</v>
      </c>
      <c r="L1670" s="13">
        <f t="shared" si="106"/>
        <v>42571.167465277773</v>
      </c>
      <c r="M1670" t="b">
        <v>0</v>
      </c>
      <c r="N1670">
        <v>30</v>
      </c>
      <c r="O1670" t="b">
        <v>1</v>
      </c>
      <c r="P1670" t="s">
        <v>8271</v>
      </c>
      <c r="Q1670" s="6">
        <f t="shared" si="104"/>
        <v>1.03</v>
      </c>
      <c r="R1670" s="8">
        <f t="shared" si="107"/>
        <v>68.666666666666671</v>
      </c>
      <c r="S1670" t="s">
        <v>8317</v>
      </c>
      <c r="T1670" t="s">
        <v>8318</v>
      </c>
    </row>
    <row r="1671" spans="1:20" ht="45" x14ac:dyDescent="0.25">
      <c r="A1671">
        <v>3465</v>
      </c>
      <c r="B1671" s="3" t="s">
        <v>3464</v>
      </c>
      <c r="C1671" s="3" t="s">
        <v>7575</v>
      </c>
      <c r="D1671">
        <v>2000</v>
      </c>
      <c r="E1671">
        <v>2060</v>
      </c>
      <c r="F1671" t="s">
        <v>8219</v>
      </c>
      <c r="G1671" t="s">
        <v>8225</v>
      </c>
      <c r="H1671" t="s">
        <v>8247</v>
      </c>
      <c r="I1671">
        <v>1439136000</v>
      </c>
      <c r="J1671" s="13">
        <f t="shared" si="105"/>
        <v>42225.666666666672</v>
      </c>
      <c r="K1671">
        <v>1436972472</v>
      </c>
      <c r="L1671" s="13">
        <f t="shared" si="106"/>
        <v>41390.757754629631</v>
      </c>
      <c r="M1671" t="b">
        <v>0</v>
      </c>
      <c r="N1671">
        <v>36</v>
      </c>
      <c r="O1671" t="b">
        <v>1</v>
      </c>
      <c r="P1671" t="s">
        <v>8271</v>
      </c>
      <c r="Q1671" s="6">
        <f t="shared" si="104"/>
        <v>1.03</v>
      </c>
      <c r="R1671" s="8">
        <f t="shared" si="107"/>
        <v>57.222222222222221</v>
      </c>
      <c r="S1671" t="s">
        <v>8317</v>
      </c>
      <c r="T1671" t="s">
        <v>8318</v>
      </c>
    </row>
    <row r="1672" spans="1:20" ht="60" x14ac:dyDescent="0.25">
      <c r="A1672">
        <v>2047</v>
      </c>
      <c r="B1672" s="3" t="s">
        <v>2048</v>
      </c>
      <c r="C1672" s="3" t="s">
        <v>6157</v>
      </c>
      <c r="D1672">
        <v>98000</v>
      </c>
      <c r="E1672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 s="13">
        <f t="shared" si="105"/>
        <v>42111</v>
      </c>
      <c r="K1672">
        <v>1426714870</v>
      </c>
      <c r="L1672" s="13">
        <f t="shared" si="106"/>
        <v>41921.375532407408</v>
      </c>
      <c r="M1672" t="b">
        <v>0</v>
      </c>
      <c r="N1672">
        <v>443</v>
      </c>
      <c r="O1672" t="b">
        <v>1</v>
      </c>
      <c r="P1672" t="s">
        <v>8295</v>
      </c>
      <c r="Q1672" s="6">
        <f t="shared" si="104"/>
        <v>1.0299897959183673</v>
      </c>
      <c r="R1672" s="8">
        <f t="shared" si="107"/>
        <v>227.85327313769753</v>
      </c>
      <c r="S1672" t="s">
        <v>8310</v>
      </c>
      <c r="T1672" t="s">
        <v>8311</v>
      </c>
    </row>
    <row r="1673" spans="1:20" ht="45" x14ac:dyDescent="0.25">
      <c r="A1673">
        <v>3358</v>
      </c>
      <c r="B1673" s="3" t="s">
        <v>3357</v>
      </c>
      <c r="C1673" s="3" t="s">
        <v>7468</v>
      </c>
      <c r="D1673">
        <v>10000</v>
      </c>
      <c r="E1673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 s="13">
        <f t="shared" si="105"/>
        <v>41962.352766203709</v>
      </c>
      <c r="K1673">
        <v>1413790079</v>
      </c>
      <c r="L1673" s="13">
        <f t="shared" si="106"/>
        <v>41442.741249999999</v>
      </c>
      <c r="M1673" t="b">
        <v>0</v>
      </c>
      <c r="N1673">
        <v>162</v>
      </c>
      <c r="O1673" t="b">
        <v>1</v>
      </c>
      <c r="P1673" t="s">
        <v>8271</v>
      </c>
      <c r="Q1673" s="6">
        <f t="shared" si="104"/>
        <v>1.0299</v>
      </c>
      <c r="R1673" s="8">
        <f t="shared" si="107"/>
        <v>63.574074074074076</v>
      </c>
      <c r="S1673" t="s">
        <v>8317</v>
      </c>
      <c r="T1673" t="s">
        <v>8318</v>
      </c>
    </row>
    <row r="1674" spans="1:20" ht="60" x14ac:dyDescent="0.25">
      <c r="A1674">
        <v>2174</v>
      </c>
      <c r="B1674" s="3" t="s">
        <v>2175</v>
      </c>
      <c r="C1674" s="3" t="s">
        <v>6284</v>
      </c>
      <c r="D1674">
        <v>4000</v>
      </c>
      <c r="E1674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 s="13">
        <f t="shared" si="105"/>
        <v>42495.542905092589</v>
      </c>
      <c r="K1674">
        <v>1459861307</v>
      </c>
      <c r="L1674" s="13">
        <f t="shared" si="106"/>
        <v>42101.737442129626</v>
      </c>
      <c r="M1674" t="b">
        <v>0</v>
      </c>
      <c r="N1674">
        <v>63</v>
      </c>
      <c r="O1674" t="b">
        <v>1</v>
      </c>
      <c r="P1674" t="s">
        <v>8276</v>
      </c>
      <c r="Q1674" s="6">
        <f t="shared" si="104"/>
        <v>1.0297499999999999</v>
      </c>
      <c r="R1674" s="8">
        <f t="shared" si="107"/>
        <v>65.38095238095238</v>
      </c>
      <c r="S1674" t="s">
        <v>8314</v>
      </c>
      <c r="T1674" t="s">
        <v>8315</v>
      </c>
    </row>
    <row r="1675" spans="1:20" ht="60" x14ac:dyDescent="0.25">
      <c r="A1675">
        <v>3425</v>
      </c>
      <c r="B1675" s="3" t="s">
        <v>3424</v>
      </c>
      <c r="C1675" s="3" t="s">
        <v>7535</v>
      </c>
      <c r="D1675">
        <v>30000</v>
      </c>
      <c r="E1675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 s="13">
        <f t="shared" si="105"/>
        <v>41916.617314814815</v>
      </c>
      <c r="K1675">
        <v>1409669336</v>
      </c>
      <c r="L1675" s="13">
        <f t="shared" si="106"/>
        <v>42495.956631944442</v>
      </c>
      <c r="M1675" t="b">
        <v>0</v>
      </c>
      <c r="N1675">
        <v>104</v>
      </c>
      <c r="O1675" t="b">
        <v>1</v>
      </c>
      <c r="P1675" t="s">
        <v>8271</v>
      </c>
      <c r="Q1675" s="6">
        <f t="shared" si="104"/>
        <v>1.0297033333333332</v>
      </c>
      <c r="R1675" s="8">
        <f t="shared" si="107"/>
        <v>297.02980769230766</v>
      </c>
      <c r="S1675" t="s">
        <v>8317</v>
      </c>
      <c r="T1675" t="s">
        <v>8318</v>
      </c>
    </row>
    <row r="1676" spans="1:20" ht="45" x14ac:dyDescent="0.25">
      <c r="A1676">
        <v>1204</v>
      </c>
      <c r="B1676" s="3" t="s">
        <v>1205</v>
      </c>
      <c r="C1676" s="3" t="s">
        <v>5314</v>
      </c>
      <c r="D1676">
        <v>13000</v>
      </c>
      <c r="E1676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 s="13">
        <f t="shared" si="105"/>
        <v>42342.208333333328</v>
      </c>
      <c r="K1676">
        <v>1445363833</v>
      </c>
      <c r="L1676" s="13">
        <f t="shared" si="106"/>
        <v>42195.749745370369</v>
      </c>
      <c r="M1676" t="b">
        <v>0</v>
      </c>
      <c r="N1676">
        <v>57</v>
      </c>
      <c r="O1676" t="b">
        <v>1</v>
      </c>
      <c r="P1676" t="s">
        <v>8285</v>
      </c>
      <c r="Q1676" s="6">
        <f t="shared" si="104"/>
        <v>1.0294615384615384</v>
      </c>
      <c r="R1676" s="8">
        <f t="shared" si="107"/>
        <v>234.78947368421052</v>
      </c>
      <c r="S1676" t="s">
        <v>8325</v>
      </c>
      <c r="T1676" t="s">
        <v>8326</v>
      </c>
    </row>
    <row r="1677" spans="1:20" ht="45" x14ac:dyDescent="0.25">
      <c r="A1677">
        <v>3244</v>
      </c>
      <c r="B1677" s="3" t="s">
        <v>3244</v>
      </c>
      <c r="C1677" s="3" t="s">
        <v>7354</v>
      </c>
      <c r="D1677">
        <v>1600</v>
      </c>
      <c r="E1677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 s="13">
        <f t="shared" si="105"/>
        <v>42705.735902777778</v>
      </c>
      <c r="K1677">
        <v>1478018382</v>
      </c>
      <c r="L1677" s="13">
        <f t="shared" si="106"/>
        <v>42038.720451388886</v>
      </c>
      <c r="M1677" t="b">
        <v>0</v>
      </c>
      <c r="N1677">
        <v>69</v>
      </c>
      <c r="O1677" t="b">
        <v>1</v>
      </c>
      <c r="P1677" t="s">
        <v>8271</v>
      </c>
      <c r="Q1677" s="6">
        <f t="shared" si="104"/>
        <v>1.0293749999999999</v>
      </c>
      <c r="R1677" s="8">
        <f t="shared" si="107"/>
        <v>23.869565217391305</v>
      </c>
      <c r="S1677" t="s">
        <v>8317</v>
      </c>
      <c r="T1677" t="s">
        <v>8318</v>
      </c>
    </row>
    <row r="1678" spans="1:20" ht="45" x14ac:dyDescent="0.25">
      <c r="A1678">
        <v>58</v>
      </c>
      <c r="B1678" s="3" t="s">
        <v>60</v>
      </c>
      <c r="C1678" s="3" t="s">
        <v>4169</v>
      </c>
      <c r="D1678">
        <v>10000</v>
      </c>
      <c r="E1678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 s="13">
        <f t="shared" si="105"/>
        <v>41962.786712962959</v>
      </c>
      <c r="K1678">
        <v>1413827572</v>
      </c>
      <c r="L1678" s="13">
        <f t="shared" si="106"/>
        <v>40961.252141203702</v>
      </c>
      <c r="M1678" t="b">
        <v>0</v>
      </c>
      <c r="N1678">
        <v>75</v>
      </c>
      <c r="O1678" t="b">
        <v>1</v>
      </c>
      <c r="P1678" t="s">
        <v>8265</v>
      </c>
      <c r="Q1678" s="6">
        <f t="shared" si="104"/>
        <v>1.0290999999999999</v>
      </c>
      <c r="R1678" s="8">
        <f t="shared" si="107"/>
        <v>137.21333333333334</v>
      </c>
      <c r="S1678" t="s">
        <v>8320</v>
      </c>
      <c r="T1678" t="s">
        <v>8334</v>
      </c>
    </row>
    <row r="1679" spans="1:20" ht="45" x14ac:dyDescent="0.25">
      <c r="A1679">
        <v>3677</v>
      </c>
      <c r="B1679" s="3" t="s">
        <v>3674</v>
      </c>
      <c r="C1679" s="3" t="s">
        <v>7787</v>
      </c>
      <c r="D1679">
        <v>12000</v>
      </c>
      <c r="E1679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 s="13">
        <f t="shared" si="105"/>
        <v>41823.165972222225</v>
      </c>
      <c r="K1679">
        <v>1402580818</v>
      </c>
      <c r="L1679" s="13">
        <f t="shared" si="106"/>
        <v>40997.257222222222</v>
      </c>
      <c r="M1679" t="b">
        <v>0</v>
      </c>
      <c r="N1679">
        <v>199</v>
      </c>
      <c r="O1679" t="b">
        <v>1</v>
      </c>
      <c r="P1679" t="s">
        <v>8271</v>
      </c>
      <c r="Q1679" s="6">
        <f t="shared" si="104"/>
        <v>1.0290416666666666</v>
      </c>
      <c r="R1679" s="8">
        <f t="shared" si="107"/>
        <v>62.052763819095475</v>
      </c>
      <c r="S1679" t="s">
        <v>8317</v>
      </c>
      <c r="T1679" t="s">
        <v>8318</v>
      </c>
    </row>
    <row r="1680" spans="1:20" ht="30" x14ac:dyDescent="0.25">
      <c r="A1680">
        <v>1751</v>
      </c>
      <c r="B1680" s="3" t="s">
        <v>1752</v>
      </c>
      <c r="C1680" s="3" t="s">
        <v>5861</v>
      </c>
      <c r="D1680">
        <v>10000</v>
      </c>
      <c r="E1680">
        <v>10290</v>
      </c>
      <c r="F1680" t="s">
        <v>8219</v>
      </c>
      <c r="G1680" t="s">
        <v>8224</v>
      </c>
      <c r="H1680" t="s">
        <v>8246</v>
      </c>
      <c r="I1680">
        <v>1426787123</v>
      </c>
      <c r="J1680" s="13">
        <f t="shared" si="105"/>
        <v>42082.739849537036</v>
      </c>
      <c r="K1680">
        <v>1424198723</v>
      </c>
      <c r="L1680" s="13">
        <f t="shared" si="106"/>
        <v>41794.981122685182</v>
      </c>
      <c r="M1680" t="b">
        <v>0</v>
      </c>
      <c r="N1680">
        <v>61</v>
      </c>
      <c r="O1680" t="b">
        <v>1</v>
      </c>
      <c r="P1680" t="s">
        <v>8285</v>
      </c>
      <c r="Q1680" s="6">
        <f t="shared" si="104"/>
        <v>1.0289999999999999</v>
      </c>
      <c r="R1680" s="8">
        <f t="shared" si="107"/>
        <v>168.68852459016392</v>
      </c>
      <c r="S1680" t="s">
        <v>8325</v>
      </c>
      <c r="T1680" t="s">
        <v>8326</v>
      </c>
    </row>
    <row r="1681" spans="1:20" ht="45" x14ac:dyDescent="0.25">
      <c r="A1681">
        <v>2661</v>
      </c>
      <c r="B1681" s="3" t="s">
        <v>2661</v>
      </c>
      <c r="C1681" s="3" t="s">
        <v>6771</v>
      </c>
      <c r="D1681">
        <v>5000</v>
      </c>
      <c r="E1681">
        <v>5145</v>
      </c>
      <c r="F1681" t="s">
        <v>8219</v>
      </c>
      <c r="G1681" t="s">
        <v>8224</v>
      </c>
      <c r="H1681" t="s">
        <v>8246</v>
      </c>
      <c r="I1681">
        <v>1382742010</v>
      </c>
      <c r="J1681" s="13">
        <f t="shared" si="105"/>
        <v>41572.958449074074</v>
      </c>
      <c r="K1681">
        <v>1380150010</v>
      </c>
      <c r="L1681" s="13">
        <f t="shared" si="106"/>
        <v>42415.803159722222</v>
      </c>
      <c r="M1681" t="b">
        <v>0</v>
      </c>
      <c r="N1681">
        <v>60</v>
      </c>
      <c r="O1681" t="b">
        <v>1</v>
      </c>
      <c r="P1681" t="s">
        <v>8302</v>
      </c>
      <c r="Q1681" s="6">
        <f t="shared" si="104"/>
        <v>1.0289999999999999</v>
      </c>
      <c r="R1681" s="8">
        <f t="shared" si="107"/>
        <v>85.75</v>
      </c>
      <c r="S1681" t="s">
        <v>8310</v>
      </c>
      <c r="T1681" t="s">
        <v>8337</v>
      </c>
    </row>
    <row r="1682" spans="1:20" ht="60" x14ac:dyDescent="0.25">
      <c r="A1682">
        <v>2939</v>
      </c>
      <c r="B1682" s="3" t="s">
        <v>2939</v>
      </c>
      <c r="C1682" s="3" t="s">
        <v>7049</v>
      </c>
      <c r="D1682">
        <v>8000</v>
      </c>
      <c r="E1682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 s="13">
        <f t="shared" si="105"/>
        <v>41879.041666666664</v>
      </c>
      <c r="K1682">
        <v>1406316312</v>
      </c>
      <c r="L1682" s="13">
        <f t="shared" si="106"/>
        <v>42125.772812499999</v>
      </c>
      <c r="M1682" t="b">
        <v>0</v>
      </c>
      <c r="N1682">
        <v>25</v>
      </c>
      <c r="O1682" t="b">
        <v>1</v>
      </c>
      <c r="P1682" t="s">
        <v>8305</v>
      </c>
      <c r="Q1682" s="6">
        <f t="shared" si="104"/>
        <v>1.0287500000000001</v>
      </c>
      <c r="R1682" s="8">
        <f t="shared" si="107"/>
        <v>329.2</v>
      </c>
      <c r="S1682" t="s">
        <v>8317</v>
      </c>
      <c r="T1682" t="s">
        <v>8338</v>
      </c>
    </row>
    <row r="1683" spans="1:20" ht="60" x14ac:dyDescent="0.25">
      <c r="A1683">
        <v>1033</v>
      </c>
      <c r="B1683" s="3" t="s">
        <v>1034</v>
      </c>
      <c r="C1683" s="3" t="s">
        <v>5143</v>
      </c>
      <c r="D1683">
        <v>1328</v>
      </c>
      <c r="E1683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 s="13">
        <f t="shared" si="105"/>
        <v>42716.732407407413</v>
      </c>
      <c r="K1683">
        <v>1479144880</v>
      </c>
      <c r="L1683" s="13">
        <f t="shared" si="106"/>
        <v>42157.652511574073</v>
      </c>
      <c r="M1683" t="b">
        <v>0</v>
      </c>
      <c r="N1683">
        <v>27</v>
      </c>
      <c r="O1683" t="b">
        <v>1</v>
      </c>
      <c r="P1683" t="s">
        <v>8280</v>
      </c>
      <c r="Q1683" s="6">
        <f t="shared" si="104"/>
        <v>1.0286144578313252</v>
      </c>
      <c r="R1683" s="8">
        <f t="shared" si="107"/>
        <v>50.592592592592595</v>
      </c>
      <c r="S1683" t="s">
        <v>8314</v>
      </c>
      <c r="T1683" t="s">
        <v>8327</v>
      </c>
    </row>
    <row r="1684" spans="1:20" ht="60" x14ac:dyDescent="0.25">
      <c r="A1684">
        <v>3295</v>
      </c>
      <c r="B1684" s="3" t="s">
        <v>3295</v>
      </c>
      <c r="C1684" s="3" t="s">
        <v>7405</v>
      </c>
      <c r="D1684">
        <v>700</v>
      </c>
      <c r="E1684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 s="13">
        <f t="shared" si="105"/>
        <v>42639.442465277782</v>
      </c>
      <c r="K1684">
        <v>1472294229</v>
      </c>
      <c r="L1684" s="13">
        <f t="shared" si="106"/>
        <v>42647.446597222224</v>
      </c>
      <c r="M1684" t="b">
        <v>0</v>
      </c>
      <c r="N1684">
        <v>27</v>
      </c>
      <c r="O1684" t="b">
        <v>1</v>
      </c>
      <c r="P1684" t="s">
        <v>8271</v>
      </c>
      <c r="Q1684" s="6">
        <f t="shared" si="104"/>
        <v>1.0285857142857142</v>
      </c>
      <c r="R1684" s="8">
        <f t="shared" si="107"/>
        <v>26.667037037037037</v>
      </c>
      <c r="S1684" t="s">
        <v>8317</v>
      </c>
      <c r="T1684" t="s">
        <v>8318</v>
      </c>
    </row>
    <row r="1685" spans="1:20" ht="60" x14ac:dyDescent="0.25">
      <c r="A1685">
        <v>88</v>
      </c>
      <c r="B1685" s="3" t="s">
        <v>90</v>
      </c>
      <c r="C1685" s="3" t="s">
        <v>4199</v>
      </c>
      <c r="D1685">
        <v>3500</v>
      </c>
      <c r="E1685">
        <v>3600</v>
      </c>
      <c r="F1685" t="s">
        <v>8219</v>
      </c>
      <c r="G1685" t="s">
        <v>8224</v>
      </c>
      <c r="H1685" t="s">
        <v>8246</v>
      </c>
      <c r="I1685">
        <v>1403452131</v>
      </c>
      <c r="J1685" s="13">
        <f t="shared" si="105"/>
        <v>41812.65892361111</v>
      </c>
      <c r="K1685">
        <v>1401205731</v>
      </c>
      <c r="L1685" s="13">
        <f t="shared" si="106"/>
        <v>41788.167187500003</v>
      </c>
      <c r="M1685" t="b">
        <v>0</v>
      </c>
      <c r="N1685">
        <v>60</v>
      </c>
      <c r="O1685" t="b">
        <v>1</v>
      </c>
      <c r="P1685" t="s">
        <v>8266</v>
      </c>
      <c r="Q1685" s="6">
        <f t="shared" si="104"/>
        <v>1.0285714285714285</v>
      </c>
      <c r="R1685" s="8">
        <f t="shared" si="107"/>
        <v>60</v>
      </c>
      <c r="S1685" t="s">
        <v>8320</v>
      </c>
      <c r="T1685" t="s">
        <v>8321</v>
      </c>
    </row>
    <row r="1686" spans="1:20" ht="60" x14ac:dyDescent="0.25">
      <c r="A1686">
        <v>1685</v>
      </c>
      <c r="B1686" s="3" t="s">
        <v>1686</v>
      </c>
      <c r="C1686" s="3" t="s">
        <v>5795</v>
      </c>
      <c r="D1686">
        <v>350</v>
      </c>
      <c r="E1686">
        <v>360</v>
      </c>
      <c r="F1686" t="s">
        <v>8222</v>
      </c>
      <c r="G1686" t="s">
        <v>8224</v>
      </c>
      <c r="H1686" t="s">
        <v>8246</v>
      </c>
      <c r="I1686">
        <v>1490331623</v>
      </c>
      <c r="J1686" s="13">
        <f t="shared" si="105"/>
        <v>42818.208599537036</v>
      </c>
      <c r="K1686">
        <v>1487743223</v>
      </c>
      <c r="L1686" s="13">
        <f t="shared" si="106"/>
        <v>42445.19430555556</v>
      </c>
      <c r="M1686" t="b">
        <v>0</v>
      </c>
      <c r="N1686">
        <v>15</v>
      </c>
      <c r="O1686" t="b">
        <v>0</v>
      </c>
      <c r="P1686" t="s">
        <v>8293</v>
      </c>
      <c r="Q1686" s="6">
        <f t="shared" si="104"/>
        <v>1.0285714285714285</v>
      </c>
      <c r="R1686" s="8">
        <f t="shared" si="107"/>
        <v>24</v>
      </c>
      <c r="S1686" t="s">
        <v>8314</v>
      </c>
      <c r="T1686" t="s">
        <v>8339</v>
      </c>
    </row>
    <row r="1687" spans="1:20" ht="60" x14ac:dyDescent="0.25">
      <c r="A1687">
        <v>414</v>
      </c>
      <c r="B1687" s="3" t="s">
        <v>415</v>
      </c>
      <c r="C1687" s="3" t="s">
        <v>4524</v>
      </c>
      <c r="D1687">
        <v>18500</v>
      </c>
      <c r="E1687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 s="13">
        <f t="shared" si="105"/>
        <v>41559.063252314816</v>
      </c>
      <c r="K1687">
        <v>1378949465</v>
      </c>
      <c r="L1687" s="13">
        <f t="shared" si="106"/>
        <v>41798.94027777778</v>
      </c>
      <c r="M1687" t="b">
        <v>0</v>
      </c>
      <c r="N1687">
        <v>208</v>
      </c>
      <c r="O1687" t="b">
        <v>1</v>
      </c>
      <c r="P1687" t="s">
        <v>8269</v>
      </c>
      <c r="Q1687" s="6">
        <f t="shared" si="104"/>
        <v>1.0285405405405406</v>
      </c>
      <c r="R1687" s="8">
        <f t="shared" si="107"/>
        <v>91.480769230769226</v>
      </c>
      <c r="S1687" t="s">
        <v>8320</v>
      </c>
      <c r="T1687" t="s">
        <v>8332</v>
      </c>
    </row>
    <row r="1688" spans="1:20" ht="45" x14ac:dyDescent="0.25">
      <c r="A1688">
        <v>3243</v>
      </c>
      <c r="B1688" s="3" t="s">
        <v>3243</v>
      </c>
      <c r="C1688" s="3" t="s">
        <v>7353</v>
      </c>
      <c r="D1688">
        <v>8000</v>
      </c>
      <c r="E1688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 s="13">
        <f t="shared" si="105"/>
        <v>42286</v>
      </c>
      <c r="K1688">
        <v>1442283562</v>
      </c>
      <c r="L1688" s="13">
        <f t="shared" si="106"/>
        <v>40848.198333333334</v>
      </c>
      <c r="M1688" t="b">
        <v>1</v>
      </c>
      <c r="N1688">
        <v>71</v>
      </c>
      <c r="O1688" t="b">
        <v>1</v>
      </c>
      <c r="P1688" t="s">
        <v>8271</v>
      </c>
      <c r="Q1688" s="6">
        <f t="shared" si="104"/>
        <v>1.028375</v>
      </c>
      <c r="R1688" s="8">
        <f t="shared" si="107"/>
        <v>115.87323943661971</v>
      </c>
      <c r="S1688" t="s">
        <v>8317</v>
      </c>
      <c r="T1688" t="s">
        <v>8318</v>
      </c>
    </row>
    <row r="1689" spans="1:20" ht="45" x14ac:dyDescent="0.25">
      <c r="A1689">
        <v>1756</v>
      </c>
      <c r="B1689" s="3" t="s">
        <v>1757</v>
      </c>
      <c r="C1689" s="3" t="s">
        <v>5866</v>
      </c>
      <c r="D1689">
        <v>5500</v>
      </c>
      <c r="E1689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 s="13">
        <f t="shared" si="105"/>
        <v>42611.167465277773</v>
      </c>
      <c r="K1689">
        <v>1468987269</v>
      </c>
      <c r="L1689" s="13">
        <f t="shared" si="106"/>
        <v>40845.14975694444</v>
      </c>
      <c r="M1689" t="b">
        <v>0</v>
      </c>
      <c r="N1689">
        <v>120</v>
      </c>
      <c r="O1689" t="b">
        <v>1</v>
      </c>
      <c r="P1689" t="s">
        <v>8285</v>
      </c>
      <c r="Q1689" s="6">
        <f t="shared" si="104"/>
        <v>1.0282909090909091</v>
      </c>
      <c r="R1689" s="8">
        <f t="shared" si="107"/>
        <v>47.13</v>
      </c>
      <c r="S1689" t="s">
        <v>8325</v>
      </c>
      <c r="T1689" t="s">
        <v>8326</v>
      </c>
    </row>
    <row r="1690" spans="1:20" ht="45" x14ac:dyDescent="0.25">
      <c r="A1690">
        <v>2549</v>
      </c>
      <c r="B1690" s="3" t="s">
        <v>2549</v>
      </c>
      <c r="C1690" s="3" t="s">
        <v>6659</v>
      </c>
      <c r="D1690">
        <v>1570</v>
      </c>
      <c r="E1690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 s="13">
        <f t="shared" si="105"/>
        <v>41425.708333333336</v>
      </c>
      <c r="K1690">
        <v>1366999870</v>
      </c>
      <c r="L1690" s="13">
        <f t="shared" si="106"/>
        <v>42515.71775462963</v>
      </c>
      <c r="M1690" t="b">
        <v>0</v>
      </c>
      <c r="N1690">
        <v>37</v>
      </c>
      <c r="O1690" t="b">
        <v>1</v>
      </c>
      <c r="P1690" t="s">
        <v>8300</v>
      </c>
      <c r="Q1690" s="6">
        <f t="shared" si="104"/>
        <v>1.0280254777070064</v>
      </c>
      <c r="R1690" s="8">
        <f t="shared" si="107"/>
        <v>43.621621621621621</v>
      </c>
      <c r="S1690" t="s">
        <v>8314</v>
      </c>
      <c r="T1690" t="s">
        <v>8336</v>
      </c>
    </row>
    <row r="1691" spans="1:20" ht="45" x14ac:dyDescent="0.25">
      <c r="A1691">
        <v>3573</v>
      </c>
      <c r="B1691" s="3" t="s">
        <v>3572</v>
      </c>
      <c r="C1691" s="3" t="s">
        <v>7683</v>
      </c>
      <c r="D1691">
        <v>3000</v>
      </c>
      <c r="E1691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 s="13">
        <f t="shared" si="105"/>
        <v>41951.417199074072</v>
      </c>
      <c r="K1691">
        <v>1412845246</v>
      </c>
      <c r="L1691" s="13">
        <f t="shared" si="106"/>
        <v>41981.782060185185</v>
      </c>
      <c r="M1691" t="b">
        <v>0</v>
      </c>
      <c r="N1691">
        <v>78</v>
      </c>
      <c r="O1691" t="b">
        <v>1</v>
      </c>
      <c r="P1691" t="s">
        <v>8271</v>
      </c>
      <c r="Q1691" s="6">
        <f t="shared" si="104"/>
        <v>1.028</v>
      </c>
      <c r="R1691" s="8">
        <f t="shared" si="107"/>
        <v>39.53846153846154</v>
      </c>
      <c r="S1691" t="s">
        <v>8317</v>
      </c>
      <c r="T1691" t="s">
        <v>8318</v>
      </c>
    </row>
    <row r="1692" spans="1:20" ht="60" x14ac:dyDescent="0.25">
      <c r="A1692">
        <v>793</v>
      </c>
      <c r="B1692" s="3" t="s">
        <v>794</v>
      </c>
      <c r="C1692" s="3" t="s">
        <v>4903</v>
      </c>
      <c r="D1692">
        <v>2750</v>
      </c>
      <c r="E1692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 s="13">
        <f t="shared" si="105"/>
        <v>41458.207638888889</v>
      </c>
      <c r="K1692">
        <v>1371491244</v>
      </c>
      <c r="L1692" s="13">
        <f t="shared" si="106"/>
        <v>41778.548055555555</v>
      </c>
      <c r="M1692" t="b">
        <v>0</v>
      </c>
      <c r="N1692">
        <v>32</v>
      </c>
      <c r="O1692" t="b">
        <v>1</v>
      </c>
      <c r="P1692" t="s">
        <v>8276</v>
      </c>
      <c r="Q1692" s="6">
        <f t="shared" si="104"/>
        <v>1.0277927272727272</v>
      </c>
      <c r="R1692" s="8">
        <f t="shared" si="107"/>
        <v>88.325937499999995</v>
      </c>
      <c r="S1692" t="s">
        <v>8314</v>
      </c>
      <c r="T1692" t="s">
        <v>8315</v>
      </c>
    </row>
    <row r="1693" spans="1:20" ht="60" x14ac:dyDescent="0.25">
      <c r="A1693">
        <v>335</v>
      </c>
      <c r="B1693" s="3" t="s">
        <v>336</v>
      </c>
      <c r="C1693" s="3" t="s">
        <v>4445</v>
      </c>
      <c r="D1693">
        <v>8500</v>
      </c>
      <c r="E1693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 s="13">
        <f t="shared" si="105"/>
        <v>42132.916666666672</v>
      </c>
      <c r="K1693">
        <v>1428428515</v>
      </c>
      <c r="L1693" s="13">
        <f t="shared" si="106"/>
        <v>42535.809490740736</v>
      </c>
      <c r="M1693" t="b">
        <v>1</v>
      </c>
      <c r="N1693">
        <v>80</v>
      </c>
      <c r="O1693" t="b">
        <v>1</v>
      </c>
      <c r="P1693" t="s">
        <v>8269</v>
      </c>
      <c r="Q1693" s="6">
        <f t="shared" si="104"/>
        <v>1.0276470588235294</v>
      </c>
      <c r="R1693" s="8">
        <f t="shared" si="107"/>
        <v>109.1875</v>
      </c>
      <c r="S1693" t="s">
        <v>8320</v>
      </c>
      <c r="T1693" t="s">
        <v>8332</v>
      </c>
    </row>
    <row r="1694" spans="1:20" ht="60" x14ac:dyDescent="0.25">
      <c r="A1694">
        <v>2933</v>
      </c>
      <c r="B1694" s="3" t="s">
        <v>2933</v>
      </c>
      <c r="C1694" s="3" t="s">
        <v>7043</v>
      </c>
      <c r="D1694">
        <v>2500</v>
      </c>
      <c r="E1694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 s="13">
        <f t="shared" si="105"/>
        <v>42525.956631944442</v>
      </c>
      <c r="K1694">
        <v>1462489053</v>
      </c>
      <c r="L1694" s="13">
        <f t="shared" si="106"/>
        <v>40313.930543981485</v>
      </c>
      <c r="M1694" t="b">
        <v>0</v>
      </c>
      <c r="N1694">
        <v>54</v>
      </c>
      <c r="O1694" t="b">
        <v>1</v>
      </c>
      <c r="P1694" t="s">
        <v>8305</v>
      </c>
      <c r="Q1694" s="6">
        <f t="shared" si="104"/>
        <v>1.0276000000000001</v>
      </c>
      <c r="R1694" s="8">
        <f t="shared" si="107"/>
        <v>47.574074074074076</v>
      </c>
      <c r="S1694" t="s">
        <v>8317</v>
      </c>
      <c r="T1694" t="s">
        <v>8338</v>
      </c>
    </row>
    <row r="1695" spans="1:20" ht="60" x14ac:dyDescent="0.25">
      <c r="A1695">
        <v>1301</v>
      </c>
      <c r="B1695" s="3" t="s">
        <v>1302</v>
      </c>
      <c r="C1695" s="3" t="s">
        <v>5411</v>
      </c>
      <c r="D1695">
        <v>2000</v>
      </c>
      <c r="E1695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 s="13">
        <f t="shared" si="105"/>
        <v>42206.125</v>
      </c>
      <c r="K1695">
        <v>1436551178</v>
      </c>
      <c r="L1695" s="13">
        <f t="shared" si="106"/>
        <v>42776.082349537035</v>
      </c>
      <c r="M1695" t="b">
        <v>0</v>
      </c>
      <c r="N1695">
        <v>29</v>
      </c>
      <c r="O1695" t="b">
        <v>1</v>
      </c>
      <c r="P1695" t="s">
        <v>8271</v>
      </c>
      <c r="Q1695" s="6">
        <f t="shared" si="104"/>
        <v>1.0275000000000001</v>
      </c>
      <c r="R1695" s="8">
        <f t="shared" si="107"/>
        <v>70.862068965517238</v>
      </c>
      <c r="S1695" t="s">
        <v>8317</v>
      </c>
      <c r="T1695" t="s">
        <v>8318</v>
      </c>
    </row>
    <row r="1696" spans="1:20" ht="60" x14ac:dyDescent="0.25">
      <c r="A1696">
        <v>3428</v>
      </c>
      <c r="B1696" s="3" t="s">
        <v>3427</v>
      </c>
      <c r="C1696" s="3" t="s">
        <v>7538</v>
      </c>
      <c r="D1696">
        <v>2000</v>
      </c>
      <c r="E1696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 s="13">
        <f t="shared" si="105"/>
        <v>42063.708333333328</v>
      </c>
      <c r="K1696">
        <v>1422983847</v>
      </c>
      <c r="L1696" s="13">
        <f t="shared" si="106"/>
        <v>41004.72619212963</v>
      </c>
      <c r="M1696" t="b">
        <v>0</v>
      </c>
      <c r="N1696">
        <v>51</v>
      </c>
      <c r="O1696" t="b">
        <v>1</v>
      </c>
      <c r="P1696" t="s">
        <v>8271</v>
      </c>
      <c r="Q1696" s="6">
        <f t="shared" si="104"/>
        <v>1.0275000000000001</v>
      </c>
      <c r="R1696" s="8">
        <f t="shared" si="107"/>
        <v>40.294117647058826</v>
      </c>
      <c r="S1696" t="s">
        <v>8317</v>
      </c>
      <c r="T1696" t="s">
        <v>8318</v>
      </c>
    </row>
    <row r="1697" spans="1:20" ht="45" x14ac:dyDescent="0.25">
      <c r="A1697">
        <v>2551</v>
      </c>
      <c r="B1697" s="3" t="s">
        <v>2551</v>
      </c>
      <c r="C1697" s="3" t="s">
        <v>6661</v>
      </c>
      <c r="D1697">
        <v>3675</v>
      </c>
      <c r="E1697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 s="13">
        <f t="shared" si="105"/>
        <v>40989.866666666669</v>
      </c>
      <c r="K1697">
        <v>1329890585</v>
      </c>
      <c r="L1697" s="13">
        <f t="shared" si="106"/>
        <v>42294.429641203707</v>
      </c>
      <c r="M1697" t="b">
        <v>0</v>
      </c>
      <c r="N1697">
        <v>56</v>
      </c>
      <c r="O1697" t="b">
        <v>1</v>
      </c>
      <c r="P1697" t="s">
        <v>8300</v>
      </c>
      <c r="Q1697" s="6">
        <f t="shared" si="104"/>
        <v>1.0273469387755103</v>
      </c>
      <c r="R1697" s="8">
        <f t="shared" si="107"/>
        <v>67.419642857142861</v>
      </c>
      <c r="S1697" t="s">
        <v>8314</v>
      </c>
      <c r="T1697" t="s">
        <v>8336</v>
      </c>
    </row>
    <row r="1698" spans="1:20" ht="60" x14ac:dyDescent="0.25">
      <c r="A1698">
        <v>2206</v>
      </c>
      <c r="B1698" s="3" t="s">
        <v>2207</v>
      </c>
      <c r="C1698" s="3" t="s">
        <v>6316</v>
      </c>
      <c r="D1698">
        <v>1100</v>
      </c>
      <c r="E1698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 s="13">
        <f t="shared" si="105"/>
        <v>41015.257222222222</v>
      </c>
      <c r="K1698">
        <v>1333001424</v>
      </c>
      <c r="L1698" s="13">
        <f t="shared" si="106"/>
        <v>42417.585532407407</v>
      </c>
      <c r="M1698" t="b">
        <v>0</v>
      </c>
      <c r="N1698">
        <v>34</v>
      </c>
      <c r="O1698" t="b">
        <v>1</v>
      </c>
      <c r="P1698" t="s">
        <v>8280</v>
      </c>
      <c r="Q1698" s="6">
        <f t="shared" si="104"/>
        <v>1.0272727272727273</v>
      </c>
      <c r="R1698" s="8">
        <f t="shared" si="107"/>
        <v>33.235294117647058</v>
      </c>
      <c r="S1698" t="s">
        <v>8314</v>
      </c>
      <c r="T1698" t="s">
        <v>8327</v>
      </c>
    </row>
    <row r="1699" spans="1:20" ht="60" x14ac:dyDescent="0.25">
      <c r="A1699">
        <v>1614</v>
      </c>
      <c r="B1699" s="3" t="s">
        <v>1615</v>
      </c>
      <c r="C1699" s="3" t="s">
        <v>5724</v>
      </c>
      <c r="D1699">
        <v>5000</v>
      </c>
      <c r="E1699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 s="13">
        <f t="shared" si="105"/>
        <v>41854.708333333336</v>
      </c>
      <c r="K1699">
        <v>1401924769</v>
      </c>
      <c r="L1699" s="13">
        <f t="shared" si="106"/>
        <v>41662.047500000001</v>
      </c>
      <c r="M1699" t="b">
        <v>0</v>
      </c>
      <c r="N1699">
        <v>77</v>
      </c>
      <c r="O1699" t="b">
        <v>1</v>
      </c>
      <c r="P1699" t="s">
        <v>8276</v>
      </c>
      <c r="Q1699" s="6">
        <f t="shared" si="104"/>
        <v>1.0269999999999999</v>
      </c>
      <c r="R1699" s="8">
        <f t="shared" si="107"/>
        <v>66.688311688311686</v>
      </c>
      <c r="S1699" t="s">
        <v>8314</v>
      </c>
      <c r="T1699" t="s">
        <v>8315</v>
      </c>
    </row>
    <row r="1700" spans="1:20" ht="45" x14ac:dyDescent="0.25">
      <c r="A1700">
        <v>356</v>
      </c>
      <c r="B1700" s="3" t="s">
        <v>357</v>
      </c>
      <c r="C1700" s="3" t="s">
        <v>4466</v>
      </c>
      <c r="D1700">
        <v>7500</v>
      </c>
      <c r="E1700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 s="13">
        <f t="shared" si="105"/>
        <v>42445.761493055557</v>
      </c>
      <c r="K1700">
        <v>1455563793</v>
      </c>
      <c r="L1700" s="13">
        <f t="shared" si="106"/>
        <v>41299.878148148149</v>
      </c>
      <c r="M1700" t="b">
        <v>1</v>
      </c>
      <c r="N1700">
        <v>97</v>
      </c>
      <c r="O1700" t="b">
        <v>1</v>
      </c>
      <c r="P1700" t="s">
        <v>8269</v>
      </c>
      <c r="Q1700" s="6">
        <f t="shared" si="104"/>
        <v>1.0269239999999999</v>
      </c>
      <c r="R1700" s="8">
        <f t="shared" si="107"/>
        <v>79.401340206185566</v>
      </c>
      <c r="S1700" t="s">
        <v>8320</v>
      </c>
      <c r="T1700" t="s">
        <v>8332</v>
      </c>
    </row>
    <row r="1701" spans="1:20" ht="45" x14ac:dyDescent="0.25">
      <c r="A1701">
        <v>3515</v>
      </c>
      <c r="B1701" s="3" t="s">
        <v>3514</v>
      </c>
      <c r="C1701" s="3" t="s">
        <v>7625</v>
      </c>
      <c r="D1701">
        <v>3000</v>
      </c>
      <c r="E1701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 s="13">
        <f t="shared" si="105"/>
        <v>42155.772812499999</v>
      </c>
      <c r="K1701">
        <v>1430505171</v>
      </c>
      <c r="L1701" s="13">
        <f t="shared" si="106"/>
        <v>41451.062905092593</v>
      </c>
      <c r="M1701" t="b">
        <v>0</v>
      </c>
      <c r="N1701">
        <v>46</v>
      </c>
      <c r="O1701" t="b">
        <v>1</v>
      </c>
      <c r="P1701" t="s">
        <v>8271</v>
      </c>
      <c r="Q1701" s="6">
        <f t="shared" si="104"/>
        <v>1.0266666666666666</v>
      </c>
      <c r="R1701" s="8">
        <f t="shared" si="107"/>
        <v>66.956521739130437</v>
      </c>
      <c r="S1701" t="s">
        <v>8317</v>
      </c>
      <c r="T1701" t="s">
        <v>8318</v>
      </c>
    </row>
    <row r="1702" spans="1:20" ht="60" x14ac:dyDescent="0.25">
      <c r="A1702">
        <v>3625</v>
      </c>
      <c r="B1702" s="3" t="s">
        <v>3623</v>
      </c>
      <c r="C1702" s="3" t="s">
        <v>7735</v>
      </c>
      <c r="D1702">
        <v>3000</v>
      </c>
      <c r="E1702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 s="13">
        <f t="shared" si="105"/>
        <v>42187.652511574073</v>
      </c>
      <c r="K1702">
        <v>1433259577</v>
      </c>
      <c r="L1702" s="13">
        <f t="shared" si="106"/>
        <v>42036.995590277773</v>
      </c>
      <c r="M1702" t="b">
        <v>0</v>
      </c>
      <c r="N1702">
        <v>78</v>
      </c>
      <c r="O1702" t="b">
        <v>1</v>
      </c>
      <c r="P1702" t="s">
        <v>8271</v>
      </c>
      <c r="Q1702" s="6">
        <f t="shared" si="104"/>
        <v>1.0266666666666666</v>
      </c>
      <c r="R1702" s="8">
        <f t="shared" si="107"/>
        <v>39.487179487179489</v>
      </c>
      <c r="S1702" t="s">
        <v>8317</v>
      </c>
      <c r="T1702" t="s">
        <v>8318</v>
      </c>
    </row>
    <row r="1703" spans="1:20" ht="45" x14ac:dyDescent="0.25">
      <c r="A1703">
        <v>321</v>
      </c>
      <c r="B1703" s="3" t="s">
        <v>322</v>
      </c>
      <c r="C1703" s="3" t="s">
        <v>4431</v>
      </c>
      <c r="D1703">
        <v>35000</v>
      </c>
      <c r="E1703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 s="13">
        <f t="shared" si="105"/>
        <v>42682.488263888896</v>
      </c>
      <c r="K1703">
        <v>1475577786</v>
      </c>
      <c r="L1703" s="13">
        <f t="shared" si="106"/>
        <v>42465.491435185191</v>
      </c>
      <c r="M1703" t="b">
        <v>1</v>
      </c>
      <c r="N1703">
        <v>337</v>
      </c>
      <c r="O1703" t="b">
        <v>1</v>
      </c>
      <c r="P1703" t="s">
        <v>8269</v>
      </c>
      <c r="Q1703" s="6">
        <f t="shared" si="104"/>
        <v>1.0266285714285714</v>
      </c>
      <c r="R1703" s="8">
        <f t="shared" si="107"/>
        <v>106.62314540059347</v>
      </c>
      <c r="S1703" t="s">
        <v>8320</v>
      </c>
      <c r="T1703" t="s">
        <v>8332</v>
      </c>
    </row>
    <row r="1704" spans="1:20" ht="45" x14ac:dyDescent="0.25">
      <c r="A1704">
        <v>3766</v>
      </c>
      <c r="B1704" s="3" t="s">
        <v>3763</v>
      </c>
      <c r="C1704" s="3" t="s">
        <v>7876</v>
      </c>
      <c r="D1704">
        <v>10000</v>
      </c>
      <c r="E1704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 s="13">
        <f t="shared" si="105"/>
        <v>41823.167187500003</v>
      </c>
      <c r="K1704">
        <v>1401336045</v>
      </c>
      <c r="L1704" s="13">
        <f t="shared" si="106"/>
        <v>42343.998043981483</v>
      </c>
      <c r="M1704" t="b">
        <v>0</v>
      </c>
      <c r="N1704">
        <v>96</v>
      </c>
      <c r="O1704" t="b">
        <v>1</v>
      </c>
      <c r="P1704" t="s">
        <v>8305</v>
      </c>
      <c r="Q1704" s="6">
        <f t="shared" si="104"/>
        <v>1.0265010000000001</v>
      </c>
      <c r="R1704" s="8">
        <f t="shared" si="107"/>
        <v>106.9271875</v>
      </c>
      <c r="S1704" t="s">
        <v>8317</v>
      </c>
      <c r="T1704" t="s">
        <v>8338</v>
      </c>
    </row>
    <row r="1705" spans="1:20" ht="60" x14ac:dyDescent="0.25">
      <c r="A1705">
        <v>3282</v>
      </c>
      <c r="B1705" s="3" t="s">
        <v>3282</v>
      </c>
      <c r="C1705" s="3" t="s">
        <v>7392</v>
      </c>
      <c r="D1705">
        <v>31000</v>
      </c>
      <c r="E1705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 s="13">
        <f t="shared" si="105"/>
        <v>42489.19430555556</v>
      </c>
      <c r="K1705">
        <v>1458103188</v>
      </c>
      <c r="L1705" s="13">
        <f t="shared" si="106"/>
        <v>42042.615613425922</v>
      </c>
      <c r="M1705" t="b">
        <v>0</v>
      </c>
      <c r="N1705">
        <v>237</v>
      </c>
      <c r="O1705" t="b">
        <v>1</v>
      </c>
      <c r="P1705" t="s">
        <v>8271</v>
      </c>
      <c r="Q1705" s="6">
        <f t="shared" si="104"/>
        <v>1.026467741935484</v>
      </c>
      <c r="R1705" s="8">
        <f t="shared" si="107"/>
        <v>134.26371308016877</v>
      </c>
      <c r="S1705" t="s">
        <v>8317</v>
      </c>
      <c r="T1705" t="s">
        <v>8318</v>
      </c>
    </row>
    <row r="1706" spans="1:20" ht="45" x14ac:dyDescent="0.25">
      <c r="A1706">
        <v>2797</v>
      </c>
      <c r="B1706" s="3" t="s">
        <v>2797</v>
      </c>
      <c r="C1706" s="3" t="s">
        <v>6907</v>
      </c>
      <c r="D1706">
        <v>8000</v>
      </c>
      <c r="E1706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 s="13">
        <f t="shared" si="105"/>
        <v>41828.94027777778</v>
      </c>
      <c r="K1706">
        <v>1402266840</v>
      </c>
      <c r="L1706" s="13">
        <f t="shared" si="106"/>
        <v>42711.545196759253</v>
      </c>
      <c r="M1706" t="b">
        <v>0</v>
      </c>
      <c r="N1706">
        <v>94</v>
      </c>
      <c r="O1706" t="b">
        <v>1</v>
      </c>
      <c r="P1706" t="s">
        <v>8271</v>
      </c>
      <c r="Q1706" s="6">
        <f t="shared" si="104"/>
        <v>1.02645125</v>
      </c>
      <c r="R1706" s="8">
        <f t="shared" si="107"/>
        <v>87.357553191489373</v>
      </c>
      <c r="S1706" t="s">
        <v>8317</v>
      </c>
      <c r="T1706" t="s">
        <v>8318</v>
      </c>
    </row>
    <row r="1707" spans="1:20" ht="60" x14ac:dyDescent="0.25">
      <c r="A1707">
        <v>1662</v>
      </c>
      <c r="B1707" s="3" t="s">
        <v>1663</v>
      </c>
      <c r="C1707" s="3" t="s">
        <v>5772</v>
      </c>
      <c r="D1707">
        <v>8000</v>
      </c>
      <c r="E1707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 s="13">
        <f t="shared" si="105"/>
        <v>40908.239999999998</v>
      </c>
      <c r="K1707">
        <v>1320122736</v>
      </c>
      <c r="L1707" s="13">
        <f t="shared" si="106"/>
        <v>41675.149525462963</v>
      </c>
      <c r="M1707" t="b">
        <v>0</v>
      </c>
      <c r="N1707">
        <v>62</v>
      </c>
      <c r="O1707" t="b">
        <v>1</v>
      </c>
      <c r="P1707" t="s">
        <v>8292</v>
      </c>
      <c r="Q1707" s="6">
        <f t="shared" si="104"/>
        <v>1.026375</v>
      </c>
      <c r="R1707" s="8">
        <f t="shared" si="107"/>
        <v>132.43548387096774</v>
      </c>
      <c r="S1707" t="s">
        <v>8314</v>
      </c>
      <c r="T1707" t="s">
        <v>8322</v>
      </c>
    </row>
    <row r="1708" spans="1:20" ht="60" x14ac:dyDescent="0.25">
      <c r="A1708">
        <v>1668</v>
      </c>
      <c r="B1708" s="3" t="s">
        <v>1669</v>
      </c>
      <c r="C1708" s="3" t="s">
        <v>5778</v>
      </c>
      <c r="D1708">
        <v>8000</v>
      </c>
      <c r="E1708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 s="13">
        <f t="shared" si="105"/>
        <v>40875.191423611112</v>
      </c>
      <c r="K1708">
        <v>1319859339</v>
      </c>
      <c r="L1708" s="13">
        <f t="shared" si="106"/>
        <v>42466.826180555552</v>
      </c>
      <c r="M1708" t="b">
        <v>0</v>
      </c>
      <c r="N1708">
        <v>116</v>
      </c>
      <c r="O1708" t="b">
        <v>1</v>
      </c>
      <c r="P1708" t="s">
        <v>8292</v>
      </c>
      <c r="Q1708" s="6">
        <f t="shared" si="104"/>
        <v>1.026375</v>
      </c>
      <c r="R1708" s="8">
        <f t="shared" si="107"/>
        <v>70.784482758620683</v>
      </c>
      <c r="S1708" t="s">
        <v>8314</v>
      </c>
      <c r="T1708" t="s">
        <v>8322</v>
      </c>
    </row>
    <row r="1709" spans="1:20" ht="30" x14ac:dyDescent="0.25">
      <c r="A1709">
        <v>2164</v>
      </c>
      <c r="B1709" s="3" t="s">
        <v>2165</v>
      </c>
      <c r="C1709" s="3" t="s">
        <v>6274</v>
      </c>
      <c r="D1709">
        <v>5500</v>
      </c>
      <c r="E1709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 s="13">
        <f t="shared" si="105"/>
        <v>42546.165972222225</v>
      </c>
      <c r="K1709">
        <v>1464196414</v>
      </c>
      <c r="L1709" s="13">
        <f t="shared" si="106"/>
        <v>42550.701886574068</v>
      </c>
      <c r="M1709" t="b">
        <v>0</v>
      </c>
      <c r="N1709">
        <v>83</v>
      </c>
      <c r="O1709" t="b">
        <v>1</v>
      </c>
      <c r="P1709" t="s">
        <v>8276</v>
      </c>
      <c r="Q1709" s="6">
        <f t="shared" si="104"/>
        <v>1.0263636363636364</v>
      </c>
      <c r="R1709" s="8">
        <f t="shared" si="107"/>
        <v>68.01204819277109</v>
      </c>
      <c r="S1709" t="s">
        <v>8314</v>
      </c>
      <c r="T1709" t="s">
        <v>8315</v>
      </c>
    </row>
    <row r="1710" spans="1:20" ht="45" x14ac:dyDescent="0.25">
      <c r="A1710">
        <v>1538</v>
      </c>
      <c r="B1710" s="3" t="s">
        <v>1539</v>
      </c>
      <c r="C1710" s="3" t="s">
        <v>5648</v>
      </c>
      <c r="D1710">
        <v>7000</v>
      </c>
      <c r="E1710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 s="13">
        <f t="shared" si="105"/>
        <v>42026.782060185185</v>
      </c>
      <c r="K1710">
        <v>1418064370</v>
      </c>
      <c r="L1710" s="13">
        <f t="shared" si="106"/>
        <v>42591.899988425925</v>
      </c>
      <c r="M1710" t="b">
        <v>1</v>
      </c>
      <c r="N1710">
        <v>46</v>
      </c>
      <c r="O1710" t="b">
        <v>1</v>
      </c>
      <c r="P1710" t="s">
        <v>8285</v>
      </c>
      <c r="Q1710" s="6">
        <f t="shared" si="104"/>
        <v>1.0262857142857142</v>
      </c>
      <c r="R1710" s="8">
        <f t="shared" si="107"/>
        <v>156.17391304347825</v>
      </c>
      <c r="S1710" t="s">
        <v>8325</v>
      </c>
      <c r="T1710" t="s">
        <v>8326</v>
      </c>
    </row>
    <row r="1711" spans="1:20" ht="60" x14ac:dyDescent="0.25">
      <c r="A1711">
        <v>3016</v>
      </c>
      <c r="B1711" s="3" t="s">
        <v>3016</v>
      </c>
      <c r="C1711" s="3" t="s">
        <v>7126</v>
      </c>
      <c r="D1711">
        <v>8500</v>
      </c>
      <c r="E1711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 s="13">
        <f t="shared" si="105"/>
        <v>41838.548055555555</v>
      </c>
      <c r="K1711">
        <v>1400504952</v>
      </c>
      <c r="L1711" s="13">
        <f t="shared" si="106"/>
        <v>42120.531226851846</v>
      </c>
      <c r="M1711" t="b">
        <v>0</v>
      </c>
      <c r="N1711">
        <v>36</v>
      </c>
      <c r="O1711" t="b">
        <v>1</v>
      </c>
      <c r="P1711" t="s">
        <v>8303</v>
      </c>
      <c r="Q1711" s="6">
        <f t="shared" si="104"/>
        <v>1.0261176470588236</v>
      </c>
      <c r="R1711" s="8">
        <f t="shared" si="107"/>
        <v>242.27777777777777</v>
      </c>
      <c r="S1711" t="s">
        <v>8317</v>
      </c>
      <c r="T1711" t="s">
        <v>8330</v>
      </c>
    </row>
    <row r="1712" spans="1:20" ht="45" x14ac:dyDescent="0.25">
      <c r="A1712">
        <v>1217</v>
      </c>
      <c r="B1712" s="3" t="s">
        <v>1218</v>
      </c>
      <c r="C1712" s="3" t="s">
        <v>5327</v>
      </c>
      <c r="D1712">
        <v>26500</v>
      </c>
      <c r="E1712">
        <v>27189</v>
      </c>
      <c r="F1712" t="s">
        <v>8219</v>
      </c>
      <c r="G1712" t="s">
        <v>8224</v>
      </c>
      <c r="H1712" t="s">
        <v>8246</v>
      </c>
      <c r="I1712">
        <v>1468524340</v>
      </c>
      <c r="J1712" s="13">
        <f t="shared" si="105"/>
        <v>42565.809490740736</v>
      </c>
      <c r="K1712">
        <v>1465932340</v>
      </c>
      <c r="L1712" s="13">
        <f t="shared" si="106"/>
        <v>40635.982488425929</v>
      </c>
      <c r="M1712" t="b">
        <v>0</v>
      </c>
      <c r="N1712">
        <v>183</v>
      </c>
      <c r="O1712" t="b">
        <v>1</v>
      </c>
      <c r="P1712" t="s">
        <v>8285</v>
      </c>
      <c r="Q1712" s="6">
        <f t="shared" si="104"/>
        <v>1.026</v>
      </c>
      <c r="R1712" s="8">
        <f t="shared" si="107"/>
        <v>148.57377049180329</v>
      </c>
      <c r="S1712" t="s">
        <v>8325</v>
      </c>
      <c r="T1712" t="s">
        <v>8326</v>
      </c>
    </row>
    <row r="1713" spans="1:20" ht="60" x14ac:dyDescent="0.25">
      <c r="A1713">
        <v>1670</v>
      </c>
      <c r="B1713" s="3" t="s">
        <v>1671</v>
      </c>
      <c r="C1713" s="3" t="s">
        <v>5780</v>
      </c>
      <c r="D1713">
        <v>1000</v>
      </c>
      <c r="E1713">
        <v>1026</v>
      </c>
      <c r="F1713" t="s">
        <v>8219</v>
      </c>
      <c r="G1713" t="s">
        <v>8224</v>
      </c>
      <c r="H1713" t="s">
        <v>8246</v>
      </c>
      <c r="I1713">
        <v>1278302400</v>
      </c>
      <c r="J1713" s="13">
        <f t="shared" si="105"/>
        <v>40364.166666666664</v>
      </c>
      <c r="K1713">
        <v>1273961999</v>
      </c>
      <c r="L1713" s="13">
        <f t="shared" si="106"/>
        <v>41205.854537037041</v>
      </c>
      <c r="M1713" t="b">
        <v>0</v>
      </c>
      <c r="N1713">
        <v>23</v>
      </c>
      <c r="O1713" t="b">
        <v>1</v>
      </c>
      <c r="P1713" t="s">
        <v>8292</v>
      </c>
      <c r="Q1713" s="6">
        <f t="shared" si="104"/>
        <v>1.026</v>
      </c>
      <c r="R1713" s="8">
        <f t="shared" si="107"/>
        <v>44.608695652173914</v>
      </c>
      <c r="S1713" t="s">
        <v>8314</v>
      </c>
      <c r="T1713" t="s">
        <v>8322</v>
      </c>
    </row>
    <row r="1714" spans="1:20" ht="60" x14ac:dyDescent="0.25">
      <c r="A1714">
        <v>2268</v>
      </c>
      <c r="B1714" s="3" t="s">
        <v>2269</v>
      </c>
      <c r="C1714" s="3" t="s">
        <v>6378</v>
      </c>
      <c r="D1714">
        <v>28000</v>
      </c>
      <c r="E1714">
        <v>28728</v>
      </c>
      <c r="F1714" t="s">
        <v>8219</v>
      </c>
      <c r="G1714" t="s">
        <v>8224</v>
      </c>
      <c r="H1714" t="s">
        <v>8246</v>
      </c>
      <c r="I1714">
        <v>1489283915</v>
      </c>
      <c r="J1714" s="13">
        <f t="shared" si="105"/>
        <v>42806.082349537035</v>
      </c>
      <c r="K1714">
        <v>1486691915</v>
      </c>
      <c r="L1714" s="13">
        <f t="shared" si="106"/>
        <v>41680.583402777782</v>
      </c>
      <c r="M1714" t="b">
        <v>0</v>
      </c>
      <c r="N1714">
        <v>194</v>
      </c>
      <c r="O1714" t="b">
        <v>1</v>
      </c>
      <c r="P1714" t="s">
        <v>8297</v>
      </c>
      <c r="Q1714" s="6">
        <f t="shared" si="104"/>
        <v>1.026</v>
      </c>
      <c r="R1714" s="8">
        <f t="shared" si="107"/>
        <v>148.08247422680412</v>
      </c>
      <c r="S1714" t="s">
        <v>8312</v>
      </c>
      <c r="T1714" t="s">
        <v>8313</v>
      </c>
    </row>
    <row r="1715" spans="1:20" ht="45" x14ac:dyDescent="0.25">
      <c r="A1715">
        <v>2315</v>
      </c>
      <c r="B1715" s="3" t="s">
        <v>2316</v>
      </c>
      <c r="C1715" s="3" t="s">
        <v>6425</v>
      </c>
      <c r="D1715">
        <v>2500</v>
      </c>
      <c r="E1715">
        <v>2565</v>
      </c>
      <c r="F1715" t="s">
        <v>8219</v>
      </c>
      <c r="G1715" t="s">
        <v>8224</v>
      </c>
      <c r="H1715" t="s">
        <v>8246</v>
      </c>
      <c r="I1715">
        <v>1336238743</v>
      </c>
      <c r="J1715" s="13">
        <f t="shared" si="105"/>
        <v>41034.72619212963</v>
      </c>
      <c r="K1715">
        <v>1333646743</v>
      </c>
      <c r="L1715" s="13">
        <f t="shared" si="106"/>
        <v>42125.614895833336</v>
      </c>
      <c r="M1715" t="b">
        <v>1</v>
      </c>
      <c r="N1715">
        <v>64</v>
      </c>
      <c r="O1715" t="b">
        <v>1</v>
      </c>
      <c r="P1715" t="s">
        <v>8279</v>
      </c>
      <c r="Q1715" s="6">
        <f t="shared" si="104"/>
        <v>1.026</v>
      </c>
      <c r="R1715" s="8">
        <f t="shared" si="107"/>
        <v>40.078125</v>
      </c>
      <c r="S1715" t="s">
        <v>8314</v>
      </c>
      <c r="T1715" t="s">
        <v>8331</v>
      </c>
    </row>
    <row r="1716" spans="1:20" ht="60" x14ac:dyDescent="0.25">
      <c r="A1716">
        <v>3441</v>
      </c>
      <c r="B1716" s="3" t="s">
        <v>3440</v>
      </c>
      <c r="C1716" s="3" t="s">
        <v>7551</v>
      </c>
      <c r="D1716">
        <v>2500</v>
      </c>
      <c r="E1716">
        <v>2565</v>
      </c>
      <c r="F1716" t="s">
        <v>8219</v>
      </c>
      <c r="G1716" t="s">
        <v>8224</v>
      </c>
      <c r="H1716" t="s">
        <v>8246</v>
      </c>
      <c r="I1716">
        <v>1447445820</v>
      </c>
      <c r="J1716" s="13">
        <f t="shared" si="105"/>
        <v>42321.845138888893</v>
      </c>
      <c r="K1716">
        <v>1445077121</v>
      </c>
      <c r="L1716" s="13">
        <f t="shared" si="106"/>
        <v>41863.584120370368</v>
      </c>
      <c r="M1716" t="b">
        <v>0</v>
      </c>
      <c r="N1716">
        <v>43</v>
      </c>
      <c r="O1716" t="b">
        <v>1</v>
      </c>
      <c r="P1716" t="s">
        <v>8271</v>
      </c>
      <c r="Q1716" s="6">
        <f t="shared" si="104"/>
        <v>1.026</v>
      </c>
      <c r="R1716" s="8">
        <f t="shared" si="107"/>
        <v>59.651162790697676</v>
      </c>
      <c r="S1716" t="s">
        <v>8317</v>
      </c>
      <c r="T1716" t="s">
        <v>8318</v>
      </c>
    </row>
    <row r="1717" spans="1:20" ht="30" x14ac:dyDescent="0.25">
      <c r="A1717">
        <v>3597</v>
      </c>
      <c r="B1717" s="3" t="s">
        <v>3596</v>
      </c>
      <c r="C1717" s="3" t="s">
        <v>7707</v>
      </c>
      <c r="D1717">
        <v>2500</v>
      </c>
      <c r="E1717">
        <v>2565</v>
      </c>
      <c r="F1717" t="s">
        <v>8219</v>
      </c>
      <c r="G1717" t="s">
        <v>8224</v>
      </c>
      <c r="H1717" t="s">
        <v>8246</v>
      </c>
      <c r="I1717">
        <v>1456984740</v>
      </c>
      <c r="J1717" s="13">
        <f t="shared" si="105"/>
        <v>42432.249305555553</v>
      </c>
      <c r="K1717">
        <v>1455717790</v>
      </c>
      <c r="L1717" s="13">
        <f t="shared" si="106"/>
        <v>42536.60701388889</v>
      </c>
      <c r="M1717" t="b">
        <v>0</v>
      </c>
      <c r="N1717">
        <v>33</v>
      </c>
      <c r="O1717" t="b">
        <v>1</v>
      </c>
      <c r="P1717" t="s">
        <v>8271</v>
      </c>
      <c r="Q1717" s="6">
        <f t="shared" si="104"/>
        <v>1.026</v>
      </c>
      <c r="R1717" s="8">
        <f t="shared" si="107"/>
        <v>77.727272727272734</v>
      </c>
      <c r="S1717" t="s">
        <v>8317</v>
      </c>
      <c r="T1717" t="s">
        <v>8318</v>
      </c>
    </row>
    <row r="1718" spans="1:20" ht="45" x14ac:dyDescent="0.25">
      <c r="A1718">
        <v>243</v>
      </c>
      <c r="B1718" s="3" t="s">
        <v>245</v>
      </c>
      <c r="C1718" s="3" t="s">
        <v>4353</v>
      </c>
      <c r="D1718">
        <v>25000</v>
      </c>
      <c r="E1718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 s="13">
        <f t="shared" si="105"/>
        <v>41692.047500000001</v>
      </c>
      <c r="K1718">
        <v>1390439304</v>
      </c>
      <c r="L1718" s="13">
        <f t="shared" si="106"/>
        <v>42459.15861111111</v>
      </c>
      <c r="M1718" t="b">
        <v>1</v>
      </c>
      <c r="N1718">
        <v>328</v>
      </c>
      <c r="O1718" t="b">
        <v>1</v>
      </c>
      <c r="P1718" t="s">
        <v>8269</v>
      </c>
      <c r="Q1718" s="6">
        <f t="shared" si="104"/>
        <v>1.0259199999999999</v>
      </c>
      <c r="R1718" s="8">
        <f t="shared" si="107"/>
        <v>78.195121951219505</v>
      </c>
      <c r="S1718" t="s">
        <v>8320</v>
      </c>
      <c r="T1718" t="s">
        <v>8332</v>
      </c>
    </row>
    <row r="1719" spans="1:20" ht="60" x14ac:dyDescent="0.25">
      <c r="A1719">
        <v>750</v>
      </c>
      <c r="B1719" s="3" t="s">
        <v>751</v>
      </c>
      <c r="C1719" s="3" t="s">
        <v>4860</v>
      </c>
      <c r="D1719">
        <v>4444</v>
      </c>
      <c r="E1719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 s="13">
        <f t="shared" si="105"/>
        <v>41329.878148148149</v>
      </c>
      <c r="K1719">
        <v>1359147872</v>
      </c>
      <c r="L1719" s="13">
        <f t="shared" si="106"/>
        <v>42332.89980324074</v>
      </c>
      <c r="M1719" t="b">
        <v>0</v>
      </c>
      <c r="N1719">
        <v>59</v>
      </c>
      <c r="O1719" t="b">
        <v>1</v>
      </c>
      <c r="P1719" t="s">
        <v>8274</v>
      </c>
      <c r="Q1719" s="6">
        <f t="shared" si="104"/>
        <v>1.0258775877587758</v>
      </c>
      <c r="R1719" s="8">
        <f t="shared" si="107"/>
        <v>77.271186440677965</v>
      </c>
      <c r="S1719" t="s">
        <v>8323</v>
      </c>
      <c r="T1719" t="s">
        <v>8333</v>
      </c>
    </row>
    <row r="1720" spans="1:20" ht="60" x14ac:dyDescent="0.25">
      <c r="A1720">
        <v>1403</v>
      </c>
      <c r="B1720" s="3" t="s">
        <v>1404</v>
      </c>
      <c r="C1720" s="3" t="s">
        <v>5513</v>
      </c>
      <c r="D1720">
        <v>4000</v>
      </c>
      <c r="E1720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 s="13">
        <f t="shared" si="105"/>
        <v>41481.062905092593</v>
      </c>
      <c r="K1720">
        <v>1372210235</v>
      </c>
      <c r="L1720" s="13">
        <f t="shared" si="106"/>
        <v>42451.496817129635</v>
      </c>
      <c r="M1720" t="b">
        <v>0</v>
      </c>
      <c r="N1720">
        <v>66</v>
      </c>
      <c r="O1720" t="b">
        <v>1</v>
      </c>
      <c r="P1720" t="s">
        <v>8276</v>
      </c>
      <c r="Q1720" s="6">
        <f t="shared" si="104"/>
        <v>1.0257499999999999</v>
      </c>
      <c r="R1720" s="8">
        <f t="shared" si="107"/>
        <v>62.166666666666664</v>
      </c>
      <c r="S1720" t="s">
        <v>8314</v>
      </c>
      <c r="T1720" t="s">
        <v>8315</v>
      </c>
    </row>
    <row r="1721" spans="1:20" ht="60" x14ac:dyDescent="0.25">
      <c r="A1721">
        <v>3715</v>
      </c>
      <c r="B1721" s="3" t="s">
        <v>3712</v>
      </c>
      <c r="C1721" s="3" t="s">
        <v>7825</v>
      </c>
      <c r="D1721">
        <v>3500</v>
      </c>
      <c r="E1721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 s="13">
        <f t="shared" si="105"/>
        <v>42094.536111111112</v>
      </c>
      <c r="K1721">
        <v>1422834819</v>
      </c>
      <c r="L1721" s="13">
        <f t="shared" si="106"/>
        <v>41815.774826388886</v>
      </c>
      <c r="M1721" t="b">
        <v>0</v>
      </c>
      <c r="N1721">
        <v>27</v>
      </c>
      <c r="O1721" t="b">
        <v>1</v>
      </c>
      <c r="P1721" t="s">
        <v>8271</v>
      </c>
      <c r="Q1721" s="6">
        <f t="shared" si="104"/>
        <v>1.0257142857142858</v>
      </c>
      <c r="R1721" s="8">
        <f t="shared" si="107"/>
        <v>132.96296296296296</v>
      </c>
      <c r="S1721" t="s">
        <v>8317</v>
      </c>
      <c r="T1721" t="s">
        <v>8318</v>
      </c>
    </row>
    <row r="1722" spans="1:20" ht="60" x14ac:dyDescent="0.25">
      <c r="A1722">
        <v>3724</v>
      </c>
      <c r="B1722" s="3" t="s">
        <v>3721</v>
      </c>
      <c r="C1722" s="3" t="s">
        <v>7834</v>
      </c>
      <c r="D1722">
        <v>4300</v>
      </c>
      <c r="E1722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 s="13">
        <f t="shared" si="105"/>
        <v>42494.958333333328</v>
      </c>
      <c r="K1722">
        <v>1459856860</v>
      </c>
      <c r="L1722" s="13">
        <f t="shared" si="106"/>
        <v>42203.680300925931</v>
      </c>
      <c r="M1722" t="b">
        <v>0</v>
      </c>
      <c r="N1722">
        <v>89</v>
      </c>
      <c r="O1722" t="b">
        <v>1</v>
      </c>
      <c r="P1722" t="s">
        <v>8271</v>
      </c>
      <c r="Q1722" s="6">
        <f t="shared" si="104"/>
        <v>1.0254767441860466</v>
      </c>
      <c r="R1722" s="8">
        <f t="shared" si="107"/>
        <v>49.545505617977533</v>
      </c>
      <c r="S1722" t="s">
        <v>8317</v>
      </c>
      <c r="T1722" t="s">
        <v>8318</v>
      </c>
    </row>
    <row r="1723" spans="1:20" ht="75" x14ac:dyDescent="0.25">
      <c r="A1723">
        <v>1661</v>
      </c>
      <c r="B1723" s="3" t="s">
        <v>1662</v>
      </c>
      <c r="C1723" s="3" t="s">
        <v>5771</v>
      </c>
      <c r="D1723">
        <v>7900</v>
      </c>
      <c r="E1723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 s="13">
        <f t="shared" si="105"/>
        <v>42386.875</v>
      </c>
      <c r="K1723">
        <v>1449359831</v>
      </c>
      <c r="L1723" s="13">
        <f t="shared" si="106"/>
        <v>40646.014456018522</v>
      </c>
      <c r="M1723" t="b">
        <v>0</v>
      </c>
      <c r="N1723">
        <v>101</v>
      </c>
      <c r="O1723" t="b">
        <v>1</v>
      </c>
      <c r="P1723" t="s">
        <v>8292</v>
      </c>
      <c r="Q1723" s="6">
        <f t="shared" si="104"/>
        <v>1.0250632911392406</v>
      </c>
      <c r="R1723" s="8">
        <f t="shared" si="107"/>
        <v>80.178217821782184</v>
      </c>
      <c r="S1723" t="s">
        <v>8314</v>
      </c>
      <c r="T1723" t="s">
        <v>8322</v>
      </c>
    </row>
    <row r="1724" spans="1:20" ht="60" x14ac:dyDescent="0.25">
      <c r="A1724">
        <v>83</v>
      </c>
      <c r="B1724" s="3" t="s">
        <v>85</v>
      </c>
      <c r="C1724" s="3" t="s">
        <v>4194</v>
      </c>
      <c r="D1724">
        <v>200</v>
      </c>
      <c r="E1724">
        <v>205</v>
      </c>
      <c r="F1724" t="s">
        <v>8219</v>
      </c>
      <c r="G1724" t="s">
        <v>8225</v>
      </c>
      <c r="H1724" t="s">
        <v>8247</v>
      </c>
      <c r="I1724">
        <v>1424604600</v>
      </c>
      <c r="J1724" s="13">
        <f t="shared" si="105"/>
        <v>42057.479166666672</v>
      </c>
      <c r="K1724">
        <v>1423320389</v>
      </c>
      <c r="L1724" s="13">
        <f t="shared" si="106"/>
        <v>42553.681979166664</v>
      </c>
      <c r="M1724" t="b">
        <v>0</v>
      </c>
      <c r="N1724">
        <v>13</v>
      </c>
      <c r="O1724" t="b">
        <v>1</v>
      </c>
      <c r="P1724" t="s">
        <v>8266</v>
      </c>
      <c r="Q1724" s="6">
        <f t="shared" si="104"/>
        <v>1.0249999999999999</v>
      </c>
      <c r="R1724" s="8">
        <f t="shared" si="107"/>
        <v>15.76923076923077</v>
      </c>
      <c r="S1724" t="s">
        <v>8320</v>
      </c>
      <c r="T1724" t="s">
        <v>8321</v>
      </c>
    </row>
    <row r="1725" spans="1:20" ht="45" x14ac:dyDescent="0.25">
      <c r="A1725">
        <v>535</v>
      </c>
      <c r="B1725" s="3" t="s">
        <v>536</v>
      </c>
      <c r="C1725" s="3" t="s">
        <v>4645</v>
      </c>
      <c r="D1725">
        <v>2000</v>
      </c>
      <c r="E1725">
        <v>2050</v>
      </c>
      <c r="F1725" t="s">
        <v>8219</v>
      </c>
      <c r="G1725" t="s">
        <v>8225</v>
      </c>
      <c r="H1725" t="s">
        <v>8247</v>
      </c>
      <c r="I1725">
        <v>1483707905</v>
      </c>
      <c r="J1725" s="13">
        <f t="shared" si="105"/>
        <v>42741.545196759253</v>
      </c>
      <c r="K1725">
        <v>1481115905</v>
      </c>
      <c r="L1725" s="13">
        <f t="shared" si="106"/>
        <v>42503.559467592597</v>
      </c>
      <c r="M1725" t="b">
        <v>0</v>
      </c>
      <c r="N1725">
        <v>59</v>
      </c>
      <c r="O1725" t="b">
        <v>1</v>
      </c>
      <c r="P1725" t="s">
        <v>8271</v>
      </c>
      <c r="Q1725" s="6">
        <f t="shared" si="104"/>
        <v>1.0249999999999999</v>
      </c>
      <c r="R1725" s="8">
        <f t="shared" si="107"/>
        <v>34.745762711864408</v>
      </c>
      <c r="S1725" t="s">
        <v>8317</v>
      </c>
      <c r="T1725" t="s">
        <v>8318</v>
      </c>
    </row>
    <row r="1726" spans="1:20" ht="60" x14ac:dyDescent="0.25">
      <c r="A1726">
        <v>784</v>
      </c>
      <c r="B1726" s="3" t="s">
        <v>785</v>
      </c>
      <c r="C1726" s="3" t="s">
        <v>4894</v>
      </c>
      <c r="D1726">
        <v>1000</v>
      </c>
      <c r="E1726">
        <v>1025</v>
      </c>
      <c r="F1726" t="s">
        <v>8219</v>
      </c>
      <c r="G1726" t="s">
        <v>8224</v>
      </c>
      <c r="H1726" t="s">
        <v>8246</v>
      </c>
      <c r="I1726">
        <v>1395023719</v>
      </c>
      <c r="J1726" s="13">
        <f t="shared" si="105"/>
        <v>41715.107858796298</v>
      </c>
      <c r="K1726">
        <v>1391571319</v>
      </c>
      <c r="L1726" s="13">
        <f t="shared" si="106"/>
        <v>42118.556331018524</v>
      </c>
      <c r="M1726" t="b">
        <v>0</v>
      </c>
      <c r="N1726">
        <v>10</v>
      </c>
      <c r="O1726" t="b">
        <v>1</v>
      </c>
      <c r="P1726" t="s">
        <v>8276</v>
      </c>
      <c r="Q1726" s="6">
        <f t="shared" si="104"/>
        <v>1.0249999999999999</v>
      </c>
      <c r="R1726" s="8">
        <f t="shared" si="107"/>
        <v>102.5</v>
      </c>
      <c r="S1726" t="s">
        <v>8314</v>
      </c>
      <c r="T1726" t="s">
        <v>8315</v>
      </c>
    </row>
    <row r="1727" spans="1:20" ht="30" x14ac:dyDescent="0.25">
      <c r="A1727">
        <v>2074</v>
      </c>
      <c r="B1727" s="3" t="s">
        <v>2075</v>
      </c>
      <c r="C1727" s="3" t="s">
        <v>6184</v>
      </c>
      <c r="D1727">
        <v>600</v>
      </c>
      <c r="E1727">
        <v>615</v>
      </c>
      <c r="F1727" t="s">
        <v>8219</v>
      </c>
      <c r="G1727" t="s">
        <v>8224</v>
      </c>
      <c r="H1727" t="s">
        <v>8246</v>
      </c>
      <c r="I1727">
        <v>1462564182</v>
      </c>
      <c r="J1727" s="13">
        <f t="shared" si="105"/>
        <v>42496.826180555552</v>
      </c>
      <c r="K1727">
        <v>1459972182</v>
      </c>
      <c r="L1727" s="13">
        <f t="shared" si="106"/>
        <v>42323.70930555556</v>
      </c>
      <c r="M1727" t="b">
        <v>0</v>
      </c>
      <c r="N1727">
        <v>3</v>
      </c>
      <c r="O1727" t="b">
        <v>1</v>
      </c>
      <c r="P1727" t="s">
        <v>8295</v>
      </c>
      <c r="Q1727" s="6">
        <f t="shared" si="104"/>
        <v>1.0249999999999999</v>
      </c>
      <c r="R1727" s="8">
        <f t="shared" si="107"/>
        <v>205</v>
      </c>
      <c r="S1727" t="s">
        <v>8310</v>
      </c>
      <c r="T1727" t="s">
        <v>8311</v>
      </c>
    </row>
    <row r="1728" spans="1:20" ht="45" x14ac:dyDescent="0.25">
      <c r="A1728">
        <v>2788</v>
      </c>
      <c r="B1728" s="3" t="s">
        <v>2788</v>
      </c>
      <c r="C1728" s="3" t="s">
        <v>6898</v>
      </c>
      <c r="D1728">
        <v>2000</v>
      </c>
      <c r="E1728">
        <v>2050</v>
      </c>
      <c r="F1728" t="s">
        <v>8219</v>
      </c>
      <c r="G1728" t="s">
        <v>8224</v>
      </c>
      <c r="H1728" t="s">
        <v>8246</v>
      </c>
      <c r="I1728">
        <v>1469811043</v>
      </c>
      <c r="J1728" s="13">
        <f t="shared" si="105"/>
        <v>42580.701886574068</v>
      </c>
      <c r="K1728">
        <v>1467219043</v>
      </c>
      <c r="L1728" s="13">
        <f t="shared" si="106"/>
        <v>41747.471504629626</v>
      </c>
      <c r="M1728" t="b">
        <v>0</v>
      </c>
      <c r="N1728">
        <v>20</v>
      </c>
      <c r="O1728" t="b">
        <v>1</v>
      </c>
      <c r="P1728" t="s">
        <v>8271</v>
      </c>
      <c r="Q1728" s="6">
        <f t="shared" si="104"/>
        <v>1.0249999999999999</v>
      </c>
      <c r="R1728" s="8">
        <f t="shared" si="107"/>
        <v>102.5</v>
      </c>
      <c r="S1728" t="s">
        <v>8317</v>
      </c>
      <c r="T1728" t="s">
        <v>8318</v>
      </c>
    </row>
    <row r="1729" spans="1:20" ht="60" x14ac:dyDescent="0.25">
      <c r="A1729">
        <v>2791</v>
      </c>
      <c r="B1729" s="3" t="s">
        <v>2791</v>
      </c>
      <c r="C1729" s="3" t="s">
        <v>6901</v>
      </c>
      <c r="D1729">
        <v>2000</v>
      </c>
      <c r="E1729">
        <v>2050</v>
      </c>
      <c r="F1729" t="s">
        <v>8219</v>
      </c>
      <c r="G1729" t="s">
        <v>8224</v>
      </c>
      <c r="H1729" t="s">
        <v>8246</v>
      </c>
      <c r="I1729">
        <v>1473393600</v>
      </c>
      <c r="J1729" s="13">
        <f t="shared" si="105"/>
        <v>42622.166666666672</v>
      </c>
      <c r="K1729">
        <v>1470778559</v>
      </c>
      <c r="L1729" s="13">
        <f t="shared" si="106"/>
        <v>42575.130057870367</v>
      </c>
      <c r="M1729" t="b">
        <v>0</v>
      </c>
      <c r="N1729">
        <v>28</v>
      </c>
      <c r="O1729" t="b">
        <v>1</v>
      </c>
      <c r="P1729" t="s">
        <v>8271</v>
      </c>
      <c r="Q1729" s="6">
        <f t="shared" si="104"/>
        <v>1.0249999999999999</v>
      </c>
      <c r="R1729" s="8">
        <f t="shared" si="107"/>
        <v>73.214285714285708</v>
      </c>
      <c r="S1729" t="s">
        <v>8317</v>
      </c>
      <c r="T1729" t="s">
        <v>8318</v>
      </c>
    </row>
    <row r="1730" spans="1:20" ht="45" x14ac:dyDescent="0.25">
      <c r="A1730">
        <v>3678</v>
      </c>
      <c r="B1730" s="3" t="s">
        <v>3675</v>
      </c>
      <c r="C1730" s="3" t="s">
        <v>7788</v>
      </c>
      <c r="D1730">
        <v>2000</v>
      </c>
      <c r="E1730">
        <v>2050</v>
      </c>
      <c r="F1730" t="s">
        <v>8219</v>
      </c>
      <c r="G1730" t="s">
        <v>8225</v>
      </c>
      <c r="H1730" t="s">
        <v>8247</v>
      </c>
      <c r="I1730">
        <v>1433076298</v>
      </c>
      <c r="J1730" s="13">
        <f t="shared" si="105"/>
        <v>42155.531226851846</v>
      </c>
      <c r="K1730">
        <v>1430052298</v>
      </c>
      <c r="L1730" s="13">
        <f t="shared" si="106"/>
        <v>41226.95721064815</v>
      </c>
      <c r="M1730" t="b">
        <v>0</v>
      </c>
      <c r="N1730">
        <v>31</v>
      </c>
      <c r="O1730" t="b">
        <v>1</v>
      </c>
      <c r="P1730" t="s">
        <v>8271</v>
      </c>
      <c r="Q1730" s="6">
        <f t="shared" ref="Q1730:Q1793" si="108">E1730/D1730</f>
        <v>1.0249999999999999</v>
      </c>
      <c r="R1730" s="8">
        <f t="shared" si="107"/>
        <v>66.129032258064512</v>
      </c>
      <c r="S1730" t="s">
        <v>8317</v>
      </c>
      <c r="T1730" t="s">
        <v>8318</v>
      </c>
    </row>
    <row r="1731" spans="1:20" ht="60" x14ac:dyDescent="0.25">
      <c r="A1731">
        <v>107</v>
      </c>
      <c r="B1731" s="3" t="s">
        <v>109</v>
      </c>
      <c r="C1731" s="3" t="s">
        <v>4218</v>
      </c>
      <c r="D1731">
        <v>7500</v>
      </c>
      <c r="E1731">
        <v>7685</v>
      </c>
      <c r="F1731" t="s">
        <v>8219</v>
      </c>
      <c r="G1731" t="s">
        <v>8224</v>
      </c>
      <c r="H1731" t="s">
        <v>8246</v>
      </c>
      <c r="I1731">
        <v>1303688087</v>
      </c>
      <c r="J1731" s="13">
        <f t="shared" ref="J1731:J1794" si="109">(((I1731/60)/60)/24)+DATE(1970,1,1)</f>
        <v>40657.982488425929</v>
      </c>
      <c r="K1731">
        <v>1301787287</v>
      </c>
      <c r="L1731" s="13">
        <f t="shared" ref="L1731:L1794" si="110">(((K1750/60)/60)/24)+DATE(1970,1,1)</f>
        <v>42423.602500000001</v>
      </c>
      <c r="M1731" t="b">
        <v>0</v>
      </c>
      <c r="N1731">
        <v>69</v>
      </c>
      <c r="O1731" t="b">
        <v>1</v>
      </c>
      <c r="P1731" t="s">
        <v>8266</v>
      </c>
      <c r="Q1731" s="6">
        <f t="shared" si="108"/>
        <v>1.0246666666666666</v>
      </c>
      <c r="R1731" s="8">
        <f t="shared" ref="R1731:R1794" si="111">E1731/N1731</f>
        <v>111.37681159420291</v>
      </c>
      <c r="S1731" t="s">
        <v>8320</v>
      </c>
      <c r="T1731" t="s">
        <v>8321</v>
      </c>
    </row>
    <row r="1732" spans="1:20" ht="45" x14ac:dyDescent="0.25">
      <c r="A1732">
        <v>2093</v>
      </c>
      <c r="B1732" s="3" t="s">
        <v>2094</v>
      </c>
      <c r="C1732" s="3" t="s">
        <v>6203</v>
      </c>
      <c r="D1732">
        <v>1500</v>
      </c>
      <c r="E1732">
        <v>1537</v>
      </c>
      <c r="F1732" t="s">
        <v>8219</v>
      </c>
      <c r="G1732" t="s">
        <v>8224</v>
      </c>
      <c r="H1732" t="s">
        <v>8246</v>
      </c>
      <c r="I1732">
        <v>1356211832</v>
      </c>
      <c r="J1732" s="13">
        <f t="shared" si="109"/>
        <v>41265.896203703705</v>
      </c>
      <c r="K1732">
        <v>1351024232</v>
      </c>
      <c r="L1732" s="13">
        <f t="shared" si="110"/>
        <v>42542.526423611111</v>
      </c>
      <c r="M1732" t="b">
        <v>0</v>
      </c>
      <c r="N1732">
        <v>23</v>
      </c>
      <c r="O1732" t="b">
        <v>1</v>
      </c>
      <c r="P1732" t="s">
        <v>8279</v>
      </c>
      <c r="Q1732" s="6">
        <f t="shared" si="108"/>
        <v>1.0246666666666666</v>
      </c>
      <c r="R1732" s="8">
        <f t="shared" si="111"/>
        <v>66.826086956521735</v>
      </c>
      <c r="S1732" t="s">
        <v>8314</v>
      </c>
      <c r="T1732" t="s">
        <v>8331</v>
      </c>
    </row>
    <row r="1733" spans="1:20" ht="60" x14ac:dyDescent="0.25">
      <c r="A1733">
        <v>1897</v>
      </c>
      <c r="B1733" s="3" t="s">
        <v>1898</v>
      </c>
      <c r="C1733" s="3" t="s">
        <v>6007</v>
      </c>
      <c r="D1733">
        <v>6350</v>
      </c>
      <c r="E1733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 s="13">
        <f t="shared" si="109"/>
        <v>41702.875</v>
      </c>
      <c r="K1733">
        <v>1392040806</v>
      </c>
      <c r="L1733" s="13">
        <f t="shared" si="110"/>
        <v>42073.660694444443</v>
      </c>
      <c r="M1733" t="b">
        <v>0</v>
      </c>
      <c r="N1733">
        <v>183</v>
      </c>
      <c r="O1733" t="b">
        <v>1</v>
      </c>
      <c r="P1733" t="s">
        <v>8279</v>
      </c>
      <c r="Q1733" s="6">
        <f t="shared" si="108"/>
        <v>1.0245669291338582</v>
      </c>
      <c r="R1733" s="8">
        <f t="shared" si="111"/>
        <v>35.551912568306008</v>
      </c>
      <c r="S1733" t="s">
        <v>8314</v>
      </c>
      <c r="T1733" t="s">
        <v>8331</v>
      </c>
    </row>
    <row r="1734" spans="1:20" ht="45" x14ac:dyDescent="0.25">
      <c r="A1734">
        <v>1203</v>
      </c>
      <c r="B1734" s="3" t="s">
        <v>1204</v>
      </c>
      <c r="C1734" s="3" t="s">
        <v>5313</v>
      </c>
      <c r="D1734">
        <v>16300</v>
      </c>
      <c r="E1734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 s="13">
        <f t="shared" si="109"/>
        <v>42155.614895833336</v>
      </c>
      <c r="K1734">
        <v>1430491527</v>
      </c>
      <c r="L1734" s="13">
        <f t="shared" si="110"/>
        <v>41771.572256944448</v>
      </c>
      <c r="M1734" t="b">
        <v>0</v>
      </c>
      <c r="N1734">
        <v>101</v>
      </c>
      <c r="O1734" t="b">
        <v>1</v>
      </c>
      <c r="P1734" t="s">
        <v>8285</v>
      </c>
      <c r="Q1734" s="6">
        <f t="shared" si="108"/>
        <v>1.0245398773006136</v>
      </c>
      <c r="R1734" s="8">
        <f t="shared" si="111"/>
        <v>165.34653465346534</v>
      </c>
      <c r="S1734" t="s">
        <v>8325</v>
      </c>
      <c r="T1734" t="s">
        <v>8326</v>
      </c>
    </row>
    <row r="1735" spans="1:20" ht="45" x14ac:dyDescent="0.25">
      <c r="A1735">
        <v>2925</v>
      </c>
      <c r="B1735" s="3" t="s">
        <v>2925</v>
      </c>
      <c r="C1735" s="3" t="s">
        <v>7035</v>
      </c>
      <c r="D1735">
        <v>45000</v>
      </c>
      <c r="E1735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 s="13">
        <f t="shared" si="109"/>
        <v>41893.584120370368</v>
      </c>
      <c r="K1735">
        <v>1407852068</v>
      </c>
      <c r="L1735" s="13">
        <f t="shared" si="110"/>
        <v>41401.648217592592</v>
      </c>
      <c r="M1735" t="b">
        <v>0</v>
      </c>
      <c r="N1735">
        <v>199</v>
      </c>
      <c r="O1735" t="b">
        <v>1</v>
      </c>
      <c r="P1735" t="s">
        <v>8305</v>
      </c>
      <c r="Q1735" s="6">
        <f t="shared" si="108"/>
        <v>1.0244597777777777</v>
      </c>
      <c r="R1735" s="8">
        <f t="shared" si="111"/>
        <v>231.66175879396985</v>
      </c>
      <c r="S1735" t="s">
        <v>8317</v>
      </c>
      <c r="T1735" t="s">
        <v>8338</v>
      </c>
    </row>
    <row r="1736" spans="1:20" ht="60" x14ac:dyDescent="0.25">
      <c r="A1736">
        <v>1201</v>
      </c>
      <c r="B1736" s="3" t="s">
        <v>1202</v>
      </c>
      <c r="C1736" s="3" t="s">
        <v>5311</v>
      </c>
      <c r="D1736">
        <v>6000</v>
      </c>
      <c r="E1736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 s="13">
        <f t="shared" si="109"/>
        <v>42566.60701388889</v>
      </c>
      <c r="K1736">
        <v>1466001246</v>
      </c>
      <c r="L1736" s="13">
        <f t="shared" si="110"/>
        <v>42407.637557870374</v>
      </c>
      <c r="M1736" t="b">
        <v>0</v>
      </c>
      <c r="N1736">
        <v>111</v>
      </c>
      <c r="O1736" t="b">
        <v>1</v>
      </c>
      <c r="P1736" t="s">
        <v>8285</v>
      </c>
      <c r="Q1736" s="6">
        <f t="shared" si="108"/>
        <v>1.0243783333333334</v>
      </c>
      <c r="R1736" s="8">
        <f t="shared" si="111"/>
        <v>55.371801801801809</v>
      </c>
      <c r="S1736" t="s">
        <v>8325</v>
      </c>
      <c r="T1736" t="s">
        <v>8326</v>
      </c>
    </row>
    <row r="1737" spans="1:20" ht="60" x14ac:dyDescent="0.25">
      <c r="A1737">
        <v>3498</v>
      </c>
      <c r="B1737" s="3" t="s">
        <v>3497</v>
      </c>
      <c r="C1737" s="3" t="s">
        <v>7608</v>
      </c>
      <c r="D1737">
        <v>1650</v>
      </c>
      <c r="E1737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 s="13">
        <f t="shared" si="109"/>
        <v>42518.905555555553</v>
      </c>
      <c r="K1737">
        <v>1459309704</v>
      </c>
      <c r="L1737" s="13">
        <f t="shared" si="110"/>
        <v>42044.184988425928</v>
      </c>
      <c r="M1737" t="b">
        <v>0</v>
      </c>
      <c r="N1737">
        <v>42</v>
      </c>
      <c r="O1737" t="b">
        <v>1</v>
      </c>
      <c r="P1737" t="s">
        <v>8271</v>
      </c>
      <c r="Q1737" s="6">
        <f t="shared" si="108"/>
        <v>1.0242424242424242</v>
      </c>
      <c r="R1737" s="8">
        <f t="shared" si="111"/>
        <v>40.238095238095241</v>
      </c>
      <c r="S1737" t="s">
        <v>8317</v>
      </c>
      <c r="T1737" t="s">
        <v>8318</v>
      </c>
    </row>
    <row r="1738" spans="1:20" ht="60" x14ac:dyDescent="0.25">
      <c r="A1738">
        <v>2330</v>
      </c>
      <c r="B1738" s="3" t="s">
        <v>2331</v>
      </c>
      <c r="C1738" s="3" t="s">
        <v>6440</v>
      </c>
      <c r="D1738">
        <v>35000</v>
      </c>
      <c r="E1738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 s="13">
        <f t="shared" si="109"/>
        <v>42363</v>
      </c>
      <c r="K1738">
        <v>1448400943</v>
      </c>
      <c r="L1738" s="13">
        <f t="shared" si="110"/>
        <v>42199.365844907406</v>
      </c>
      <c r="M1738" t="b">
        <v>1</v>
      </c>
      <c r="N1738">
        <v>163</v>
      </c>
      <c r="O1738" t="b">
        <v>1</v>
      </c>
      <c r="P1738" t="s">
        <v>8298</v>
      </c>
      <c r="Q1738" s="6">
        <f t="shared" si="108"/>
        <v>1.0242285714285715</v>
      </c>
      <c r="R1738" s="8">
        <f t="shared" si="111"/>
        <v>219.92638036809817</v>
      </c>
      <c r="S1738" t="s">
        <v>8328</v>
      </c>
      <c r="T1738" t="s">
        <v>8329</v>
      </c>
    </row>
    <row r="1739" spans="1:20" ht="60" x14ac:dyDescent="0.25">
      <c r="A1739">
        <v>2809</v>
      </c>
      <c r="B1739" s="3" t="s">
        <v>2809</v>
      </c>
      <c r="C1739" s="3" t="s">
        <v>6919</v>
      </c>
      <c r="D1739">
        <v>2500</v>
      </c>
      <c r="E1739">
        <v>2560</v>
      </c>
      <c r="F1739" t="s">
        <v>8219</v>
      </c>
      <c r="G1739" t="s">
        <v>8224</v>
      </c>
      <c r="H1739" t="s">
        <v>8246</v>
      </c>
      <c r="I1739">
        <v>1459348740</v>
      </c>
      <c r="J1739" s="13">
        <f t="shared" si="109"/>
        <v>42459.610416666663</v>
      </c>
      <c r="K1739">
        <v>1458647725</v>
      </c>
      <c r="L1739" s="13">
        <f t="shared" si="110"/>
        <v>42322.653749999998</v>
      </c>
      <c r="M1739" t="b">
        <v>0</v>
      </c>
      <c r="N1739">
        <v>21</v>
      </c>
      <c r="O1739" t="b">
        <v>1</v>
      </c>
      <c r="P1739" t="s">
        <v>8271</v>
      </c>
      <c r="Q1739" s="6">
        <f t="shared" si="108"/>
        <v>1.024</v>
      </c>
      <c r="R1739" s="8">
        <f t="shared" si="111"/>
        <v>121.9047619047619</v>
      </c>
      <c r="S1739" t="s">
        <v>8317</v>
      </c>
      <c r="T1739" t="s">
        <v>8318</v>
      </c>
    </row>
    <row r="1740" spans="1:20" ht="60" x14ac:dyDescent="0.25">
      <c r="A1740">
        <v>3390</v>
      </c>
      <c r="B1740" s="3" t="s">
        <v>3389</v>
      </c>
      <c r="C1740" s="3" t="s">
        <v>7500</v>
      </c>
      <c r="D1740">
        <v>1500</v>
      </c>
      <c r="E1740">
        <v>1536</v>
      </c>
      <c r="F1740" t="s">
        <v>8219</v>
      </c>
      <c r="G1740" t="s">
        <v>8224</v>
      </c>
      <c r="H1740" t="s">
        <v>8246</v>
      </c>
      <c r="I1740">
        <v>1405017345</v>
      </c>
      <c r="J1740" s="13">
        <f t="shared" si="109"/>
        <v>41830.774826388886</v>
      </c>
      <c r="K1740">
        <v>1403721345</v>
      </c>
      <c r="L1740" s="13">
        <f t="shared" si="110"/>
        <v>41829.599791666667</v>
      </c>
      <c r="M1740" t="b">
        <v>0</v>
      </c>
      <c r="N1740">
        <v>22</v>
      </c>
      <c r="O1740" t="b">
        <v>1</v>
      </c>
      <c r="P1740" t="s">
        <v>8271</v>
      </c>
      <c r="Q1740" s="6">
        <f t="shared" si="108"/>
        <v>1.024</v>
      </c>
      <c r="R1740" s="8">
        <f t="shared" si="111"/>
        <v>69.818181818181813</v>
      </c>
      <c r="S1740" t="s">
        <v>8317</v>
      </c>
      <c r="T1740" t="s">
        <v>8318</v>
      </c>
    </row>
    <row r="1741" spans="1:20" ht="120" x14ac:dyDescent="0.25">
      <c r="A1741">
        <v>3561</v>
      </c>
      <c r="B1741" s="3" t="s">
        <v>3560</v>
      </c>
      <c r="C1741" s="3" t="s">
        <v>7671</v>
      </c>
      <c r="D1741">
        <v>2500</v>
      </c>
      <c r="E1741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 s="13">
        <f t="shared" si="109"/>
        <v>42221.774999999994</v>
      </c>
      <c r="K1741">
        <v>1437236378</v>
      </c>
      <c r="L1741" s="13">
        <f t="shared" si="110"/>
        <v>42292.701053240744</v>
      </c>
      <c r="M1741" t="b">
        <v>0</v>
      </c>
      <c r="N1741">
        <v>54</v>
      </c>
      <c r="O1741" t="b">
        <v>1</v>
      </c>
      <c r="P1741" t="s">
        <v>8271</v>
      </c>
      <c r="Q1741" s="6">
        <f t="shared" si="108"/>
        <v>1.024</v>
      </c>
      <c r="R1741" s="8">
        <f t="shared" si="111"/>
        <v>47.407407407407405</v>
      </c>
      <c r="S1741" t="s">
        <v>8317</v>
      </c>
      <c r="T1741" t="s">
        <v>8318</v>
      </c>
    </row>
    <row r="1742" spans="1:20" ht="60" x14ac:dyDescent="0.25">
      <c r="A1742">
        <v>1468</v>
      </c>
      <c r="B1742" s="3" t="s">
        <v>1469</v>
      </c>
      <c r="C1742" s="3" t="s">
        <v>5578</v>
      </c>
      <c r="D1742">
        <v>9500</v>
      </c>
      <c r="E1742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 s="13">
        <f t="shared" si="109"/>
        <v>40706.014456018522</v>
      </c>
      <c r="K1742">
        <v>1302654049</v>
      </c>
      <c r="L1742" s="13">
        <f t="shared" si="110"/>
        <v>42731.755787037036</v>
      </c>
      <c r="M1742" t="b">
        <v>1</v>
      </c>
      <c r="N1742">
        <v>293</v>
      </c>
      <c r="O1742" t="b">
        <v>1</v>
      </c>
      <c r="P1742" t="s">
        <v>8288</v>
      </c>
      <c r="Q1742" s="6">
        <f t="shared" si="108"/>
        <v>1.0236842105263158</v>
      </c>
      <c r="R1742" s="8">
        <f t="shared" si="111"/>
        <v>33.191126279863482</v>
      </c>
      <c r="S1742" t="s">
        <v>8323</v>
      </c>
      <c r="T1742" t="s">
        <v>8324</v>
      </c>
    </row>
    <row r="1743" spans="1:20" ht="30" x14ac:dyDescent="0.25">
      <c r="A1743">
        <v>1393</v>
      </c>
      <c r="B1743" s="3" t="s">
        <v>1394</v>
      </c>
      <c r="C1743" s="3" t="s">
        <v>5503</v>
      </c>
      <c r="D1743">
        <v>10000</v>
      </c>
      <c r="E1743">
        <v>10235</v>
      </c>
      <c r="F1743" t="s">
        <v>8219</v>
      </c>
      <c r="G1743" t="s">
        <v>8224</v>
      </c>
      <c r="H1743" t="s">
        <v>8246</v>
      </c>
      <c r="I1743">
        <v>1470068523</v>
      </c>
      <c r="J1743" s="13">
        <f t="shared" si="109"/>
        <v>42583.681979166664</v>
      </c>
      <c r="K1743">
        <v>1467476523</v>
      </c>
      <c r="L1743" s="13">
        <f t="shared" si="110"/>
        <v>42040.638020833328</v>
      </c>
      <c r="M1743" t="b">
        <v>0</v>
      </c>
      <c r="N1743">
        <v>52</v>
      </c>
      <c r="O1743" t="b">
        <v>1</v>
      </c>
      <c r="P1743" t="s">
        <v>8276</v>
      </c>
      <c r="Q1743" s="6">
        <f t="shared" si="108"/>
        <v>1.0235000000000001</v>
      </c>
      <c r="R1743" s="8">
        <f t="shared" si="111"/>
        <v>196.82692307692307</v>
      </c>
      <c r="S1743" t="s">
        <v>8314</v>
      </c>
      <c r="T1743" t="s">
        <v>8315</v>
      </c>
    </row>
    <row r="1744" spans="1:20" ht="45" x14ac:dyDescent="0.25">
      <c r="A1744">
        <v>3225</v>
      </c>
      <c r="B1744" s="3" t="s">
        <v>3225</v>
      </c>
      <c r="C1744" s="3" t="s">
        <v>7335</v>
      </c>
      <c r="D1744">
        <v>2000</v>
      </c>
      <c r="E1744">
        <v>2047</v>
      </c>
      <c r="F1744" t="s">
        <v>8219</v>
      </c>
      <c r="G1744" t="s">
        <v>8224</v>
      </c>
      <c r="H1744" t="s">
        <v>8246</v>
      </c>
      <c r="I1744">
        <v>1464987600</v>
      </c>
      <c r="J1744" s="13">
        <f t="shared" si="109"/>
        <v>42524.875</v>
      </c>
      <c r="K1744">
        <v>1463145938</v>
      </c>
      <c r="L1744" s="13">
        <f t="shared" si="110"/>
        <v>41868.924050925925</v>
      </c>
      <c r="M1744" t="b">
        <v>1</v>
      </c>
      <c r="N1744">
        <v>39</v>
      </c>
      <c r="O1744" t="b">
        <v>1</v>
      </c>
      <c r="P1744" t="s">
        <v>8271</v>
      </c>
      <c r="Q1744" s="6">
        <f t="shared" si="108"/>
        <v>1.0235000000000001</v>
      </c>
      <c r="R1744" s="8">
        <f t="shared" si="111"/>
        <v>52.487179487179489</v>
      </c>
      <c r="S1744" t="s">
        <v>8317</v>
      </c>
      <c r="T1744" t="s">
        <v>8318</v>
      </c>
    </row>
    <row r="1745" spans="1:20" ht="60" x14ac:dyDescent="0.25">
      <c r="A1745">
        <v>3714</v>
      </c>
      <c r="B1745" s="3" t="s">
        <v>3711</v>
      </c>
      <c r="C1745" s="3" t="s">
        <v>7824</v>
      </c>
      <c r="D1745">
        <v>10000</v>
      </c>
      <c r="E1745">
        <v>10235</v>
      </c>
      <c r="F1745" t="s">
        <v>8219</v>
      </c>
      <c r="G1745" t="s">
        <v>8224</v>
      </c>
      <c r="H1745" t="s">
        <v>8246</v>
      </c>
      <c r="I1745">
        <v>1432612740</v>
      </c>
      <c r="J1745" s="13">
        <f t="shared" si="109"/>
        <v>42150.165972222225</v>
      </c>
      <c r="K1745">
        <v>1429881667</v>
      </c>
      <c r="L1745" s="13">
        <f t="shared" si="110"/>
        <v>42769.574999999997</v>
      </c>
      <c r="M1745" t="b">
        <v>0</v>
      </c>
      <c r="N1745">
        <v>97</v>
      </c>
      <c r="O1745" t="b">
        <v>1</v>
      </c>
      <c r="P1745" t="s">
        <v>8271</v>
      </c>
      <c r="Q1745" s="6">
        <f t="shared" si="108"/>
        <v>1.0235000000000001</v>
      </c>
      <c r="R1745" s="8">
        <f t="shared" si="111"/>
        <v>105.51546391752578</v>
      </c>
      <c r="S1745" t="s">
        <v>8317</v>
      </c>
      <c r="T1745" t="s">
        <v>8318</v>
      </c>
    </row>
    <row r="1746" spans="1:20" ht="30" x14ac:dyDescent="0.25">
      <c r="A1746">
        <v>3228</v>
      </c>
      <c r="B1746" s="3" t="s">
        <v>3228</v>
      </c>
      <c r="C1746" s="3" t="s">
        <v>7338</v>
      </c>
      <c r="D1746">
        <v>7000</v>
      </c>
      <c r="E1746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 s="13">
        <f t="shared" si="109"/>
        <v>42355.207638888889</v>
      </c>
      <c r="K1746">
        <v>1447606884</v>
      </c>
      <c r="L1746" s="13">
        <f t="shared" si="110"/>
        <v>41904.851875</v>
      </c>
      <c r="M1746" t="b">
        <v>1</v>
      </c>
      <c r="N1746">
        <v>37</v>
      </c>
      <c r="O1746" t="b">
        <v>1</v>
      </c>
      <c r="P1746" t="s">
        <v>8271</v>
      </c>
      <c r="Q1746" s="6">
        <f t="shared" si="108"/>
        <v>1.0234285714285714</v>
      </c>
      <c r="R1746" s="8">
        <f t="shared" si="111"/>
        <v>193.62162162162161</v>
      </c>
      <c r="S1746" t="s">
        <v>8317</v>
      </c>
      <c r="T1746" t="s">
        <v>8318</v>
      </c>
    </row>
    <row r="1747" spans="1:20" ht="30" x14ac:dyDescent="0.25">
      <c r="A1747">
        <v>3758</v>
      </c>
      <c r="B1747" s="3" t="s">
        <v>3755</v>
      </c>
      <c r="C1747" s="3" t="s">
        <v>7868</v>
      </c>
      <c r="D1747">
        <v>1500</v>
      </c>
      <c r="E1747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 s="13">
        <f t="shared" si="109"/>
        <v>41778.208333333336</v>
      </c>
      <c r="K1747">
        <v>1397819938</v>
      </c>
      <c r="L1747" s="13">
        <f t="shared" si="110"/>
        <v>42337.792511574073</v>
      </c>
      <c r="M1747" t="b">
        <v>0</v>
      </c>
      <c r="N1747">
        <v>26</v>
      </c>
      <c r="O1747" t="b">
        <v>1</v>
      </c>
      <c r="P1747" t="s">
        <v>8305</v>
      </c>
      <c r="Q1747" s="6">
        <f t="shared" si="108"/>
        <v>1.0233333333333334</v>
      </c>
      <c r="R1747" s="8">
        <f t="shared" si="111"/>
        <v>59.03846153846154</v>
      </c>
      <c r="S1747" t="s">
        <v>8317</v>
      </c>
      <c r="T1747" t="s">
        <v>8338</v>
      </c>
    </row>
    <row r="1748" spans="1:20" ht="60" x14ac:dyDescent="0.25">
      <c r="A1748">
        <v>3464</v>
      </c>
      <c r="B1748" s="3" t="s">
        <v>3463</v>
      </c>
      <c r="C1748" s="3" t="s">
        <v>7574</v>
      </c>
      <c r="D1748">
        <v>5000</v>
      </c>
      <c r="E1748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 s="13">
        <f t="shared" si="109"/>
        <v>42605.130057870367</v>
      </c>
      <c r="K1748">
        <v>1469329637</v>
      </c>
      <c r="L1748" s="13">
        <f t="shared" si="110"/>
        <v>41546.75105324074</v>
      </c>
      <c r="M1748" t="b">
        <v>0</v>
      </c>
      <c r="N1748">
        <v>93</v>
      </c>
      <c r="O1748" t="b">
        <v>1</v>
      </c>
      <c r="P1748" t="s">
        <v>8271</v>
      </c>
      <c r="Q1748" s="6">
        <f t="shared" si="108"/>
        <v>1.023236</v>
      </c>
      <c r="R1748" s="8">
        <f t="shared" si="111"/>
        <v>55.012688172043013</v>
      </c>
      <c r="S1748" t="s">
        <v>8317</v>
      </c>
      <c r="T1748" t="s">
        <v>8318</v>
      </c>
    </row>
    <row r="1749" spans="1:20" ht="45" x14ac:dyDescent="0.25">
      <c r="A1749">
        <v>744</v>
      </c>
      <c r="B1749" s="3" t="s">
        <v>745</v>
      </c>
      <c r="C1749" s="3" t="s">
        <v>4854</v>
      </c>
      <c r="D1749">
        <v>5000</v>
      </c>
      <c r="E1749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 s="13">
        <f t="shared" si="109"/>
        <v>41256.95721064815</v>
      </c>
      <c r="K1749">
        <v>1352847503</v>
      </c>
      <c r="L1749" s="13">
        <f t="shared" si="110"/>
        <v>41388.021261574075</v>
      </c>
      <c r="M1749" t="b">
        <v>0</v>
      </c>
      <c r="N1749">
        <v>62</v>
      </c>
      <c r="O1749" t="b">
        <v>1</v>
      </c>
      <c r="P1749" t="s">
        <v>8274</v>
      </c>
      <c r="Q1749" s="6">
        <f t="shared" si="108"/>
        <v>1.0232000000000001</v>
      </c>
      <c r="R1749" s="8">
        <f t="shared" si="111"/>
        <v>82.516129032258064</v>
      </c>
      <c r="S1749" t="s">
        <v>8323</v>
      </c>
      <c r="T1749" t="s">
        <v>8333</v>
      </c>
    </row>
    <row r="1750" spans="1:20" ht="45" x14ac:dyDescent="0.25">
      <c r="A1750">
        <v>2457</v>
      </c>
      <c r="B1750" s="3" t="s">
        <v>2458</v>
      </c>
      <c r="C1750" s="3" t="s">
        <v>6567</v>
      </c>
      <c r="D1750">
        <v>23000</v>
      </c>
      <c r="E1750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 s="13">
        <f t="shared" si="109"/>
        <v>42453.560833333337</v>
      </c>
      <c r="K1750">
        <v>1456237656</v>
      </c>
      <c r="L1750" s="13">
        <f t="shared" si="110"/>
        <v>42318.702094907407</v>
      </c>
      <c r="M1750" t="b">
        <v>0</v>
      </c>
      <c r="N1750">
        <v>124</v>
      </c>
      <c r="O1750" t="b">
        <v>1</v>
      </c>
      <c r="P1750" t="s">
        <v>8298</v>
      </c>
      <c r="Q1750" s="6">
        <f t="shared" si="108"/>
        <v>1.0230434782608695</v>
      </c>
      <c r="R1750" s="8">
        <f t="shared" si="111"/>
        <v>189.75806451612902</v>
      </c>
      <c r="S1750" t="s">
        <v>8328</v>
      </c>
      <c r="T1750" t="s">
        <v>8329</v>
      </c>
    </row>
    <row r="1751" spans="1:20" ht="60" x14ac:dyDescent="0.25">
      <c r="A1751">
        <v>1343</v>
      </c>
      <c r="B1751" s="3" t="s">
        <v>1344</v>
      </c>
      <c r="C1751" s="3" t="s">
        <v>5453</v>
      </c>
      <c r="D1751">
        <v>50000</v>
      </c>
      <c r="E1751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 s="13">
        <f t="shared" si="109"/>
        <v>42601.165972222225</v>
      </c>
      <c r="K1751">
        <v>1466512683</v>
      </c>
      <c r="L1751" s="13">
        <f t="shared" si="110"/>
        <v>42119.822476851856</v>
      </c>
      <c r="M1751" t="b">
        <v>0</v>
      </c>
      <c r="N1751">
        <v>323</v>
      </c>
      <c r="O1751" t="b">
        <v>0</v>
      </c>
      <c r="P1751" t="s">
        <v>8273</v>
      </c>
      <c r="Q1751" s="6">
        <f t="shared" si="108"/>
        <v>1.02298</v>
      </c>
      <c r="R1751" s="8">
        <f t="shared" si="111"/>
        <v>158.35603715170279</v>
      </c>
      <c r="S1751" t="s">
        <v>8310</v>
      </c>
      <c r="T1751" t="s">
        <v>8316</v>
      </c>
    </row>
    <row r="1752" spans="1:20" ht="60" x14ac:dyDescent="0.25">
      <c r="A1752">
        <v>3546</v>
      </c>
      <c r="B1752" s="3" t="s">
        <v>3545</v>
      </c>
      <c r="C1752" s="3" t="s">
        <v>7656</v>
      </c>
      <c r="D1752">
        <v>1100</v>
      </c>
      <c r="E1752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 s="13">
        <f t="shared" si="109"/>
        <v>42095.165972222225</v>
      </c>
      <c r="K1752">
        <v>1426002684</v>
      </c>
      <c r="L1752" s="13">
        <f t="shared" si="110"/>
        <v>41971.002152777779</v>
      </c>
      <c r="M1752" t="b">
        <v>0</v>
      </c>
      <c r="N1752">
        <v>19</v>
      </c>
      <c r="O1752" t="b">
        <v>1</v>
      </c>
      <c r="P1752" t="s">
        <v>8271</v>
      </c>
      <c r="Q1752" s="6">
        <f t="shared" si="108"/>
        <v>1.0227272727272727</v>
      </c>
      <c r="R1752" s="8">
        <f t="shared" si="111"/>
        <v>59.210526315789473</v>
      </c>
      <c r="S1752" t="s">
        <v>8317</v>
      </c>
      <c r="T1752" t="s">
        <v>8318</v>
      </c>
    </row>
    <row r="1753" spans="1:20" ht="60" x14ac:dyDescent="0.25">
      <c r="A1753">
        <v>2335</v>
      </c>
      <c r="B1753" s="3" t="s">
        <v>2336</v>
      </c>
      <c r="C1753" s="3" t="s">
        <v>6445</v>
      </c>
      <c r="D1753">
        <v>25000</v>
      </c>
      <c r="E1753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 s="13">
        <f t="shared" si="109"/>
        <v>41801.572256944448</v>
      </c>
      <c r="K1753">
        <v>1399902243</v>
      </c>
      <c r="L1753" s="13">
        <f t="shared" si="110"/>
        <v>42172.757638888885</v>
      </c>
      <c r="M1753" t="b">
        <v>1</v>
      </c>
      <c r="N1753">
        <v>221</v>
      </c>
      <c r="O1753" t="b">
        <v>1</v>
      </c>
      <c r="P1753" t="s">
        <v>8298</v>
      </c>
      <c r="Q1753" s="6">
        <f t="shared" si="108"/>
        <v>1.0227200000000001</v>
      </c>
      <c r="R1753" s="8">
        <f t="shared" si="111"/>
        <v>115.69230769230769</v>
      </c>
      <c r="S1753" t="s">
        <v>8328</v>
      </c>
      <c r="T1753" t="s">
        <v>8329</v>
      </c>
    </row>
    <row r="1754" spans="1:20" ht="30" x14ac:dyDescent="0.25">
      <c r="A1754">
        <v>741</v>
      </c>
      <c r="B1754" s="3" t="s">
        <v>742</v>
      </c>
      <c r="C1754" s="3" t="s">
        <v>4851</v>
      </c>
      <c r="D1754">
        <v>13000</v>
      </c>
      <c r="E1754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 s="13">
        <f t="shared" si="109"/>
        <v>41436.648217592592</v>
      </c>
      <c r="K1754">
        <v>1367940806</v>
      </c>
      <c r="L1754" s="13">
        <f t="shared" si="110"/>
        <v>42152.765717592592</v>
      </c>
      <c r="M1754" t="b">
        <v>0</v>
      </c>
      <c r="N1754">
        <v>94</v>
      </c>
      <c r="O1754" t="b">
        <v>1</v>
      </c>
      <c r="P1754" t="s">
        <v>8274</v>
      </c>
      <c r="Q1754" s="6">
        <f t="shared" si="108"/>
        <v>1.0226</v>
      </c>
      <c r="R1754" s="8">
        <f t="shared" si="111"/>
        <v>141.42340425531913</v>
      </c>
      <c r="S1754" t="s">
        <v>8323</v>
      </c>
      <c r="T1754" t="s">
        <v>8333</v>
      </c>
    </row>
    <row r="1755" spans="1:20" ht="60" x14ac:dyDescent="0.25">
      <c r="A1755">
        <v>2459</v>
      </c>
      <c r="B1755" s="3" t="s">
        <v>2460</v>
      </c>
      <c r="C1755" s="3" t="s">
        <v>6569</v>
      </c>
      <c r="D1755">
        <v>30000</v>
      </c>
      <c r="E1755">
        <v>30675</v>
      </c>
      <c r="F1755" t="s">
        <v>8219</v>
      </c>
      <c r="G1755" t="s">
        <v>8224</v>
      </c>
      <c r="H1755" t="s">
        <v>8246</v>
      </c>
      <c r="I1755">
        <v>1458742685</v>
      </c>
      <c r="J1755" s="13">
        <f t="shared" si="109"/>
        <v>42452.595891203702</v>
      </c>
      <c r="K1755">
        <v>1454858285</v>
      </c>
      <c r="L1755" s="13">
        <f t="shared" si="110"/>
        <v>42286.660891203705</v>
      </c>
      <c r="M1755" t="b">
        <v>0</v>
      </c>
      <c r="N1755">
        <v>282</v>
      </c>
      <c r="O1755" t="b">
        <v>1</v>
      </c>
      <c r="P1755" t="s">
        <v>8298</v>
      </c>
      <c r="Q1755" s="6">
        <f t="shared" si="108"/>
        <v>1.0225</v>
      </c>
      <c r="R1755" s="8">
        <f t="shared" si="111"/>
        <v>108.77659574468085</v>
      </c>
      <c r="S1755" t="s">
        <v>8328</v>
      </c>
      <c r="T1755" t="s">
        <v>8329</v>
      </c>
    </row>
    <row r="1756" spans="1:20" ht="60" x14ac:dyDescent="0.25">
      <c r="A1756">
        <v>3381</v>
      </c>
      <c r="B1756" s="3" t="s">
        <v>3380</v>
      </c>
      <c r="C1756" s="3" t="s">
        <v>7491</v>
      </c>
      <c r="D1756">
        <v>4000</v>
      </c>
      <c r="E1756">
        <v>4090</v>
      </c>
      <c r="F1756" t="s">
        <v>8219</v>
      </c>
      <c r="G1756" t="s">
        <v>8224</v>
      </c>
      <c r="H1756" t="s">
        <v>8246</v>
      </c>
      <c r="I1756">
        <v>1426044383</v>
      </c>
      <c r="J1756" s="13">
        <f t="shared" si="109"/>
        <v>42074.143321759257</v>
      </c>
      <c r="K1756">
        <v>1423455983</v>
      </c>
      <c r="L1756" s="13">
        <f t="shared" si="110"/>
        <v>42111.970995370371</v>
      </c>
      <c r="M1756" t="b">
        <v>0</v>
      </c>
      <c r="N1756">
        <v>48</v>
      </c>
      <c r="O1756" t="b">
        <v>1</v>
      </c>
      <c r="P1756" t="s">
        <v>8271</v>
      </c>
      <c r="Q1756" s="6">
        <f t="shared" si="108"/>
        <v>1.0225</v>
      </c>
      <c r="R1756" s="8">
        <f t="shared" si="111"/>
        <v>85.208333333333329</v>
      </c>
      <c r="S1756" t="s">
        <v>8317</v>
      </c>
      <c r="T1756" t="s">
        <v>8318</v>
      </c>
    </row>
    <row r="1757" spans="1:20" ht="60" x14ac:dyDescent="0.25">
      <c r="A1757">
        <v>2018</v>
      </c>
      <c r="B1757" s="3" t="s">
        <v>2019</v>
      </c>
      <c r="C1757" s="3" t="s">
        <v>6128</v>
      </c>
      <c r="D1757">
        <v>65000</v>
      </c>
      <c r="E1757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 s="13">
        <f t="shared" si="109"/>
        <v>42229.365844907406</v>
      </c>
      <c r="K1757">
        <v>1436863609</v>
      </c>
      <c r="L1757" s="13">
        <f t="shared" si="110"/>
        <v>41925.906689814816</v>
      </c>
      <c r="M1757" t="b">
        <v>1</v>
      </c>
      <c r="N1757">
        <v>450</v>
      </c>
      <c r="O1757" t="b">
        <v>1</v>
      </c>
      <c r="P1757" t="s">
        <v>8295</v>
      </c>
      <c r="Q1757" s="6">
        <f t="shared" si="108"/>
        <v>1.0224343076923077</v>
      </c>
      <c r="R1757" s="8">
        <f t="shared" si="111"/>
        <v>147.68495555555555</v>
      </c>
      <c r="S1757" t="s">
        <v>8310</v>
      </c>
      <c r="T1757" t="s">
        <v>8311</v>
      </c>
    </row>
    <row r="1758" spans="1:20" ht="60" x14ac:dyDescent="0.25">
      <c r="A1758">
        <v>2713</v>
      </c>
      <c r="B1758" s="3" t="s">
        <v>2713</v>
      </c>
      <c r="C1758" s="3" t="s">
        <v>6823</v>
      </c>
      <c r="D1758">
        <v>150000</v>
      </c>
      <c r="E1758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 s="13">
        <f t="shared" si="109"/>
        <v>42362.653749999998</v>
      </c>
      <c r="K1758">
        <v>1447515684</v>
      </c>
      <c r="L1758" s="13">
        <f t="shared" si="110"/>
        <v>41754.564328703702</v>
      </c>
      <c r="M1758" t="b">
        <v>1</v>
      </c>
      <c r="N1758">
        <v>1420</v>
      </c>
      <c r="O1758" t="b">
        <v>1</v>
      </c>
      <c r="P1758" t="s">
        <v>8303</v>
      </c>
      <c r="Q1758" s="6">
        <f t="shared" si="108"/>
        <v>1.0224133333333334</v>
      </c>
      <c r="R1758" s="8">
        <f t="shared" si="111"/>
        <v>108.00140845070422</v>
      </c>
      <c r="S1758" t="s">
        <v>8317</v>
      </c>
      <c r="T1758" t="s">
        <v>8330</v>
      </c>
    </row>
    <row r="1759" spans="1:20" ht="60" x14ac:dyDescent="0.25">
      <c r="A1759">
        <v>3542</v>
      </c>
      <c r="B1759" s="3" t="s">
        <v>3541</v>
      </c>
      <c r="C1759" s="3" t="s">
        <v>7652</v>
      </c>
      <c r="D1759">
        <v>5500</v>
      </c>
      <c r="E1759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 s="13">
        <f t="shared" si="109"/>
        <v>41889.599791666667</v>
      </c>
      <c r="K1759">
        <v>1404915822</v>
      </c>
      <c r="L1759" s="13">
        <f t="shared" si="110"/>
        <v>42381.686840277776</v>
      </c>
      <c r="M1759" t="b">
        <v>0</v>
      </c>
      <c r="N1759">
        <v>85</v>
      </c>
      <c r="O1759" t="b">
        <v>1</v>
      </c>
      <c r="P1759" t="s">
        <v>8271</v>
      </c>
      <c r="Q1759" s="6">
        <f t="shared" si="108"/>
        <v>1.0223636363636364</v>
      </c>
      <c r="R1759" s="8">
        <f t="shared" si="111"/>
        <v>66.152941176470591</v>
      </c>
      <c r="S1759" t="s">
        <v>8317</v>
      </c>
      <c r="T1759" t="s">
        <v>8318</v>
      </c>
    </row>
    <row r="1760" spans="1:20" ht="60" x14ac:dyDescent="0.25">
      <c r="A1760">
        <v>1293</v>
      </c>
      <c r="B1760" s="3" t="s">
        <v>1294</v>
      </c>
      <c r="C1760" s="3" t="s">
        <v>5403</v>
      </c>
      <c r="D1760">
        <v>15000</v>
      </c>
      <c r="E1760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 s="13">
        <f t="shared" si="109"/>
        <v>42322.742719907401</v>
      </c>
      <c r="K1760">
        <v>1444927771</v>
      </c>
      <c r="L1760" s="13">
        <f t="shared" si="110"/>
        <v>41928.170497685183</v>
      </c>
      <c r="M1760" t="b">
        <v>0</v>
      </c>
      <c r="N1760">
        <v>120</v>
      </c>
      <c r="O1760" t="b">
        <v>1</v>
      </c>
      <c r="P1760" t="s">
        <v>8271</v>
      </c>
      <c r="Q1760" s="6">
        <f t="shared" si="108"/>
        <v>1.0223333333333333</v>
      </c>
      <c r="R1760" s="8">
        <f t="shared" si="111"/>
        <v>127.79166666666667</v>
      </c>
      <c r="S1760" t="s">
        <v>8317</v>
      </c>
      <c r="T1760" t="s">
        <v>8318</v>
      </c>
    </row>
    <row r="1761" spans="1:20" ht="60" x14ac:dyDescent="0.25">
      <c r="A1761">
        <v>1213</v>
      </c>
      <c r="B1761" s="3" t="s">
        <v>1214</v>
      </c>
      <c r="C1761" s="3" t="s">
        <v>5323</v>
      </c>
      <c r="D1761">
        <v>6500</v>
      </c>
      <c r="E1761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 s="13">
        <f t="shared" si="109"/>
        <v>42766.755787037036</v>
      </c>
      <c r="K1761">
        <v>1482862100</v>
      </c>
      <c r="L1761" s="13">
        <f t="shared" si="110"/>
        <v>41943.753032407411</v>
      </c>
      <c r="M1761" t="b">
        <v>0</v>
      </c>
      <c r="N1761">
        <v>108</v>
      </c>
      <c r="O1761" t="b">
        <v>1</v>
      </c>
      <c r="P1761" t="s">
        <v>8285</v>
      </c>
      <c r="Q1761" s="6">
        <f t="shared" si="108"/>
        <v>1.0223076923076924</v>
      </c>
      <c r="R1761" s="8">
        <f t="shared" si="111"/>
        <v>61.527777777777779</v>
      </c>
      <c r="S1761" t="s">
        <v>8325</v>
      </c>
      <c r="T1761" t="s">
        <v>8326</v>
      </c>
    </row>
    <row r="1762" spans="1:20" ht="60" x14ac:dyDescent="0.25">
      <c r="A1762">
        <v>1347</v>
      </c>
      <c r="B1762" s="3" t="s">
        <v>1348</v>
      </c>
      <c r="C1762" s="3" t="s">
        <v>5457</v>
      </c>
      <c r="D1762">
        <v>2500</v>
      </c>
      <c r="E1762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 s="13">
        <f t="shared" si="109"/>
        <v>42070.638020833328</v>
      </c>
      <c r="K1762">
        <v>1423149525</v>
      </c>
      <c r="L1762" s="13">
        <f t="shared" si="110"/>
        <v>42697.850844907407</v>
      </c>
      <c r="M1762" t="b">
        <v>0</v>
      </c>
      <c r="N1762">
        <v>31</v>
      </c>
      <c r="O1762" t="b">
        <v>1</v>
      </c>
      <c r="P1762" t="s">
        <v>8274</v>
      </c>
      <c r="Q1762" s="6">
        <f t="shared" si="108"/>
        <v>1.022</v>
      </c>
      <c r="R1762" s="8">
        <f t="shared" si="111"/>
        <v>82.41935483870968</v>
      </c>
      <c r="S1762" t="s">
        <v>8323</v>
      </c>
      <c r="T1762" t="s">
        <v>8333</v>
      </c>
    </row>
    <row r="1763" spans="1:20" ht="60" x14ac:dyDescent="0.25">
      <c r="A1763">
        <v>3186</v>
      </c>
      <c r="B1763" s="3" t="s">
        <v>3186</v>
      </c>
      <c r="C1763" s="3" t="s">
        <v>7296</v>
      </c>
      <c r="D1763">
        <v>3200</v>
      </c>
      <c r="E1763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 s="13">
        <f t="shared" si="109"/>
        <v>41898.875</v>
      </c>
      <c r="K1763">
        <v>1408313438</v>
      </c>
      <c r="L1763" s="13">
        <f t="shared" si="110"/>
        <v>42055.277199074073</v>
      </c>
      <c r="M1763" t="b">
        <v>1</v>
      </c>
      <c r="N1763">
        <v>70</v>
      </c>
      <c r="O1763" t="b">
        <v>1</v>
      </c>
      <c r="P1763" t="s">
        <v>8271</v>
      </c>
      <c r="Q1763" s="6">
        <f t="shared" si="108"/>
        <v>1.0218750000000001</v>
      </c>
      <c r="R1763" s="8">
        <f t="shared" si="111"/>
        <v>46.714285714285715</v>
      </c>
      <c r="S1763" t="s">
        <v>8317</v>
      </c>
      <c r="T1763" t="s">
        <v>8318</v>
      </c>
    </row>
    <row r="1764" spans="1:20" ht="30" x14ac:dyDescent="0.25">
      <c r="A1764">
        <v>3338</v>
      </c>
      <c r="B1764" s="3" t="s">
        <v>3338</v>
      </c>
      <c r="C1764" s="3" t="s">
        <v>7448</v>
      </c>
      <c r="D1764">
        <v>15000</v>
      </c>
      <c r="E1764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 s="13">
        <f t="shared" si="109"/>
        <v>42790.574999999997</v>
      </c>
      <c r="K1764">
        <v>1486129680</v>
      </c>
      <c r="L1764" s="13">
        <f t="shared" si="110"/>
        <v>41926.73778935185</v>
      </c>
      <c r="M1764" t="b">
        <v>0</v>
      </c>
      <c r="N1764">
        <v>112</v>
      </c>
      <c r="O1764" t="b">
        <v>1</v>
      </c>
      <c r="P1764" t="s">
        <v>8271</v>
      </c>
      <c r="Q1764" s="6">
        <f t="shared" si="108"/>
        <v>1.0218</v>
      </c>
      <c r="R1764" s="8">
        <f t="shared" si="111"/>
        <v>136.84821428571428</v>
      </c>
      <c r="S1764" t="s">
        <v>8317</v>
      </c>
      <c r="T1764" t="s">
        <v>8318</v>
      </c>
    </row>
    <row r="1765" spans="1:20" ht="60" x14ac:dyDescent="0.25">
      <c r="A1765">
        <v>415</v>
      </c>
      <c r="B1765" s="3" t="s">
        <v>416</v>
      </c>
      <c r="C1765" s="3" t="s">
        <v>4525</v>
      </c>
      <c r="D1765">
        <v>1400</v>
      </c>
      <c r="E1765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 s="13">
        <f t="shared" si="109"/>
        <v>41929.5</v>
      </c>
      <c r="K1765">
        <v>1411417602</v>
      </c>
      <c r="L1765" s="13">
        <f t="shared" si="110"/>
        <v>42186.855879629627</v>
      </c>
      <c r="M1765" t="b">
        <v>0</v>
      </c>
      <c r="N1765">
        <v>21</v>
      </c>
      <c r="O1765" t="b">
        <v>1</v>
      </c>
      <c r="P1765" t="s">
        <v>8269</v>
      </c>
      <c r="Q1765" s="6">
        <f t="shared" si="108"/>
        <v>1.0214714285714286</v>
      </c>
      <c r="R1765" s="8">
        <f t="shared" si="111"/>
        <v>68.09809523809524</v>
      </c>
      <c r="S1765" t="s">
        <v>8320</v>
      </c>
      <c r="T1765" t="s">
        <v>8332</v>
      </c>
    </row>
    <row r="1766" spans="1:20" ht="60" x14ac:dyDescent="0.25">
      <c r="A1766">
        <v>3214</v>
      </c>
      <c r="B1766" s="3" t="s">
        <v>3214</v>
      </c>
      <c r="C1766" s="3" t="s">
        <v>7324</v>
      </c>
      <c r="D1766">
        <v>12000</v>
      </c>
      <c r="E1766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 s="13">
        <f t="shared" si="109"/>
        <v>42374.996527777781</v>
      </c>
      <c r="K1766">
        <v>1448823673</v>
      </c>
      <c r="L1766" s="13">
        <f t="shared" si="110"/>
        <v>40429.836435185185</v>
      </c>
      <c r="M1766" t="b">
        <v>1</v>
      </c>
      <c r="N1766">
        <v>115</v>
      </c>
      <c r="O1766" t="b">
        <v>1</v>
      </c>
      <c r="P1766" t="s">
        <v>8271</v>
      </c>
      <c r="Q1766" s="6">
        <f t="shared" si="108"/>
        <v>1.0213333333333334</v>
      </c>
      <c r="R1766" s="8">
        <f t="shared" si="111"/>
        <v>106.57391304347826</v>
      </c>
      <c r="S1766" t="s">
        <v>8317</v>
      </c>
      <c r="T1766" t="s">
        <v>8318</v>
      </c>
    </row>
    <row r="1767" spans="1:20" ht="45" x14ac:dyDescent="0.25">
      <c r="A1767">
        <v>2527</v>
      </c>
      <c r="B1767" s="3" t="s">
        <v>2527</v>
      </c>
      <c r="C1767" s="3" t="s">
        <v>6637</v>
      </c>
      <c r="D1767">
        <v>4000</v>
      </c>
      <c r="E1767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 s="13">
        <f t="shared" si="109"/>
        <v>41565.165972222225</v>
      </c>
      <c r="K1767">
        <v>1380477691</v>
      </c>
      <c r="L1767" s="13">
        <f t="shared" si="110"/>
        <v>41730.708472222221</v>
      </c>
      <c r="M1767" t="b">
        <v>0</v>
      </c>
      <c r="N1767">
        <v>71</v>
      </c>
      <c r="O1767" t="b">
        <v>1</v>
      </c>
      <c r="P1767" t="s">
        <v>8300</v>
      </c>
      <c r="Q1767" s="6">
        <f t="shared" si="108"/>
        <v>1.02125</v>
      </c>
      <c r="R1767" s="8">
        <f t="shared" si="111"/>
        <v>57.535211267605632</v>
      </c>
      <c r="S1767" t="s">
        <v>8314</v>
      </c>
      <c r="T1767" t="s">
        <v>8336</v>
      </c>
    </row>
    <row r="1768" spans="1:20" ht="45" x14ac:dyDescent="0.25">
      <c r="A1768">
        <v>1854</v>
      </c>
      <c r="B1768" s="3" t="s">
        <v>1855</v>
      </c>
      <c r="C1768" s="3" t="s">
        <v>5964</v>
      </c>
      <c r="D1768">
        <v>15000</v>
      </c>
      <c r="E1768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 s="13">
        <f t="shared" si="109"/>
        <v>41418.021261574075</v>
      </c>
      <c r="K1768">
        <v>1366763437</v>
      </c>
      <c r="L1768" s="13">
        <f t="shared" si="110"/>
        <v>41880.061006944445</v>
      </c>
      <c r="M1768" t="b">
        <v>0</v>
      </c>
      <c r="N1768">
        <v>174</v>
      </c>
      <c r="O1768" t="b">
        <v>1</v>
      </c>
      <c r="P1768" t="s">
        <v>8276</v>
      </c>
      <c r="Q1768" s="6">
        <f t="shared" si="108"/>
        <v>1.0212366666666666</v>
      </c>
      <c r="R1768" s="8">
        <f t="shared" si="111"/>
        <v>88.037643678160919</v>
      </c>
      <c r="S1768" t="s">
        <v>8314</v>
      </c>
      <c r="T1768" t="s">
        <v>8315</v>
      </c>
    </row>
    <row r="1769" spans="1:20" ht="60" x14ac:dyDescent="0.25">
      <c r="A1769">
        <v>520</v>
      </c>
      <c r="B1769" s="3" t="s">
        <v>521</v>
      </c>
      <c r="C1769" s="3" t="s">
        <v>4630</v>
      </c>
      <c r="D1769">
        <v>5000</v>
      </c>
      <c r="E1769">
        <v>5105</v>
      </c>
      <c r="F1769" t="s">
        <v>8219</v>
      </c>
      <c r="G1769" t="s">
        <v>8225</v>
      </c>
      <c r="H1769" t="s">
        <v>8247</v>
      </c>
      <c r="I1769">
        <v>1449766261</v>
      </c>
      <c r="J1769" s="13">
        <f t="shared" si="109"/>
        <v>42348.702094907407</v>
      </c>
      <c r="K1769">
        <v>1447174261</v>
      </c>
      <c r="L1769" s="13">
        <f t="shared" si="110"/>
        <v>42460.335312499999</v>
      </c>
      <c r="M1769" t="b">
        <v>0</v>
      </c>
      <c r="N1769">
        <v>34</v>
      </c>
      <c r="O1769" t="b">
        <v>1</v>
      </c>
      <c r="P1769" t="s">
        <v>8271</v>
      </c>
      <c r="Q1769" s="6">
        <f t="shared" si="108"/>
        <v>1.0209999999999999</v>
      </c>
      <c r="R1769" s="8">
        <f t="shared" si="111"/>
        <v>150.14705882352942</v>
      </c>
      <c r="S1769" t="s">
        <v>8317</v>
      </c>
      <c r="T1769" t="s">
        <v>8318</v>
      </c>
    </row>
    <row r="1770" spans="1:20" ht="60" x14ac:dyDescent="0.25">
      <c r="A1770">
        <v>1037</v>
      </c>
      <c r="B1770" s="3" t="s">
        <v>1038</v>
      </c>
      <c r="C1770" s="3" t="s">
        <v>5147</v>
      </c>
      <c r="D1770">
        <v>1000</v>
      </c>
      <c r="E1770">
        <v>1021</v>
      </c>
      <c r="F1770" t="s">
        <v>8219</v>
      </c>
      <c r="G1770" t="s">
        <v>8224</v>
      </c>
      <c r="H1770" t="s">
        <v>8246</v>
      </c>
      <c r="I1770">
        <v>1431925200</v>
      </c>
      <c r="J1770" s="13">
        <f t="shared" si="109"/>
        <v>42142.208333333328</v>
      </c>
      <c r="K1770">
        <v>1429991062</v>
      </c>
      <c r="L1770" s="13">
        <f t="shared" si="110"/>
        <v>42223.394363425927</v>
      </c>
      <c r="M1770" t="b">
        <v>0</v>
      </c>
      <c r="N1770">
        <v>21</v>
      </c>
      <c r="O1770" t="b">
        <v>1</v>
      </c>
      <c r="P1770" t="s">
        <v>8280</v>
      </c>
      <c r="Q1770" s="6">
        <f t="shared" si="108"/>
        <v>1.0209999999999999</v>
      </c>
      <c r="R1770" s="8">
        <f t="shared" si="111"/>
        <v>48.61904761904762</v>
      </c>
      <c r="S1770" t="s">
        <v>8314</v>
      </c>
      <c r="T1770" t="s">
        <v>8327</v>
      </c>
    </row>
    <row r="1771" spans="1:20" ht="60" x14ac:dyDescent="0.25">
      <c r="A1771">
        <v>3218</v>
      </c>
      <c r="B1771" s="3" t="s">
        <v>3218</v>
      </c>
      <c r="C1771" s="3" t="s">
        <v>7328</v>
      </c>
      <c r="D1771">
        <v>12000</v>
      </c>
      <c r="E1771">
        <v>12252</v>
      </c>
      <c r="F1771" t="s">
        <v>8219</v>
      </c>
      <c r="G1771" t="s">
        <v>8225</v>
      </c>
      <c r="H1771" t="s">
        <v>8247</v>
      </c>
      <c r="I1771">
        <v>1419984000</v>
      </c>
      <c r="J1771" s="13">
        <f t="shared" si="109"/>
        <v>42004</v>
      </c>
      <c r="K1771">
        <v>1417132986</v>
      </c>
      <c r="L1771" s="13">
        <f t="shared" si="110"/>
        <v>42184.572881944448</v>
      </c>
      <c r="M1771" t="b">
        <v>1</v>
      </c>
      <c r="N1771">
        <v>184</v>
      </c>
      <c r="O1771" t="b">
        <v>1</v>
      </c>
      <c r="P1771" t="s">
        <v>8271</v>
      </c>
      <c r="Q1771" s="6">
        <f t="shared" si="108"/>
        <v>1.0209999999999999</v>
      </c>
      <c r="R1771" s="8">
        <f t="shared" si="111"/>
        <v>66.586956521739125</v>
      </c>
      <c r="S1771" t="s">
        <v>8317</v>
      </c>
      <c r="T1771" t="s">
        <v>8318</v>
      </c>
    </row>
    <row r="1772" spans="1:20" ht="60" x14ac:dyDescent="0.25">
      <c r="A1772">
        <v>3267</v>
      </c>
      <c r="B1772" s="3" t="s">
        <v>3267</v>
      </c>
      <c r="C1772" s="3" t="s">
        <v>7377</v>
      </c>
      <c r="D1772">
        <v>15000</v>
      </c>
      <c r="E1772">
        <v>15315</v>
      </c>
      <c r="F1772" t="s">
        <v>8219</v>
      </c>
      <c r="G1772" t="s">
        <v>8224</v>
      </c>
      <c r="H1772" t="s">
        <v>8246</v>
      </c>
      <c r="I1772">
        <v>1437156660</v>
      </c>
      <c r="J1772" s="13">
        <f t="shared" si="109"/>
        <v>42202.757638888885</v>
      </c>
      <c r="K1772">
        <v>1434564660</v>
      </c>
      <c r="L1772" s="13">
        <f t="shared" si="110"/>
        <v>41918.670115740737</v>
      </c>
      <c r="M1772" t="b">
        <v>1</v>
      </c>
      <c r="N1772">
        <v>288</v>
      </c>
      <c r="O1772" t="b">
        <v>1</v>
      </c>
      <c r="P1772" t="s">
        <v>8271</v>
      </c>
      <c r="Q1772" s="6">
        <f t="shared" si="108"/>
        <v>1.0209999999999999</v>
      </c>
      <c r="R1772" s="8">
        <f t="shared" si="111"/>
        <v>53.177083333333336</v>
      </c>
      <c r="S1772" t="s">
        <v>8317</v>
      </c>
      <c r="T1772" t="s">
        <v>8318</v>
      </c>
    </row>
    <row r="1773" spans="1:20" ht="30" x14ac:dyDescent="0.25">
      <c r="A1773">
        <v>3837</v>
      </c>
      <c r="B1773" s="3" t="s">
        <v>3834</v>
      </c>
      <c r="C1773" s="3" t="s">
        <v>7946</v>
      </c>
      <c r="D1773">
        <v>2000</v>
      </c>
      <c r="E1773">
        <v>2042</v>
      </c>
      <c r="F1773" t="s">
        <v>8219</v>
      </c>
      <c r="G1773" t="s">
        <v>8225</v>
      </c>
      <c r="H1773" t="s">
        <v>8247</v>
      </c>
      <c r="I1773">
        <v>1435947758</v>
      </c>
      <c r="J1773" s="13">
        <f t="shared" si="109"/>
        <v>42188.765717592592</v>
      </c>
      <c r="K1773">
        <v>1432837358</v>
      </c>
      <c r="L1773" s="13">
        <f t="shared" si="110"/>
        <v>42270.7269212963</v>
      </c>
      <c r="M1773" t="b">
        <v>0</v>
      </c>
      <c r="N1773">
        <v>17</v>
      </c>
      <c r="O1773" t="b">
        <v>1</v>
      </c>
      <c r="P1773" t="s">
        <v>8271</v>
      </c>
      <c r="Q1773" s="6">
        <f t="shared" si="108"/>
        <v>1.0209999999999999</v>
      </c>
      <c r="R1773" s="8">
        <f t="shared" si="111"/>
        <v>120.11764705882354</v>
      </c>
      <c r="S1773" t="s">
        <v>8317</v>
      </c>
      <c r="T1773" t="s">
        <v>8318</v>
      </c>
    </row>
    <row r="1774" spans="1:20" ht="60" x14ac:dyDescent="0.25">
      <c r="A1774">
        <v>33</v>
      </c>
      <c r="B1774" s="3" t="s">
        <v>35</v>
      </c>
      <c r="C1774" s="3" t="s">
        <v>4144</v>
      </c>
      <c r="D1774">
        <v>5250</v>
      </c>
      <c r="E1774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 s="13">
        <f t="shared" si="109"/>
        <v>42316.702557870376</v>
      </c>
      <c r="K1774">
        <v>1444405901</v>
      </c>
      <c r="L1774" s="13">
        <f t="shared" si="110"/>
        <v>41789.330312500002</v>
      </c>
      <c r="M1774" t="b">
        <v>0</v>
      </c>
      <c r="N1774">
        <v>64</v>
      </c>
      <c r="O1774" t="b">
        <v>1</v>
      </c>
      <c r="P1774" t="s">
        <v>8265</v>
      </c>
      <c r="Q1774" s="6">
        <f t="shared" si="108"/>
        <v>1.0209523809523811</v>
      </c>
      <c r="R1774" s="8">
        <f t="shared" si="111"/>
        <v>83.75</v>
      </c>
      <c r="S1774" t="s">
        <v>8320</v>
      </c>
      <c r="T1774" t="s">
        <v>8334</v>
      </c>
    </row>
    <row r="1775" spans="1:20" ht="60" x14ac:dyDescent="0.25">
      <c r="A1775">
        <v>344</v>
      </c>
      <c r="B1775" s="3" t="s">
        <v>345</v>
      </c>
      <c r="C1775" s="3" t="s">
        <v>4454</v>
      </c>
      <c r="D1775">
        <v>33500</v>
      </c>
      <c r="E1775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 s="13">
        <f t="shared" si="109"/>
        <v>42156.097222222219</v>
      </c>
      <c r="K1775">
        <v>1429312694</v>
      </c>
      <c r="L1775" s="13">
        <f t="shared" si="110"/>
        <v>42636.868518518517</v>
      </c>
      <c r="M1775" t="b">
        <v>1</v>
      </c>
      <c r="N1775">
        <v>285</v>
      </c>
      <c r="O1775" t="b">
        <v>1</v>
      </c>
      <c r="P1775" t="s">
        <v>8269</v>
      </c>
      <c r="Q1775" s="6">
        <f t="shared" si="108"/>
        <v>1.0208358208955224</v>
      </c>
      <c r="R1775" s="8">
        <f t="shared" si="111"/>
        <v>119.99298245614035</v>
      </c>
      <c r="S1775" t="s">
        <v>8320</v>
      </c>
      <c r="T1775" t="s">
        <v>8332</v>
      </c>
    </row>
    <row r="1776" spans="1:20" ht="45" x14ac:dyDescent="0.25">
      <c r="A1776">
        <v>1886</v>
      </c>
      <c r="B1776" s="3" t="s">
        <v>1887</v>
      </c>
      <c r="C1776" s="3" t="s">
        <v>5996</v>
      </c>
      <c r="D1776">
        <v>1200</v>
      </c>
      <c r="E1776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 s="13">
        <f t="shared" si="109"/>
        <v>41955.94835648148</v>
      </c>
      <c r="K1776">
        <v>1413236738</v>
      </c>
      <c r="L1776" s="13">
        <f t="shared" si="110"/>
        <v>41383.605057870373</v>
      </c>
      <c r="M1776" t="b">
        <v>0</v>
      </c>
      <c r="N1776">
        <v>29</v>
      </c>
      <c r="O1776" t="b">
        <v>1</v>
      </c>
      <c r="P1776" t="s">
        <v>8279</v>
      </c>
      <c r="Q1776" s="6">
        <f t="shared" si="108"/>
        <v>1.0208333333333333</v>
      </c>
      <c r="R1776" s="8">
        <f t="shared" si="111"/>
        <v>42.241379310344826</v>
      </c>
      <c r="S1776" t="s">
        <v>8314</v>
      </c>
      <c r="T1776" t="s">
        <v>8331</v>
      </c>
    </row>
    <row r="1777" spans="1:20" ht="60" x14ac:dyDescent="0.25">
      <c r="A1777">
        <v>2929</v>
      </c>
      <c r="B1777" s="3" t="s">
        <v>2929</v>
      </c>
      <c r="C1777" s="3" t="s">
        <v>7039</v>
      </c>
      <c r="D1777">
        <v>8000</v>
      </c>
      <c r="E1777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 s="13">
        <f t="shared" si="109"/>
        <v>41784.564328703702</v>
      </c>
      <c r="K1777">
        <v>1398432758</v>
      </c>
      <c r="L1777" s="13">
        <f t="shared" si="110"/>
        <v>42411.942291666666</v>
      </c>
      <c r="M1777" t="b">
        <v>0</v>
      </c>
      <c r="N1777">
        <v>32</v>
      </c>
      <c r="O1777" t="b">
        <v>1</v>
      </c>
      <c r="P1777" t="s">
        <v>8305</v>
      </c>
      <c r="Q1777" s="6">
        <f t="shared" si="108"/>
        <v>1.02069375</v>
      </c>
      <c r="R1777" s="8">
        <f t="shared" si="111"/>
        <v>255.17343750000001</v>
      </c>
      <c r="S1777" t="s">
        <v>8317</v>
      </c>
      <c r="T1777" t="s">
        <v>8338</v>
      </c>
    </row>
    <row r="1778" spans="1:20" ht="45" x14ac:dyDescent="0.25">
      <c r="A1778">
        <v>2982</v>
      </c>
      <c r="B1778" s="3" t="s">
        <v>2982</v>
      </c>
      <c r="C1778" s="3" t="s">
        <v>7092</v>
      </c>
      <c r="D1778">
        <v>5000</v>
      </c>
      <c r="E1778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 s="13">
        <f t="shared" si="109"/>
        <v>42411.686840277776</v>
      </c>
      <c r="K1778">
        <v>1452616143</v>
      </c>
      <c r="L1778" s="13">
        <f t="shared" si="110"/>
        <v>42089.83289351852</v>
      </c>
      <c r="M1778" t="b">
        <v>1</v>
      </c>
      <c r="N1778">
        <v>59</v>
      </c>
      <c r="O1778" t="b">
        <v>1</v>
      </c>
      <c r="P1778" t="s">
        <v>8303</v>
      </c>
      <c r="Q1778" s="6">
        <f t="shared" si="108"/>
        <v>1.0206</v>
      </c>
      <c r="R1778" s="8">
        <f t="shared" si="111"/>
        <v>86.491525423728817</v>
      </c>
      <c r="S1778" t="s">
        <v>8317</v>
      </c>
      <c r="T1778" t="s">
        <v>8330</v>
      </c>
    </row>
    <row r="1779" spans="1:20" ht="60" x14ac:dyDescent="0.25">
      <c r="A1779">
        <v>3472</v>
      </c>
      <c r="B1779" s="3" t="s">
        <v>3471</v>
      </c>
      <c r="C1779" s="3" t="s">
        <v>7582</v>
      </c>
      <c r="D1779">
        <v>2000</v>
      </c>
      <c r="E1779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 s="13">
        <f t="shared" si="109"/>
        <v>41949.249305555553</v>
      </c>
      <c r="K1779">
        <v>1413432331</v>
      </c>
      <c r="L1779" s="13">
        <f t="shared" si="110"/>
        <v>41177.060381944444</v>
      </c>
      <c r="M1779" t="b">
        <v>0</v>
      </c>
      <c r="N1779">
        <v>23</v>
      </c>
      <c r="O1779" t="b">
        <v>1</v>
      </c>
      <c r="P1779" t="s">
        <v>8271</v>
      </c>
      <c r="Q1779" s="6">
        <f t="shared" si="108"/>
        <v>1.0205</v>
      </c>
      <c r="R1779" s="8">
        <f t="shared" si="111"/>
        <v>88.739130434782609</v>
      </c>
      <c r="S1779" t="s">
        <v>8317</v>
      </c>
      <c r="T1779" t="s">
        <v>8318</v>
      </c>
    </row>
    <row r="1780" spans="1:20" ht="30" x14ac:dyDescent="0.25">
      <c r="A1780">
        <v>3723</v>
      </c>
      <c r="B1780" s="3" t="s">
        <v>3720</v>
      </c>
      <c r="C1780" s="3" t="s">
        <v>7833</v>
      </c>
      <c r="D1780">
        <v>4500</v>
      </c>
      <c r="E1780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 s="13">
        <f t="shared" si="109"/>
        <v>41973.794699074075</v>
      </c>
      <c r="K1780">
        <v>1414778662</v>
      </c>
      <c r="L1780" s="13">
        <f t="shared" si="110"/>
        <v>41963.506168981476</v>
      </c>
      <c r="M1780" t="b">
        <v>0</v>
      </c>
      <c r="N1780">
        <v>63</v>
      </c>
      <c r="O1780" t="b">
        <v>1</v>
      </c>
      <c r="P1780" t="s">
        <v>8271</v>
      </c>
      <c r="Q1780" s="6">
        <f t="shared" si="108"/>
        <v>1.0204444444444445</v>
      </c>
      <c r="R1780" s="8">
        <f t="shared" si="111"/>
        <v>72.888888888888886</v>
      </c>
      <c r="S1780" t="s">
        <v>8317</v>
      </c>
      <c r="T1780" t="s">
        <v>8318</v>
      </c>
    </row>
    <row r="1781" spans="1:20" ht="60" x14ac:dyDescent="0.25">
      <c r="A1781">
        <v>3224</v>
      </c>
      <c r="B1781" s="3" t="s">
        <v>3224</v>
      </c>
      <c r="C1781" s="3" t="s">
        <v>7334</v>
      </c>
      <c r="D1781">
        <v>30000</v>
      </c>
      <c r="E1781">
        <v>30610</v>
      </c>
      <c r="F1781" t="s">
        <v>8219</v>
      </c>
      <c r="G1781" t="s">
        <v>8224</v>
      </c>
      <c r="H1781" t="s">
        <v>8246</v>
      </c>
      <c r="I1781">
        <v>1484024400</v>
      </c>
      <c r="J1781" s="13">
        <f t="shared" si="109"/>
        <v>42745.208333333328</v>
      </c>
      <c r="K1781">
        <v>1479932713</v>
      </c>
      <c r="L1781" s="13">
        <f t="shared" si="110"/>
        <v>42193.723912037036</v>
      </c>
      <c r="M1781" t="b">
        <v>1</v>
      </c>
      <c r="N1781">
        <v>216</v>
      </c>
      <c r="O1781" t="b">
        <v>1</v>
      </c>
      <c r="P1781" t="s">
        <v>8271</v>
      </c>
      <c r="Q1781" s="6">
        <f t="shared" si="108"/>
        <v>1.0203333333333333</v>
      </c>
      <c r="R1781" s="8">
        <f t="shared" si="111"/>
        <v>141.71296296296296</v>
      </c>
      <c r="S1781" t="s">
        <v>8317</v>
      </c>
      <c r="T1781" t="s">
        <v>8318</v>
      </c>
    </row>
    <row r="1782" spans="1:20" ht="45" x14ac:dyDescent="0.25">
      <c r="A1782">
        <v>3659</v>
      </c>
      <c r="B1782" s="3" t="s">
        <v>3656</v>
      </c>
      <c r="C1782" s="3" t="s">
        <v>7769</v>
      </c>
      <c r="D1782">
        <v>3000</v>
      </c>
      <c r="E1782">
        <v>3061</v>
      </c>
      <c r="F1782" t="s">
        <v>8219</v>
      </c>
      <c r="G1782" t="s">
        <v>8224</v>
      </c>
      <c r="H1782" t="s">
        <v>8246</v>
      </c>
      <c r="I1782">
        <v>1426775940</v>
      </c>
      <c r="J1782" s="13">
        <f t="shared" si="109"/>
        <v>42082.610416666663</v>
      </c>
      <c r="K1782">
        <v>1424414350</v>
      </c>
      <c r="L1782" s="13">
        <f t="shared" si="110"/>
        <v>42618.625428240746</v>
      </c>
      <c r="M1782" t="b">
        <v>0</v>
      </c>
      <c r="N1782">
        <v>13</v>
      </c>
      <c r="O1782" t="b">
        <v>1</v>
      </c>
      <c r="P1782" t="s">
        <v>8271</v>
      </c>
      <c r="Q1782" s="6">
        <f t="shared" si="108"/>
        <v>1.0203333333333333</v>
      </c>
      <c r="R1782" s="8">
        <f t="shared" si="111"/>
        <v>235.46153846153845</v>
      </c>
      <c r="S1782" t="s">
        <v>8317</v>
      </c>
      <c r="T1782" t="s">
        <v>8318</v>
      </c>
    </row>
    <row r="1783" spans="1:20" ht="60" x14ac:dyDescent="0.25">
      <c r="A1783">
        <v>343</v>
      </c>
      <c r="B1783" s="3" t="s">
        <v>344</v>
      </c>
      <c r="C1783" s="3" t="s">
        <v>4453</v>
      </c>
      <c r="D1783">
        <v>30000</v>
      </c>
      <c r="E1783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 s="13">
        <f t="shared" si="109"/>
        <v>41957.125</v>
      </c>
      <c r="K1783">
        <v>1413308545</v>
      </c>
      <c r="L1783" s="13">
        <f t="shared" si="110"/>
        <v>42192.64707175926</v>
      </c>
      <c r="M1783" t="b">
        <v>1</v>
      </c>
      <c r="N1783">
        <v>524</v>
      </c>
      <c r="O1783" t="b">
        <v>1</v>
      </c>
      <c r="P1783" t="s">
        <v>8269</v>
      </c>
      <c r="Q1783" s="6">
        <f t="shared" si="108"/>
        <v>1.0202863333333334</v>
      </c>
      <c r="R1783" s="8">
        <f t="shared" si="111"/>
        <v>58.413339694656486</v>
      </c>
      <c r="S1783" t="s">
        <v>8320</v>
      </c>
      <c r="T1783" t="s">
        <v>8332</v>
      </c>
    </row>
    <row r="1784" spans="1:20" ht="60" x14ac:dyDescent="0.25">
      <c r="A1784">
        <v>3305</v>
      </c>
      <c r="B1784" s="3" t="s">
        <v>3305</v>
      </c>
      <c r="C1784" s="3" t="s">
        <v>7415</v>
      </c>
      <c r="D1784">
        <v>4000</v>
      </c>
      <c r="E1784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 s="13">
        <f t="shared" si="109"/>
        <v>42216.855879629627</v>
      </c>
      <c r="K1784">
        <v>1435782748</v>
      </c>
      <c r="L1784" s="13">
        <f t="shared" si="110"/>
        <v>41753.515856481477</v>
      </c>
      <c r="M1784" t="b">
        <v>0</v>
      </c>
      <c r="N1784">
        <v>20</v>
      </c>
      <c r="O1784" t="b">
        <v>1</v>
      </c>
      <c r="P1784" t="s">
        <v>8271</v>
      </c>
      <c r="Q1784" s="6">
        <f t="shared" si="108"/>
        <v>1.0202500000000001</v>
      </c>
      <c r="R1784" s="8">
        <f t="shared" si="111"/>
        <v>204.05</v>
      </c>
      <c r="S1784" t="s">
        <v>8317</v>
      </c>
      <c r="T1784" t="s">
        <v>8318</v>
      </c>
    </row>
    <row r="1785" spans="1:20" ht="45" x14ac:dyDescent="0.25">
      <c r="A1785">
        <v>758</v>
      </c>
      <c r="B1785" s="3" t="s">
        <v>759</v>
      </c>
      <c r="C1785" s="3" t="s">
        <v>4868</v>
      </c>
      <c r="D1785">
        <v>2500</v>
      </c>
      <c r="E1785">
        <v>2550</v>
      </c>
      <c r="F1785" t="s">
        <v>8219</v>
      </c>
      <c r="G1785" t="s">
        <v>8224</v>
      </c>
      <c r="H1785" t="s">
        <v>8246</v>
      </c>
      <c r="I1785">
        <v>1286568268</v>
      </c>
      <c r="J1785" s="13">
        <f t="shared" si="109"/>
        <v>40459.836435185185</v>
      </c>
      <c r="K1785">
        <v>1283976268</v>
      </c>
      <c r="L1785" s="13">
        <f t="shared" si="110"/>
        <v>41379.515775462962</v>
      </c>
      <c r="M1785" t="b">
        <v>0</v>
      </c>
      <c r="N1785">
        <v>19</v>
      </c>
      <c r="O1785" t="b">
        <v>1</v>
      </c>
      <c r="P1785" t="s">
        <v>8274</v>
      </c>
      <c r="Q1785" s="6">
        <f t="shared" si="108"/>
        <v>1.02</v>
      </c>
      <c r="R1785" s="8">
        <f t="shared" si="111"/>
        <v>134.21052631578948</v>
      </c>
      <c r="S1785" t="s">
        <v>8323</v>
      </c>
      <c r="T1785" t="s">
        <v>8333</v>
      </c>
    </row>
    <row r="1786" spans="1:20" ht="60" x14ac:dyDescent="0.25">
      <c r="A1786">
        <v>2614</v>
      </c>
      <c r="B1786" s="3" t="s">
        <v>2614</v>
      </c>
      <c r="C1786" s="3" t="s">
        <v>6724</v>
      </c>
      <c r="D1786">
        <v>10500</v>
      </c>
      <c r="E1786">
        <v>10710</v>
      </c>
      <c r="F1786" t="s">
        <v>8219</v>
      </c>
      <c r="G1786" t="s">
        <v>8224</v>
      </c>
      <c r="H1786" t="s">
        <v>8246</v>
      </c>
      <c r="I1786">
        <v>1398834000</v>
      </c>
      <c r="J1786" s="13">
        <f t="shared" si="109"/>
        <v>41759.208333333336</v>
      </c>
      <c r="K1786">
        <v>1396371612</v>
      </c>
      <c r="L1786" s="13">
        <f t="shared" si="110"/>
        <v>42602.576712962968</v>
      </c>
      <c r="M1786" t="b">
        <v>1</v>
      </c>
      <c r="N1786">
        <v>100</v>
      </c>
      <c r="O1786" t="b">
        <v>1</v>
      </c>
      <c r="P1786" t="s">
        <v>8301</v>
      </c>
      <c r="Q1786" s="6">
        <f t="shared" si="108"/>
        <v>1.02</v>
      </c>
      <c r="R1786" s="8">
        <f t="shared" si="111"/>
        <v>107.1</v>
      </c>
      <c r="S1786" t="s">
        <v>8310</v>
      </c>
      <c r="T1786" t="s">
        <v>8319</v>
      </c>
    </row>
    <row r="1787" spans="1:20" ht="60" x14ac:dyDescent="0.25">
      <c r="A1787">
        <v>2974</v>
      </c>
      <c r="B1787" s="3" t="s">
        <v>2974</v>
      </c>
      <c r="C1787" s="3" t="s">
        <v>7084</v>
      </c>
      <c r="D1787">
        <v>5000</v>
      </c>
      <c r="E1787">
        <v>5100</v>
      </c>
      <c r="F1787" t="s">
        <v>8219</v>
      </c>
      <c r="G1787" t="s">
        <v>8224</v>
      </c>
      <c r="H1787" t="s">
        <v>8246</v>
      </c>
      <c r="I1787">
        <v>1411695300</v>
      </c>
      <c r="J1787" s="13">
        <f t="shared" si="109"/>
        <v>41908.065972222219</v>
      </c>
      <c r="K1787">
        <v>1409275671</v>
      </c>
      <c r="L1787" s="13">
        <f t="shared" si="110"/>
        <v>41846.667326388888</v>
      </c>
      <c r="M1787" t="b">
        <v>0</v>
      </c>
      <c r="N1787">
        <v>87</v>
      </c>
      <c r="O1787" t="b">
        <v>1</v>
      </c>
      <c r="P1787" t="s">
        <v>8271</v>
      </c>
      <c r="Q1787" s="6">
        <f t="shared" si="108"/>
        <v>1.02</v>
      </c>
      <c r="R1787" s="8">
        <f t="shared" si="111"/>
        <v>58.620689655172413</v>
      </c>
      <c r="S1787" t="s">
        <v>8317</v>
      </c>
      <c r="T1787" t="s">
        <v>8318</v>
      </c>
    </row>
    <row r="1788" spans="1:20" ht="60" x14ac:dyDescent="0.25">
      <c r="A1788">
        <v>3526</v>
      </c>
      <c r="B1788" s="3" t="s">
        <v>3525</v>
      </c>
      <c r="C1788" s="3" t="s">
        <v>7636</v>
      </c>
      <c r="D1788">
        <v>3300</v>
      </c>
      <c r="E1788">
        <v>3366</v>
      </c>
      <c r="F1788" t="s">
        <v>8219</v>
      </c>
      <c r="G1788" t="s">
        <v>8224</v>
      </c>
      <c r="H1788" t="s">
        <v>8246</v>
      </c>
      <c r="I1788">
        <v>1461823140</v>
      </c>
      <c r="J1788" s="13">
        <f t="shared" si="109"/>
        <v>42488.249305555553</v>
      </c>
      <c r="K1788">
        <v>1459411371</v>
      </c>
      <c r="L1788" s="13">
        <f t="shared" si="110"/>
        <v>41026.953055555554</v>
      </c>
      <c r="M1788" t="b">
        <v>0</v>
      </c>
      <c r="N1788">
        <v>34</v>
      </c>
      <c r="O1788" t="b">
        <v>1</v>
      </c>
      <c r="P1788" t="s">
        <v>8271</v>
      </c>
      <c r="Q1788" s="6">
        <f t="shared" si="108"/>
        <v>1.02</v>
      </c>
      <c r="R1788" s="8">
        <f t="shared" si="111"/>
        <v>99</v>
      </c>
      <c r="S1788" t="s">
        <v>8317</v>
      </c>
      <c r="T1788" t="s">
        <v>8318</v>
      </c>
    </row>
    <row r="1789" spans="1:20" ht="60" x14ac:dyDescent="0.25">
      <c r="A1789">
        <v>3549</v>
      </c>
      <c r="B1789" s="3" t="s">
        <v>3548</v>
      </c>
      <c r="C1789" s="3" t="s">
        <v>7659</v>
      </c>
      <c r="D1789">
        <v>1000</v>
      </c>
      <c r="E1789">
        <v>1020</v>
      </c>
      <c r="F1789" t="s">
        <v>8219</v>
      </c>
      <c r="G1789" t="s">
        <v>8225</v>
      </c>
      <c r="H1789" t="s">
        <v>8247</v>
      </c>
      <c r="I1789">
        <v>1441358873</v>
      </c>
      <c r="J1789" s="13">
        <f t="shared" si="109"/>
        <v>42251.394363425927</v>
      </c>
      <c r="K1789">
        <v>1438939673</v>
      </c>
      <c r="L1789" s="13">
        <f t="shared" si="110"/>
        <v>40751.814432870371</v>
      </c>
      <c r="M1789" t="b">
        <v>0</v>
      </c>
      <c r="N1789">
        <v>42</v>
      </c>
      <c r="O1789" t="b">
        <v>1</v>
      </c>
      <c r="P1789" t="s">
        <v>8271</v>
      </c>
      <c r="Q1789" s="6">
        <f t="shared" si="108"/>
        <v>1.02</v>
      </c>
      <c r="R1789" s="8">
        <f t="shared" si="111"/>
        <v>24.285714285714285</v>
      </c>
      <c r="S1789" t="s">
        <v>8317</v>
      </c>
      <c r="T1789" t="s">
        <v>8318</v>
      </c>
    </row>
    <row r="1790" spans="1:20" ht="60" x14ac:dyDescent="0.25">
      <c r="A1790">
        <v>1295</v>
      </c>
      <c r="B1790" s="3" t="s">
        <v>1296</v>
      </c>
      <c r="C1790" s="3" t="s">
        <v>5405</v>
      </c>
      <c r="D1790">
        <v>2500</v>
      </c>
      <c r="E1790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 s="13">
        <f t="shared" si="109"/>
        <v>42214.708333333328</v>
      </c>
      <c r="K1790">
        <v>1435585497</v>
      </c>
      <c r="L1790" s="13">
        <f t="shared" si="110"/>
        <v>41449.585162037038</v>
      </c>
      <c r="M1790" t="b">
        <v>0</v>
      </c>
      <c r="N1790">
        <v>64</v>
      </c>
      <c r="O1790" t="b">
        <v>1</v>
      </c>
      <c r="P1790" t="s">
        <v>8271</v>
      </c>
      <c r="Q1790" s="6">
        <f t="shared" si="108"/>
        <v>1.0196000000000001</v>
      </c>
      <c r="R1790" s="8">
        <f t="shared" si="111"/>
        <v>39.828125</v>
      </c>
      <c r="S1790" t="s">
        <v>8317</v>
      </c>
      <c r="T1790" t="s">
        <v>8318</v>
      </c>
    </row>
    <row r="1791" spans="1:20" ht="45" x14ac:dyDescent="0.25">
      <c r="A1791">
        <v>2334</v>
      </c>
      <c r="B1791" s="3" t="s">
        <v>2335</v>
      </c>
      <c r="C1791" s="3" t="s">
        <v>6444</v>
      </c>
      <c r="D1791">
        <v>4000</v>
      </c>
      <c r="E1791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 s="13">
        <f t="shared" si="109"/>
        <v>41948.731944444444</v>
      </c>
      <c r="K1791">
        <v>1412611498</v>
      </c>
      <c r="L1791" s="13">
        <f t="shared" si="110"/>
        <v>41561.683553240742</v>
      </c>
      <c r="M1791" t="b">
        <v>1</v>
      </c>
      <c r="N1791">
        <v>67</v>
      </c>
      <c r="O1791" t="b">
        <v>1</v>
      </c>
      <c r="P1791" t="s">
        <v>8298</v>
      </c>
      <c r="Q1791" s="6">
        <f t="shared" si="108"/>
        <v>1.0195000000000001</v>
      </c>
      <c r="R1791" s="8">
        <f t="shared" si="111"/>
        <v>60.865671641791046</v>
      </c>
      <c r="S1791" t="s">
        <v>8328</v>
      </c>
      <c r="T1791" t="s">
        <v>8329</v>
      </c>
    </row>
    <row r="1792" spans="1:20" ht="45" x14ac:dyDescent="0.25">
      <c r="A1792">
        <v>3354</v>
      </c>
      <c r="B1792" s="3" t="s">
        <v>3353</v>
      </c>
      <c r="C1792" s="3" t="s">
        <v>7464</v>
      </c>
      <c r="D1792">
        <v>3000</v>
      </c>
      <c r="E1792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 s="13">
        <f t="shared" si="109"/>
        <v>42306.167361111111</v>
      </c>
      <c r="K1792">
        <v>1443029206</v>
      </c>
      <c r="L1792" s="13">
        <f t="shared" si="110"/>
        <v>42567.840069444443</v>
      </c>
      <c r="M1792" t="b">
        <v>0</v>
      </c>
      <c r="N1792">
        <v>55</v>
      </c>
      <c r="O1792" t="b">
        <v>1</v>
      </c>
      <c r="P1792" t="s">
        <v>8271</v>
      </c>
      <c r="Q1792" s="6">
        <f t="shared" si="108"/>
        <v>1.0193333333333334</v>
      </c>
      <c r="R1792" s="8">
        <f t="shared" si="111"/>
        <v>55.6</v>
      </c>
      <c r="S1792" t="s">
        <v>8317</v>
      </c>
      <c r="T1792" t="s">
        <v>8318</v>
      </c>
    </row>
    <row r="1793" spans="1:20" ht="45" x14ac:dyDescent="0.25">
      <c r="A1793">
        <v>759</v>
      </c>
      <c r="B1793" s="3" t="s">
        <v>760</v>
      </c>
      <c r="C1793" s="3" t="s">
        <v>4869</v>
      </c>
      <c r="D1793">
        <v>5000</v>
      </c>
      <c r="E1793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 s="13">
        <f t="shared" si="109"/>
        <v>41829.330312500002</v>
      </c>
      <c r="K1793">
        <v>1401436539</v>
      </c>
      <c r="L1793" s="13">
        <f t="shared" si="110"/>
        <v>41745.84542824074</v>
      </c>
      <c r="M1793" t="b">
        <v>0</v>
      </c>
      <c r="N1793">
        <v>99</v>
      </c>
      <c r="O1793" t="b">
        <v>1</v>
      </c>
      <c r="P1793" t="s">
        <v>8274</v>
      </c>
      <c r="Q1793" s="6">
        <f t="shared" si="108"/>
        <v>1.0192000000000001</v>
      </c>
      <c r="R1793" s="8">
        <f t="shared" si="111"/>
        <v>51.474747474747474</v>
      </c>
      <c r="S1793" t="s">
        <v>8323</v>
      </c>
      <c r="T1793" t="s">
        <v>8333</v>
      </c>
    </row>
    <row r="1794" spans="1:20" ht="60" x14ac:dyDescent="0.25">
      <c r="A1794">
        <v>1763</v>
      </c>
      <c r="B1794" s="3" t="s">
        <v>1764</v>
      </c>
      <c r="C1794" s="3" t="s">
        <v>5873</v>
      </c>
      <c r="D1794">
        <v>12000</v>
      </c>
      <c r="E1794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 s="13">
        <f t="shared" si="109"/>
        <v>42666.868518518517</v>
      </c>
      <c r="K1794">
        <v>1474663840</v>
      </c>
      <c r="L1794" s="13">
        <f t="shared" si="110"/>
        <v>42546.862233796302</v>
      </c>
      <c r="M1794" t="b">
        <v>0</v>
      </c>
      <c r="N1794">
        <v>118</v>
      </c>
      <c r="O1794" t="b">
        <v>1</v>
      </c>
      <c r="P1794" t="s">
        <v>8285</v>
      </c>
      <c r="Q1794" s="6">
        <f t="shared" ref="Q1794:Q1857" si="112">E1794/D1794</f>
        <v>1.0190833333333333</v>
      </c>
      <c r="R1794" s="8">
        <f t="shared" si="111"/>
        <v>103.63559322033899</v>
      </c>
      <c r="S1794" t="s">
        <v>8325</v>
      </c>
      <c r="T1794" t="s">
        <v>8326</v>
      </c>
    </row>
    <row r="1795" spans="1:20" ht="45" x14ac:dyDescent="0.25">
      <c r="A1795">
        <v>755</v>
      </c>
      <c r="B1795" s="3" t="s">
        <v>756</v>
      </c>
      <c r="C1795" s="3" t="s">
        <v>4865</v>
      </c>
      <c r="D1795">
        <v>2500</v>
      </c>
      <c r="E1795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 s="13">
        <f t="shared" ref="J1795:J1858" si="113">(((I1795/60)/60)/24)+DATE(1970,1,1)</f>
        <v>41414.02847222222</v>
      </c>
      <c r="K1795">
        <v>1366381877</v>
      </c>
      <c r="L1795" s="13">
        <f t="shared" ref="L1795:L1858" si="114">(((K1814/60)/60)/24)+DATE(1970,1,1)</f>
        <v>42239.957962962959</v>
      </c>
      <c r="M1795" t="b">
        <v>0</v>
      </c>
      <c r="N1795">
        <v>68</v>
      </c>
      <c r="O1795" t="b">
        <v>1</v>
      </c>
      <c r="P1795" t="s">
        <v>8274</v>
      </c>
      <c r="Q1795" s="6">
        <f t="shared" si="112"/>
        <v>1.0190760000000001</v>
      </c>
      <c r="R1795" s="8">
        <f t="shared" ref="R1795:R1858" si="115">E1795/N1795</f>
        <v>37.466029411764708</v>
      </c>
      <c r="S1795" t="s">
        <v>8323</v>
      </c>
      <c r="T1795" t="s">
        <v>8333</v>
      </c>
    </row>
    <row r="1796" spans="1:20" ht="45" x14ac:dyDescent="0.25">
      <c r="A1796">
        <v>3548</v>
      </c>
      <c r="B1796" s="3" t="s">
        <v>3547</v>
      </c>
      <c r="C1796" s="3" t="s">
        <v>7658</v>
      </c>
      <c r="D1796">
        <v>2100</v>
      </c>
      <c r="E1796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 s="13">
        <f t="shared" si="113"/>
        <v>42434.041666666672</v>
      </c>
      <c r="K1796">
        <v>1455230214</v>
      </c>
      <c r="L1796" s="13">
        <f t="shared" si="114"/>
        <v>41989.913136574076</v>
      </c>
      <c r="M1796" t="b">
        <v>0</v>
      </c>
      <c r="N1796">
        <v>13</v>
      </c>
      <c r="O1796" t="b">
        <v>1</v>
      </c>
      <c r="P1796" t="s">
        <v>8271</v>
      </c>
      <c r="Q1796" s="6">
        <f t="shared" si="112"/>
        <v>1.019047619047619</v>
      </c>
      <c r="R1796" s="8">
        <f t="shared" si="115"/>
        <v>164.61538461538461</v>
      </c>
      <c r="S1796" t="s">
        <v>8317</v>
      </c>
      <c r="T1796" t="s">
        <v>8318</v>
      </c>
    </row>
    <row r="1797" spans="1:20" ht="60" x14ac:dyDescent="0.25">
      <c r="A1797">
        <v>57</v>
      </c>
      <c r="B1797" s="3" t="s">
        <v>59</v>
      </c>
      <c r="C1797" s="3" t="s">
        <v>4168</v>
      </c>
      <c r="D1797">
        <v>15000</v>
      </c>
      <c r="E1797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 s="13">
        <f t="shared" si="113"/>
        <v>42119.83289351852</v>
      </c>
      <c r="K1797">
        <v>1427399962</v>
      </c>
      <c r="L1797" s="13">
        <f t="shared" si="114"/>
        <v>41950.29483796296</v>
      </c>
      <c r="M1797" t="b">
        <v>0</v>
      </c>
      <c r="N1797">
        <v>69</v>
      </c>
      <c r="O1797" t="b">
        <v>1</v>
      </c>
      <c r="P1797" t="s">
        <v>8265</v>
      </c>
      <c r="Q1797" s="6">
        <f t="shared" si="112"/>
        <v>1.0189999999999999</v>
      </c>
      <c r="R1797" s="8">
        <f t="shared" si="115"/>
        <v>221.52173913043478</v>
      </c>
      <c r="S1797" t="s">
        <v>8320</v>
      </c>
      <c r="T1797" t="s">
        <v>8334</v>
      </c>
    </row>
    <row r="1798" spans="1:20" ht="60" x14ac:dyDescent="0.25">
      <c r="A1798">
        <v>1853</v>
      </c>
      <c r="B1798" s="3" t="s">
        <v>1854</v>
      </c>
      <c r="C1798" s="3" t="s">
        <v>5963</v>
      </c>
      <c r="D1798">
        <v>800</v>
      </c>
      <c r="E1798">
        <v>815</v>
      </c>
      <c r="F1798" t="s">
        <v>8219</v>
      </c>
      <c r="G1798" t="s">
        <v>8224</v>
      </c>
      <c r="H1798" t="s">
        <v>8246</v>
      </c>
      <c r="I1798">
        <v>1352860017</v>
      </c>
      <c r="J1798" s="13">
        <f t="shared" si="113"/>
        <v>41227.102048611108</v>
      </c>
      <c r="K1798">
        <v>1348536417</v>
      </c>
      <c r="L1798" s="13">
        <f t="shared" si="114"/>
        <v>40626.959930555553</v>
      </c>
      <c r="M1798" t="b">
        <v>0</v>
      </c>
      <c r="N1798">
        <v>14</v>
      </c>
      <c r="O1798" t="b">
        <v>1</v>
      </c>
      <c r="P1798" t="s">
        <v>8276</v>
      </c>
      <c r="Q1798" s="6">
        <f t="shared" si="112"/>
        <v>1.01875</v>
      </c>
      <c r="R1798" s="8">
        <f t="shared" si="115"/>
        <v>58.214285714285715</v>
      </c>
      <c r="S1798" t="s">
        <v>8314</v>
      </c>
      <c r="T1798" t="s">
        <v>8315</v>
      </c>
    </row>
    <row r="1799" spans="1:20" ht="60" x14ac:dyDescent="0.25">
      <c r="A1799">
        <v>1348</v>
      </c>
      <c r="B1799" s="3" t="s">
        <v>1349</v>
      </c>
      <c r="C1799" s="3" t="s">
        <v>5458</v>
      </c>
      <c r="D1799">
        <v>5875</v>
      </c>
      <c r="E1799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 s="13">
        <f t="shared" si="113"/>
        <v>41991.506168981476</v>
      </c>
      <c r="K1799">
        <v>1416485333</v>
      </c>
      <c r="L1799" s="13">
        <f t="shared" si="114"/>
        <v>42267.746782407412</v>
      </c>
      <c r="M1799" t="b">
        <v>0</v>
      </c>
      <c r="N1799">
        <v>26</v>
      </c>
      <c r="O1799" t="b">
        <v>1</v>
      </c>
      <c r="P1799" t="s">
        <v>8274</v>
      </c>
      <c r="Q1799" s="6">
        <f t="shared" si="112"/>
        <v>1.018723404255319</v>
      </c>
      <c r="R1799" s="8">
        <f t="shared" si="115"/>
        <v>230.19230769230768</v>
      </c>
      <c r="S1799" t="s">
        <v>8323</v>
      </c>
      <c r="T1799" t="s">
        <v>8333</v>
      </c>
    </row>
    <row r="1800" spans="1:20" ht="60" x14ac:dyDescent="0.25">
      <c r="A1800">
        <v>3401</v>
      </c>
      <c r="B1800" s="3" t="s">
        <v>3400</v>
      </c>
      <c r="C1800" s="3" t="s">
        <v>7511</v>
      </c>
      <c r="D1800">
        <v>2900</v>
      </c>
      <c r="E1800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 s="13">
        <f t="shared" si="113"/>
        <v>42223.723912037036</v>
      </c>
      <c r="K1800">
        <v>1436376146</v>
      </c>
      <c r="L1800" s="13">
        <f t="shared" si="114"/>
        <v>41718.878182870372</v>
      </c>
      <c r="M1800" t="b">
        <v>0</v>
      </c>
      <c r="N1800">
        <v>66</v>
      </c>
      <c r="O1800" t="b">
        <v>1</v>
      </c>
      <c r="P1800" t="s">
        <v>8271</v>
      </c>
      <c r="Q1800" s="6">
        <f t="shared" si="112"/>
        <v>1.0186206896551724</v>
      </c>
      <c r="R1800" s="8">
        <f t="shared" si="115"/>
        <v>44.757575757575758</v>
      </c>
      <c r="S1800" t="s">
        <v>8317</v>
      </c>
      <c r="T1800" t="s">
        <v>8318</v>
      </c>
    </row>
    <row r="1801" spans="1:20" ht="60" x14ac:dyDescent="0.25">
      <c r="A1801">
        <v>2548</v>
      </c>
      <c r="B1801" s="3" t="s">
        <v>2548</v>
      </c>
      <c r="C1801" s="3" t="s">
        <v>6658</v>
      </c>
      <c r="D1801">
        <v>6000</v>
      </c>
      <c r="E1801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 s="13">
        <f t="shared" si="113"/>
        <v>42643.185416666667</v>
      </c>
      <c r="K1801">
        <v>1473087637</v>
      </c>
      <c r="L1801" s="13">
        <f t="shared" si="114"/>
        <v>41192.758506944447</v>
      </c>
      <c r="M1801" t="b">
        <v>0</v>
      </c>
      <c r="N1801">
        <v>37</v>
      </c>
      <c r="O1801" t="b">
        <v>1</v>
      </c>
      <c r="P1801" t="s">
        <v>8300</v>
      </c>
      <c r="Q1801" s="6">
        <f t="shared" si="112"/>
        <v>1.0185</v>
      </c>
      <c r="R1801" s="8">
        <f t="shared" si="115"/>
        <v>165.16216216216216</v>
      </c>
      <c r="S1801" t="s">
        <v>8314</v>
      </c>
      <c r="T1801" t="s">
        <v>8336</v>
      </c>
    </row>
    <row r="1802" spans="1:20" ht="60" x14ac:dyDescent="0.25">
      <c r="A1802">
        <v>2802</v>
      </c>
      <c r="B1802" s="3" t="s">
        <v>2802</v>
      </c>
      <c r="C1802" s="3" t="s">
        <v>6912</v>
      </c>
      <c r="D1802">
        <v>3000</v>
      </c>
      <c r="E1802">
        <v>3055</v>
      </c>
      <c r="F1802" t="s">
        <v>8219</v>
      </c>
      <c r="G1802" t="s">
        <v>8225</v>
      </c>
      <c r="H1802" t="s">
        <v>8247</v>
      </c>
      <c r="I1802">
        <v>1438875107</v>
      </c>
      <c r="J1802" s="13">
        <f t="shared" si="113"/>
        <v>42222.64707175926</v>
      </c>
      <c r="K1802">
        <v>1436283107</v>
      </c>
      <c r="L1802" s="13">
        <f t="shared" si="114"/>
        <v>42167.533159722225</v>
      </c>
      <c r="M1802" t="b">
        <v>0</v>
      </c>
      <c r="N1802">
        <v>90</v>
      </c>
      <c r="O1802" t="b">
        <v>1</v>
      </c>
      <c r="P1802" t="s">
        <v>8271</v>
      </c>
      <c r="Q1802" s="6">
        <f t="shared" si="112"/>
        <v>1.0183333333333333</v>
      </c>
      <c r="R1802" s="8">
        <f t="shared" si="115"/>
        <v>33.944444444444443</v>
      </c>
      <c r="S1802" t="s">
        <v>8317</v>
      </c>
      <c r="T1802" t="s">
        <v>8318</v>
      </c>
    </row>
    <row r="1803" spans="1:20" ht="60" x14ac:dyDescent="0.25">
      <c r="A1803">
        <v>3551</v>
      </c>
      <c r="B1803" s="3" t="s">
        <v>3550</v>
      </c>
      <c r="C1803" s="3" t="s">
        <v>7661</v>
      </c>
      <c r="D1803">
        <v>1500</v>
      </c>
      <c r="E1803">
        <v>1527.5</v>
      </c>
      <c r="F1803" t="s">
        <v>8219</v>
      </c>
      <c r="G1803" t="s">
        <v>8224</v>
      </c>
      <c r="H1803" t="s">
        <v>8246</v>
      </c>
      <c r="I1803">
        <v>1400796420</v>
      </c>
      <c r="J1803" s="13">
        <f t="shared" si="113"/>
        <v>41781.921527777777</v>
      </c>
      <c r="K1803">
        <v>1398342170</v>
      </c>
      <c r="L1803" s="13">
        <f t="shared" si="114"/>
        <v>42512.58321759259</v>
      </c>
      <c r="M1803" t="b">
        <v>0</v>
      </c>
      <c r="N1803">
        <v>25</v>
      </c>
      <c r="O1803" t="b">
        <v>1</v>
      </c>
      <c r="P1803" t="s">
        <v>8271</v>
      </c>
      <c r="Q1803" s="6">
        <f t="shared" si="112"/>
        <v>1.0183333333333333</v>
      </c>
      <c r="R1803" s="8">
        <f t="shared" si="115"/>
        <v>61.1</v>
      </c>
      <c r="S1803" t="s">
        <v>8317</v>
      </c>
      <c r="T1803" t="s">
        <v>8318</v>
      </c>
    </row>
    <row r="1804" spans="1:20" ht="60" x14ac:dyDescent="0.25">
      <c r="A1804">
        <v>330</v>
      </c>
      <c r="B1804" s="3" t="s">
        <v>331</v>
      </c>
      <c r="C1804" s="3" t="s">
        <v>4440</v>
      </c>
      <c r="D1804">
        <v>35000</v>
      </c>
      <c r="E1804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 s="13">
        <f t="shared" si="113"/>
        <v>41411.165972222225</v>
      </c>
      <c r="K1804">
        <v>1366028563</v>
      </c>
      <c r="L1804" s="13">
        <f t="shared" si="114"/>
        <v>42062.296412037031</v>
      </c>
      <c r="M1804" t="b">
        <v>1</v>
      </c>
      <c r="N1804">
        <v>340</v>
      </c>
      <c r="O1804" t="b">
        <v>1</v>
      </c>
      <c r="P1804" t="s">
        <v>8269</v>
      </c>
      <c r="Q1804" s="6">
        <f t="shared" si="112"/>
        <v>1.0182857142857142</v>
      </c>
      <c r="R1804" s="8">
        <f t="shared" si="115"/>
        <v>104.82352941176471</v>
      </c>
      <c r="S1804" t="s">
        <v>8320</v>
      </c>
      <c r="T1804" t="s">
        <v>8332</v>
      </c>
    </row>
    <row r="1805" spans="1:20" ht="45" x14ac:dyDescent="0.25">
      <c r="A1805">
        <v>3253</v>
      </c>
      <c r="B1805" s="3" t="s">
        <v>3253</v>
      </c>
      <c r="C1805" s="3" t="s">
        <v>7363</v>
      </c>
      <c r="D1805">
        <v>20000</v>
      </c>
      <c r="E1805">
        <v>20365</v>
      </c>
      <c r="F1805" t="s">
        <v>8219</v>
      </c>
      <c r="G1805" t="s">
        <v>8224</v>
      </c>
      <c r="H1805" t="s">
        <v>8246</v>
      </c>
      <c r="I1805">
        <v>1473306300</v>
      </c>
      <c r="J1805" s="13">
        <f t="shared" si="113"/>
        <v>42621.15625</v>
      </c>
      <c r="K1805">
        <v>1471701028</v>
      </c>
      <c r="L1805" s="13">
        <f t="shared" si="114"/>
        <v>42160.583043981482</v>
      </c>
      <c r="M1805" t="b">
        <v>1</v>
      </c>
      <c r="N1805">
        <v>115</v>
      </c>
      <c r="O1805" t="b">
        <v>1</v>
      </c>
      <c r="P1805" t="s">
        <v>8271</v>
      </c>
      <c r="Q1805" s="6">
        <f t="shared" si="112"/>
        <v>1.0182500000000001</v>
      </c>
      <c r="R1805" s="8">
        <f t="shared" si="115"/>
        <v>177.08695652173913</v>
      </c>
      <c r="S1805" t="s">
        <v>8317</v>
      </c>
      <c r="T1805" t="s">
        <v>8318</v>
      </c>
    </row>
    <row r="1806" spans="1:20" ht="60" x14ac:dyDescent="0.25">
      <c r="A1806">
        <v>3626</v>
      </c>
      <c r="B1806" s="3" t="s">
        <v>3624</v>
      </c>
      <c r="C1806" s="3" t="s">
        <v>7736</v>
      </c>
      <c r="D1806">
        <v>4000</v>
      </c>
      <c r="E1806">
        <v>4073</v>
      </c>
      <c r="F1806" t="s">
        <v>8219</v>
      </c>
      <c r="G1806" t="s">
        <v>8225</v>
      </c>
      <c r="H1806" t="s">
        <v>8247</v>
      </c>
      <c r="I1806">
        <v>1408204857</v>
      </c>
      <c r="J1806" s="13">
        <f t="shared" si="113"/>
        <v>41867.667326388888</v>
      </c>
      <c r="K1806">
        <v>1406390457</v>
      </c>
      <c r="L1806" s="13">
        <f t="shared" si="114"/>
        <v>40750.340902777774</v>
      </c>
      <c r="M1806" t="b">
        <v>0</v>
      </c>
      <c r="N1806">
        <v>48</v>
      </c>
      <c r="O1806" t="b">
        <v>1</v>
      </c>
      <c r="P1806" t="s">
        <v>8271</v>
      </c>
      <c r="Q1806" s="6">
        <f t="shared" si="112"/>
        <v>1.0182500000000001</v>
      </c>
      <c r="R1806" s="8">
        <f t="shared" si="115"/>
        <v>84.854166666666671</v>
      </c>
      <c r="S1806" t="s">
        <v>8317</v>
      </c>
      <c r="T1806" t="s">
        <v>8318</v>
      </c>
    </row>
    <row r="1807" spans="1:20" ht="60" x14ac:dyDescent="0.25">
      <c r="A1807">
        <v>3156</v>
      </c>
      <c r="B1807" s="3" t="s">
        <v>3156</v>
      </c>
      <c r="C1807" s="3" t="s">
        <v>7266</v>
      </c>
      <c r="D1807">
        <v>5500</v>
      </c>
      <c r="E1807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 s="13">
        <f t="shared" si="113"/>
        <v>41061.953055555554</v>
      </c>
      <c r="K1807">
        <v>1335567144</v>
      </c>
      <c r="L1807" s="13">
        <f t="shared" si="114"/>
        <v>42612.149780092594</v>
      </c>
      <c r="M1807" t="b">
        <v>1</v>
      </c>
      <c r="N1807">
        <v>89</v>
      </c>
      <c r="O1807" t="b">
        <v>1</v>
      </c>
      <c r="P1807" t="s">
        <v>8271</v>
      </c>
      <c r="Q1807" s="6">
        <f t="shared" si="112"/>
        <v>1.0181818181818181</v>
      </c>
      <c r="R1807" s="8">
        <f t="shared" si="115"/>
        <v>62.921348314606739</v>
      </c>
      <c r="S1807" t="s">
        <v>8317</v>
      </c>
      <c r="T1807" t="s">
        <v>8318</v>
      </c>
    </row>
    <row r="1808" spans="1:20" ht="45" x14ac:dyDescent="0.25">
      <c r="A1808">
        <v>1251</v>
      </c>
      <c r="B1808" s="3" t="s">
        <v>1252</v>
      </c>
      <c r="C1808" s="3" t="s">
        <v>5361</v>
      </c>
      <c r="D1808">
        <v>6000</v>
      </c>
      <c r="E1808">
        <v>6108</v>
      </c>
      <c r="F1808" t="s">
        <v>8219</v>
      </c>
      <c r="G1808" t="s">
        <v>8224</v>
      </c>
      <c r="H1808" t="s">
        <v>8246</v>
      </c>
      <c r="I1808">
        <v>1316979167</v>
      </c>
      <c r="J1808" s="13">
        <f t="shared" si="113"/>
        <v>40811.814432870371</v>
      </c>
      <c r="K1808">
        <v>1311795167</v>
      </c>
      <c r="L1808" s="13">
        <f t="shared" si="114"/>
        <v>42184.626250000001</v>
      </c>
      <c r="M1808" t="b">
        <v>1</v>
      </c>
      <c r="N1808">
        <v>74</v>
      </c>
      <c r="O1808" t="b">
        <v>1</v>
      </c>
      <c r="P1808" t="s">
        <v>8276</v>
      </c>
      <c r="Q1808" s="6">
        <f t="shared" si="112"/>
        <v>1.018</v>
      </c>
      <c r="R1808" s="8">
        <f t="shared" si="115"/>
        <v>82.540540540540547</v>
      </c>
      <c r="S1808" t="s">
        <v>8314</v>
      </c>
      <c r="T1808" t="s">
        <v>8315</v>
      </c>
    </row>
    <row r="1809" spans="1:20" ht="60" x14ac:dyDescent="0.25">
      <c r="A1809">
        <v>1267</v>
      </c>
      <c r="B1809" s="3" t="s">
        <v>1268</v>
      </c>
      <c r="C1809" s="3" t="s">
        <v>5377</v>
      </c>
      <c r="D1809">
        <v>22000</v>
      </c>
      <c r="E1809">
        <v>22396</v>
      </c>
      <c r="F1809" t="s">
        <v>8219</v>
      </c>
      <c r="G1809" t="s">
        <v>8224</v>
      </c>
      <c r="H1809" t="s">
        <v>8246</v>
      </c>
      <c r="I1809">
        <v>1374674558</v>
      </c>
      <c r="J1809" s="13">
        <f t="shared" si="113"/>
        <v>41479.585162037038</v>
      </c>
      <c r="K1809">
        <v>1372082558</v>
      </c>
      <c r="L1809" s="13">
        <f t="shared" si="114"/>
        <v>40946.882245370369</v>
      </c>
      <c r="M1809" t="b">
        <v>1</v>
      </c>
      <c r="N1809">
        <v>159</v>
      </c>
      <c r="O1809" t="b">
        <v>1</v>
      </c>
      <c r="P1809" t="s">
        <v>8276</v>
      </c>
      <c r="Q1809" s="6">
        <f t="shared" si="112"/>
        <v>1.018</v>
      </c>
      <c r="R1809" s="8">
        <f t="shared" si="115"/>
        <v>140.85534591194968</v>
      </c>
      <c r="S1809" t="s">
        <v>8314</v>
      </c>
      <c r="T1809" t="s">
        <v>8315</v>
      </c>
    </row>
    <row r="1810" spans="1:20" ht="60" x14ac:dyDescent="0.25">
      <c r="A1810">
        <v>1271</v>
      </c>
      <c r="B1810" s="3" t="s">
        <v>1272</v>
      </c>
      <c r="C1810" s="3" t="s">
        <v>5381</v>
      </c>
      <c r="D1810">
        <v>7500</v>
      </c>
      <c r="E1810">
        <v>7635</v>
      </c>
      <c r="F1810" t="s">
        <v>8219</v>
      </c>
      <c r="G1810" t="s">
        <v>8224</v>
      </c>
      <c r="H1810" t="s">
        <v>8246</v>
      </c>
      <c r="I1810">
        <v>1384363459</v>
      </c>
      <c r="J1810" s="13">
        <f t="shared" si="113"/>
        <v>41591.725219907406</v>
      </c>
      <c r="K1810">
        <v>1381767859</v>
      </c>
      <c r="L1810" s="13">
        <f t="shared" si="114"/>
        <v>41961.807372685187</v>
      </c>
      <c r="M1810" t="b">
        <v>1</v>
      </c>
      <c r="N1810">
        <v>31</v>
      </c>
      <c r="O1810" t="b">
        <v>1</v>
      </c>
      <c r="P1810" t="s">
        <v>8276</v>
      </c>
      <c r="Q1810" s="6">
        <f t="shared" si="112"/>
        <v>1.018</v>
      </c>
      <c r="R1810" s="8">
        <f t="shared" si="115"/>
        <v>246.29032258064515</v>
      </c>
      <c r="S1810" t="s">
        <v>8314</v>
      </c>
      <c r="T1810" t="s">
        <v>8315</v>
      </c>
    </row>
    <row r="1811" spans="1:20" ht="60" x14ac:dyDescent="0.25">
      <c r="A1811">
        <v>3286</v>
      </c>
      <c r="B1811" s="3" t="s">
        <v>3286</v>
      </c>
      <c r="C1811" s="3" t="s">
        <v>7396</v>
      </c>
      <c r="D1811">
        <v>15000</v>
      </c>
      <c r="E1811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 s="13">
        <f t="shared" si="113"/>
        <v>42597.840069444443</v>
      </c>
      <c r="K1811">
        <v>1468699782</v>
      </c>
      <c r="L1811" s="13">
        <f t="shared" si="114"/>
        <v>42380.884872685187</v>
      </c>
      <c r="M1811" t="b">
        <v>0</v>
      </c>
      <c r="N1811">
        <v>122</v>
      </c>
      <c r="O1811" t="b">
        <v>1</v>
      </c>
      <c r="P1811" t="s">
        <v>8271</v>
      </c>
      <c r="Q1811" s="6">
        <f t="shared" si="112"/>
        <v>1.0176666666666667</v>
      </c>
      <c r="R1811" s="8">
        <f t="shared" si="115"/>
        <v>125.12295081967213</v>
      </c>
      <c r="S1811" t="s">
        <v>8317</v>
      </c>
      <c r="T1811" t="s">
        <v>8318</v>
      </c>
    </row>
    <row r="1812" spans="1:20" ht="30" x14ac:dyDescent="0.25">
      <c r="A1812">
        <v>1841</v>
      </c>
      <c r="B1812" s="3" t="s">
        <v>1842</v>
      </c>
      <c r="C1812" s="3" t="s">
        <v>5951</v>
      </c>
      <c r="D1812">
        <v>2000</v>
      </c>
      <c r="E1812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 s="13">
        <f t="shared" si="113"/>
        <v>41779.207638888889</v>
      </c>
      <c r="K1812">
        <v>1397679445</v>
      </c>
      <c r="L1812" s="13">
        <f t="shared" si="114"/>
        <v>41880.76357638889</v>
      </c>
      <c r="M1812" t="b">
        <v>0</v>
      </c>
      <c r="N1812">
        <v>40</v>
      </c>
      <c r="O1812" t="b">
        <v>1</v>
      </c>
      <c r="P1812" t="s">
        <v>8276</v>
      </c>
      <c r="Q1812" s="6">
        <f t="shared" si="112"/>
        <v>1.0175000000000001</v>
      </c>
      <c r="R1812" s="8">
        <f t="shared" si="115"/>
        <v>50.875</v>
      </c>
      <c r="S1812" t="s">
        <v>8314</v>
      </c>
      <c r="T1812" t="s">
        <v>8315</v>
      </c>
    </row>
    <row r="1813" spans="1:20" ht="60" x14ac:dyDescent="0.25">
      <c r="A1813">
        <v>3782</v>
      </c>
      <c r="B1813" s="3" t="s">
        <v>3779</v>
      </c>
      <c r="C1813" s="3" t="s">
        <v>7892</v>
      </c>
      <c r="D1813">
        <v>2000</v>
      </c>
      <c r="E1813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 s="13">
        <f t="shared" si="113"/>
        <v>42575.958333333328</v>
      </c>
      <c r="K1813">
        <v>1466887297</v>
      </c>
      <c r="L1813" s="13">
        <f t="shared" si="114"/>
        <v>41918.742175925923</v>
      </c>
      <c r="M1813" t="b">
        <v>0</v>
      </c>
      <c r="N1813">
        <v>27</v>
      </c>
      <c r="O1813" t="b">
        <v>1</v>
      </c>
      <c r="P1813" t="s">
        <v>8305</v>
      </c>
      <c r="Q1813" s="6">
        <f t="shared" si="112"/>
        <v>1.0175000000000001</v>
      </c>
      <c r="R1813" s="8">
        <f t="shared" si="115"/>
        <v>75.370370370370367</v>
      </c>
      <c r="S1813" t="s">
        <v>8317</v>
      </c>
      <c r="T1813" t="s">
        <v>8338</v>
      </c>
    </row>
    <row r="1814" spans="1:20" ht="60" x14ac:dyDescent="0.25">
      <c r="A1814">
        <v>3298</v>
      </c>
      <c r="B1814" s="3" t="s">
        <v>3298</v>
      </c>
      <c r="C1814" s="3" t="s">
        <v>7408</v>
      </c>
      <c r="D1814">
        <v>10000</v>
      </c>
      <c r="E1814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 s="13">
        <f t="shared" si="113"/>
        <v>42260</v>
      </c>
      <c r="K1814">
        <v>1440370768</v>
      </c>
      <c r="L1814" s="13">
        <f t="shared" si="114"/>
        <v>40806.870949074073</v>
      </c>
      <c r="M1814" t="b">
        <v>0</v>
      </c>
      <c r="N1814">
        <v>72</v>
      </c>
      <c r="O1814" t="b">
        <v>1</v>
      </c>
      <c r="P1814" t="s">
        <v>8271</v>
      </c>
      <c r="Q1814" s="6">
        <f t="shared" si="112"/>
        <v>1.0173000000000001</v>
      </c>
      <c r="R1814" s="8">
        <f t="shared" si="115"/>
        <v>141.29166666666666</v>
      </c>
      <c r="S1814" t="s">
        <v>8317</v>
      </c>
      <c r="T1814" t="s">
        <v>8318</v>
      </c>
    </row>
    <row r="1815" spans="1:20" ht="45" x14ac:dyDescent="0.25">
      <c r="A1815">
        <v>2638</v>
      </c>
      <c r="B1815" s="3" t="s">
        <v>2638</v>
      </c>
      <c r="C1815" s="3" t="s">
        <v>6748</v>
      </c>
      <c r="D1815">
        <v>347</v>
      </c>
      <c r="E1815">
        <v>353</v>
      </c>
      <c r="F1815" t="s">
        <v>8219</v>
      </c>
      <c r="G1815" t="s">
        <v>8224</v>
      </c>
      <c r="H1815" t="s">
        <v>8246</v>
      </c>
      <c r="I1815">
        <v>1421358895</v>
      </c>
      <c r="J1815" s="13">
        <f t="shared" si="113"/>
        <v>42019.913136574076</v>
      </c>
      <c r="K1815">
        <v>1418766895</v>
      </c>
      <c r="L1815" s="13">
        <f t="shared" si="114"/>
        <v>41902.07240740741</v>
      </c>
      <c r="M1815" t="b">
        <v>0</v>
      </c>
      <c r="N1815">
        <v>14</v>
      </c>
      <c r="O1815" t="b">
        <v>1</v>
      </c>
      <c r="P1815" t="s">
        <v>8301</v>
      </c>
      <c r="Q1815" s="6">
        <f t="shared" si="112"/>
        <v>1.0172910662824208</v>
      </c>
      <c r="R1815" s="8">
        <f t="shared" si="115"/>
        <v>25.214285714285715</v>
      </c>
      <c r="S1815" t="s">
        <v>8310</v>
      </c>
      <c r="T1815" t="s">
        <v>8319</v>
      </c>
    </row>
    <row r="1816" spans="1:20" ht="45" x14ac:dyDescent="0.25">
      <c r="A1816">
        <v>1622</v>
      </c>
      <c r="B1816" s="3" t="s">
        <v>1623</v>
      </c>
      <c r="C1816" s="3" t="s">
        <v>5732</v>
      </c>
      <c r="D1816">
        <v>6900</v>
      </c>
      <c r="E1816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 s="13">
        <f t="shared" si="113"/>
        <v>41990.332638888889</v>
      </c>
      <c r="K1816">
        <v>1415343874</v>
      </c>
      <c r="L1816" s="13">
        <f t="shared" si="114"/>
        <v>41664.684108796297</v>
      </c>
      <c r="M1816" t="b">
        <v>0</v>
      </c>
      <c r="N1816">
        <v>65</v>
      </c>
      <c r="O1816" t="b">
        <v>1</v>
      </c>
      <c r="P1816" t="s">
        <v>8276</v>
      </c>
      <c r="Q1816" s="6">
        <f t="shared" si="112"/>
        <v>1.0172463768115942</v>
      </c>
      <c r="R1816" s="8">
        <f t="shared" si="115"/>
        <v>107.98461538461538</v>
      </c>
      <c r="S1816" t="s">
        <v>8314</v>
      </c>
      <c r="T1816" t="s">
        <v>8315</v>
      </c>
    </row>
    <row r="1817" spans="1:20" ht="60" x14ac:dyDescent="0.25">
      <c r="A1817">
        <v>300</v>
      </c>
      <c r="B1817" s="3" t="s">
        <v>301</v>
      </c>
      <c r="C1817" s="3" t="s">
        <v>4410</v>
      </c>
      <c r="D1817">
        <v>25000</v>
      </c>
      <c r="E1817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 s="13">
        <f t="shared" si="113"/>
        <v>40657.959930555553</v>
      </c>
      <c r="K1817">
        <v>1301007738</v>
      </c>
      <c r="L1817" s="13">
        <f t="shared" si="114"/>
        <v>41841.26489583333</v>
      </c>
      <c r="M1817" t="b">
        <v>1</v>
      </c>
      <c r="N1817">
        <v>298</v>
      </c>
      <c r="O1817" t="b">
        <v>1</v>
      </c>
      <c r="P1817" t="s">
        <v>8269</v>
      </c>
      <c r="Q1817" s="6">
        <f t="shared" si="112"/>
        <v>1.0172264</v>
      </c>
      <c r="R1817" s="8">
        <f t="shared" si="115"/>
        <v>85.337785234899329</v>
      </c>
      <c r="S1817" t="s">
        <v>8320</v>
      </c>
      <c r="T1817" t="s">
        <v>8332</v>
      </c>
    </row>
    <row r="1818" spans="1:20" ht="60" x14ac:dyDescent="0.25">
      <c r="A1818">
        <v>1895</v>
      </c>
      <c r="B1818" s="3" t="s">
        <v>1896</v>
      </c>
      <c r="C1818" s="3" t="s">
        <v>6005</v>
      </c>
      <c r="D1818">
        <v>9072</v>
      </c>
      <c r="E1818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 s="13">
        <f t="shared" si="113"/>
        <v>42297.746782407412</v>
      </c>
      <c r="K1818">
        <v>1442771722</v>
      </c>
      <c r="L1818" s="13">
        <f t="shared" si="114"/>
        <v>41878.946574074071</v>
      </c>
      <c r="M1818" t="b">
        <v>0</v>
      </c>
      <c r="N1818">
        <v>47</v>
      </c>
      <c r="O1818" t="b">
        <v>1</v>
      </c>
      <c r="P1818" t="s">
        <v>8279</v>
      </c>
      <c r="Q1818" s="6">
        <f t="shared" si="112"/>
        <v>1.0171957671957672</v>
      </c>
      <c r="R1818" s="8">
        <f t="shared" si="115"/>
        <v>196.34042553191489</v>
      </c>
      <c r="S1818" t="s">
        <v>8314</v>
      </c>
      <c r="T1818" t="s">
        <v>8331</v>
      </c>
    </row>
    <row r="1819" spans="1:20" x14ac:dyDescent="0.25">
      <c r="A1819">
        <v>833</v>
      </c>
      <c r="B1819" s="3" t="s">
        <v>834</v>
      </c>
      <c r="C1819" s="3" t="s">
        <v>4943</v>
      </c>
      <c r="D1819">
        <v>6000</v>
      </c>
      <c r="E1819">
        <v>6100</v>
      </c>
      <c r="F1819" t="s">
        <v>8219</v>
      </c>
      <c r="G1819" t="s">
        <v>8224</v>
      </c>
      <c r="H1819" t="s">
        <v>8246</v>
      </c>
      <c r="I1819">
        <v>1397941475</v>
      </c>
      <c r="J1819" s="13">
        <f t="shared" si="113"/>
        <v>41748.878182870372</v>
      </c>
      <c r="K1819">
        <v>1395349475</v>
      </c>
      <c r="L1819" s="13">
        <f t="shared" si="114"/>
        <v>41800.959490740745</v>
      </c>
      <c r="M1819" t="b">
        <v>0</v>
      </c>
      <c r="N1819">
        <v>41</v>
      </c>
      <c r="O1819" t="b">
        <v>1</v>
      </c>
      <c r="P1819" t="s">
        <v>8276</v>
      </c>
      <c r="Q1819" s="6">
        <f t="shared" si="112"/>
        <v>1.0166666666666666</v>
      </c>
      <c r="R1819" s="8">
        <f t="shared" si="115"/>
        <v>148.78048780487805</v>
      </c>
      <c r="S1819" t="s">
        <v>8314</v>
      </c>
      <c r="T1819" t="s">
        <v>8315</v>
      </c>
    </row>
    <row r="1820" spans="1:20" ht="45" x14ac:dyDescent="0.25">
      <c r="A1820">
        <v>2096</v>
      </c>
      <c r="B1820" s="3" t="s">
        <v>2097</v>
      </c>
      <c r="C1820" s="3" t="s">
        <v>6206</v>
      </c>
      <c r="D1820">
        <v>600</v>
      </c>
      <c r="E1820">
        <v>610</v>
      </c>
      <c r="F1820" t="s">
        <v>8219</v>
      </c>
      <c r="G1820" t="s">
        <v>8224</v>
      </c>
      <c r="H1820" t="s">
        <v>8246</v>
      </c>
      <c r="I1820">
        <v>1351223940</v>
      </c>
      <c r="J1820" s="13">
        <f t="shared" si="113"/>
        <v>41208.165972222225</v>
      </c>
      <c r="K1820">
        <v>1349892735</v>
      </c>
      <c r="L1820" s="13">
        <f t="shared" si="114"/>
        <v>42521.010370370372</v>
      </c>
      <c r="M1820" t="b">
        <v>0</v>
      </c>
      <c r="N1820">
        <v>14</v>
      </c>
      <c r="O1820" t="b">
        <v>1</v>
      </c>
      <c r="P1820" t="s">
        <v>8279</v>
      </c>
      <c r="Q1820" s="6">
        <f t="shared" si="112"/>
        <v>1.0166666666666666</v>
      </c>
      <c r="R1820" s="8">
        <f t="shared" si="115"/>
        <v>43.571428571428569</v>
      </c>
      <c r="S1820" t="s">
        <v>8314</v>
      </c>
      <c r="T1820" t="s">
        <v>8331</v>
      </c>
    </row>
    <row r="1821" spans="1:20" ht="60" x14ac:dyDescent="0.25">
      <c r="A1821">
        <v>3270</v>
      </c>
      <c r="B1821" s="3" t="s">
        <v>3270</v>
      </c>
      <c r="C1821" s="3" t="s">
        <v>7380</v>
      </c>
      <c r="D1821">
        <v>1800</v>
      </c>
      <c r="E1821">
        <v>1830</v>
      </c>
      <c r="F1821" t="s">
        <v>8219</v>
      </c>
      <c r="G1821" t="s">
        <v>8225</v>
      </c>
      <c r="H1821" t="s">
        <v>8247</v>
      </c>
      <c r="I1821">
        <v>1436705265</v>
      </c>
      <c r="J1821" s="13">
        <f t="shared" si="113"/>
        <v>42197.533159722225</v>
      </c>
      <c r="K1821">
        <v>1434113265</v>
      </c>
      <c r="L1821" s="13">
        <f t="shared" si="114"/>
        <v>40812.803229166668</v>
      </c>
      <c r="M1821" t="b">
        <v>1</v>
      </c>
      <c r="N1821">
        <v>30</v>
      </c>
      <c r="O1821" t="b">
        <v>1</v>
      </c>
      <c r="P1821" t="s">
        <v>8271</v>
      </c>
      <c r="Q1821" s="6">
        <f t="shared" si="112"/>
        <v>1.0166666666666666</v>
      </c>
      <c r="R1821" s="8">
        <f t="shared" si="115"/>
        <v>61</v>
      </c>
      <c r="S1821" t="s">
        <v>8317</v>
      </c>
      <c r="T1821" t="s">
        <v>8318</v>
      </c>
    </row>
    <row r="1822" spans="1:20" ht="45" x14ac:dyDescent="0.25">
      <c r="A1822">
        <v>3324</v>
      </c>
      <c r="B1822" s="3" t="s">
        <v>3324</v>
      </c>
      <c r="C1822" s="3" t="s">
        <v>7434</v>
      </c>
      <c r="D1822">
        <v>1500</v>
      </c>
      <c r="E1822">
        <v>1525</v>
      </c>
      <c r="F1822" t="s">
        <v>8219</v>
      </c>
      <c r="G1822" t="s">
        <v>8241</v>
      </c>
      <c r="H1822" t="s">
        <v>8249</v>
      </c>
      <c r="I1822">
        <v>1465135190</v>
      </c>
      <c r="J1822" s="13">
        <f t="shared" si="113"/>
        <v>42526.58321759259</v>
      </c>
      <c r="K1822">
        <v>1463925590</v>
      </c>
      <c r="L1822" s="13">
        <f t="shared" si="114"/>
        <v>41082.069467592592</v>
      </c>
      <c r="M1822" t="b">
        <v>0</v>
      </c>
      <c r="N1822">
        <v>10</v>
      </c>
      <c r="O1822" t="b">
        <v>1</v>
      </c>
      <c r="P1822" t="s">
        <v>8271</v>
      </c>
      <c r="Q1822" s="6">
        <f t="shared" si="112"/>
        <v>1.0166666666666666</v>
      </c>
      <c r="R1822" s="8">
        <f t="shared" si="115"/>
        <v>152.5</v>
      </c>
      <c r="S1822" t="s">
        <v>8317</v>
      </c>
      <c r="T1822" t="s">
        <v>8318</v>
      </c>
    </row>
    <row r="1823" spans="1:20" ht="45" x14ac:dyDescent="0.25">
      <c r="A1823">
        <v>3342</v>
      </c>
      <c r="B1823" s="3" t="s">
        <v>3342</v>
      </c>
      <c r="C1823" s="3" t="s">
        <v>7452</v>
      </c>
      <c r="D1823">
        <v>6000</v>
      </c>
      <c r="E1823">
        <v>6100</v>
      </c>
      <c r="F1823" t="s">
        <v>8219</v>
      </c>
      <c r="G1823" t="s">
        <v>8224</v>
      </c>
      <c r="H1823" t="s">
        <v>8246</v>
      </c>
      <c r="I1823">
        <v>1427864340</v>
      </c>
      <c r="J1823" s="13">
        <f t="shared" si="113"/>
        <v>42095.207638888889</v>
      </c>
      <c r="K1823">
        <v>1425020810</v>
      </c>
      <c r="L1823" s="13">
        <f t="shared" si="114"/>
        <v>42205.718888888892</v>
      </c>
      <c r="M1823" t="b">
        <v>0</v>
      </c>
      <c r="N1823">
        <v>78</v>
      </c>
      <c r="O1823" t="b">
        <v>1</v>
      </c>
      <c r="P1823" t="s">
        <v>8271</v>
      </c>
      <c r="Q1823" s="6">
        <f t="shared" si="112"/>
        <v>1.0166666666666666</v>
      </c>
      <c r="R1823" s="8">
        <f t="shared" si="115"/>
        <v>78.205128205128204</v>
      </c>
      <c r="S1823" t="s">
        <v>8317</v>
      </c>
      <c r="T1823" t="s">
        <v>8318</v>
      </c>
    </row>
    <row r="1824" spans="1:20" ht="60" x14ac:dyDescent="0.25">
      <c r="A1824">
        <v>1285</v>
      </c>
      <c r="B1824" s="3" t="s">
        <v>1286</v>
      </c>
      <c r="C1824" s="3" t="s">
        <v>5395</v>
      </c>
      <c r="D1824">
        <v>2000</v>
      </c>
      <c r="E1824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 s="13">
        <f t="shared" si="113"/>
        <v>42175.583043981482</v>
      </c>
      <c r="K1824">
        <v>1433512775</v>
      </c>
      <c r="L1824" s="13">
        <f t="shared" si="114"/>
        <v>42137.395798611105</v>
      </c>
      <c r="M1824" t="b">
        <v>0</v>
      </c>
      <c r="N1824">
        <v>63</v>
      </c>
      <c r="O1824" t="b">
        <v>1</v>
      </c>
      <c r="P1824" t="s">
        <v>8271</v>
      </c>
      <c r="Q1824" s="6">
        <f t="shared" si="112"/>
        <v>1.0165</v>
      </c>
      <c r="R1824" s="8">
        <f t="shared" si="115"/>
        <v>32.269841269841272</v>
      </c>
      <c r="S1824" t="s">
        <v>8317</v>
      </c>
      <c r="T1824" t="s">
        <v>8318</v>
      </c>
    </row>
    <row r="1825" spans="1:20" ht="60" x14ac:dyDescent="0.25">
      <c r="A1825">
        <v>1632</v>
      </c>
      <c r="B1825" s="3" t="s">
        <v>1633</v>
      </c>
      <c r="C1825" s="3" t="s">
        <v>5742</v>
      </c>
      <c r="D1825">
        <v>4000</v>
      </c>
      <c r="E1825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 s="13">
        <f t="shared" si="113"/>
        <v>40810.340902777774</v>
      </c>
      <c r="K1825">
        <v>1311667854</v>
      </c>
      <c r="L1825" s="13">
        <f t="shared" si="114"/>
        <v>41829.734259259261</v>
      </c>
      <c r="M1825" t="b">
        <v>0</v>
      </c>
      <c r="N1825">
        <v>47</v>
      </c>
      <c r="O1825" t="b">
        <v>1</v>
      </c>
      <c r="P1825" t="s">
        <v>8276</v>
      </c>
      <c r="Q1825" s="6">
        <f t="shared" si="112"/>
        <v>1.0162500000000001</v>
      </c>
      <c r="R1825" s="8">
        <f t="shared" si="115"/>
        <v>86.489361702127653</v>
      </c>
      <c r="S1825" t="s">
        <v>8314</v>
      </c>
      <c r="T1825" t="s">
        <v>8315</v>
      </c>
    </row>
    <row r="1826" spans="1:20" ht="45" x14ac:dyDescent="0.25">
      <c r="A1826">
        <v>2709</v>
      </c>
      <c r="B1826" s="3" t="s">
        <v>2709</v>
      </c>
      <c r="C1826" s="3" t="s">
        <v>6819</v>
      </c>
      <c r="D1826">
        <v>50000</v>
      </c>
      <c r="E1826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 s="13">
        <f t="shared" si="113"/>
        <v>42647.165972222225</v>
      </c>
      <c r="K1826">
        <v>1472528141</v>
      </c>
      <c r="L1826" s="13">
        <f t="shared" si="114"/>
        <v>42505.738032407404</v>
      </c>
      <c r="M1826" t="b">
        <v>1</v>
      </c>
      <c r="N1826">
        <v>308</v>
      </c>
      <c r="O1826" t="b">
        <v>1</v>
      </c>
      <c r="P1826" t="s">
        <v>8303</v>
      </c>
      <c r="Q1826" s="6">
        <f t="shared" si="112"/>
        <v>1.01606</v>
      </c>
      <c r="R1826" s="8">
        <f t="shared" si="115"/>
        <v>164.94480519480518</v>
      </c>
      <c r="S1826" t="s">
        <v>8317</v>
      </c>
      <c r="T1826" t="s">
        <v>8330</v>
      </c>
    </row>
    <row r="1827" spans="1:20" ht="45" x14ac:dyDescent="0.25">
      <c r="A1827">
        <v>324</v>
      </c>
      <c r="B1827" s="3" t="s">
        <v>325</v>
      </c>
      <c r="C1827" s="3" t="s">
        <v>4434</v>
      </c>
      <c r="D1827">
        <v>8500</v>
      </c>
      <c r="E1827">
        <v>8636</v>
      </c>
      <c r="F1827" t="s">
        <v>8219</v>
      </c>
      <c r="G1827" t="s">
        <v>8224</v>
      </c>
      <c r="H1827" t="s">
        <v>8246</v>
      </c>
      <c r="I1827">
        <v>1438441308</v>
      </c>
      <c r="J1827" s="13">
        <f t="shared" si="113"/>
        <v>42217.626250000001</v>
      </c>
      <c r="K1827">
        <v>1435590108</v>
      </c>
      <c r="L1827" s="13">
        <f t="shared" si="114"/>
        <v>41617.912662037037</v>
      </c>
      <c r="M1827" t="b">
        <v>1</v>
      </c>
      <c r="N1827">
        <v>82</v>
      </c>
      <c r="O1827" t="b">
        <v>1</v>
      </c>
      <c r="P1827" t="s">
        <v>8269</v>
      </c>
      <c r="Q1827" s="6">
        <f t="shared" si="112"/>
        <v>1.016</v>
      </c>
      <c r="R1827" s="8">
        <f t="shared" si="115"/>
        <v>105.3170731707317</v>
      </c>
      <c r="S1827" t="s">
        <v>8320</v>
      </c>
      <c r="T1827" t="s">
        <v>8332</v>
      </c>
    </row>
    <row r="1828" spans="1:20" ht="60" x14ac:dyDescent="0.25">
      <c r="A1828">
        <v>2208</v>
      </c>
      <c r="B1828" s="3" t="s">
        <v>2209</v>
      </c>
      <c r="C1828" s="3" t="s">
        <v>6318</v>
      </c>
      <c r="D1828">
        <v>1000</v>
      </c>
      <c r="E1828">
        <v>1016</v>
      </c>
      <c r="F1828" t="s">
        <v>8219</v>
      </c>
      <c r="G1828" t="s">
        <v>8224</v>
      </c>
      <c r="H1828" t="s">
        <v>8246</v>
      </c>
      <c r="I1828">
        <v>1333771200</v>
      </c>
      <c r="J1828" s="13">
        <f t="shared" si="113"/>
        <v>41006.166666666664</v>
      </c>
      <c r="K1828">
        <v>1328649026</v>
      </c>
      <c r="L1828" s="13">
        <f t="shared" si="114"/>
        <v>40973.038541666669</v>
      </c>
      <c r="M1828" t="b">
        <v>0</v>
      </c>
      <c r="N1828">
        <v>24</v>
      </c>
      <c r="O1828" t="b">
        <v>1</v>
      </c>
      <c r="P1828" t="s">
        <v>8280</v>
      </c>
      <c r="Q1828" s="6">
        <f t="shared" si="112"/>
        <v>1.016</v>
      </c>
      <c r="R1828" s="8">
        <f t="shared" si="115"/>
        <v>42.333333333333336</v>
      </c>
      <c r="S1828" t="s">
        <v>8314</v>
      </c>
      <c r="T1828" t="s">
        <v>8327</v>
      </c>
    </row>
    <row r="1829" spans="1:20" ht="45" x14ac:dyDescent="0.25">
      <c r="A1829">
        <v>2524</v>
      </c>
      <c r="B1829" s="3" t="s">
        <v>2524</v>
      </c>
      <c r="C1829" s="3" t="s">
        <v>6634</v>
      </c>
      <c r="D1829">
        <v>7500</v>
      </c>
      <c r="E1829">
        <v>7620</v>
      </c>
      <c r="F1829" t="s">
        <v>8219</v>
      </c>
      <c r="G1829" t="s">
        <v>8224</v>
      </c>
      <c r="H1829" t="s">
        <v>8246</v>
      </c>
      <c r="I1829">
        <v>1419136200</v>
      </c>
      <c r="J1829" s="13">
        <f t="shared" si="113"/>
        <v>41994.1875</v>
      </c>
      <c r="K1829">
        <v>1416338557</v>
      </c>
      <c r="L1829" s="13">
        <f t="shared" si="114"/>
        <v>42426.542592592596</v>
      </c>
      <c r="M1829" t="b">
        <v>0</v>
      </c>
      <c r="N1829">
        <v>43</v>
      </c>
      <c r="O1829" t="b">
        <v>1</v>
      </c>
      <c r="P1829" t="s">
        <v>8300</v>
      </c>
      <c r="Q1829" s="6">
        <f t="shared" si="112"/>
        <v>1.016</v>
      </c>
      <c r="R1829" s="8">
        <f t="shared" si="115"/>
        <v>177.2093023255814</v>
      </c>
      <c r="S1829" t="s">
        <v>8314</v>
      </c>
      <c r="T1829" t="s">
        <v>8336</v>
      </c>
    </row>
    <row r="1830" spans="1:20" ht="45" x14ac:dyDescent="0.25">
      <c r="A1830">
        <v>3284</v>
      </c>
      <c r="B1830" s="3" t="s">
        <v>3284</v>
      </c>
      <c r="C1830" s="3" t="s">
        <v>7394</v>
      </c>
      <c r="D1830">
        <v>3000</v>
      </c>
      <c r="E1830">
        <v>3048</v>
      </c>
      <c r="F1830" t="s">
        <v>8219</v>
      </c>
      <c r="G1830" t="s">
        <v>8224</v>
      </c>
      <c r="H1830" t="s">
        <v>8246</v>
      </c>
      <c r="I1830">
        <v>1454047140</v>
      </c>
      <c r="J1830" s="13">
        <f t="shared" si="113"/>
        <v>42398.249305555553</v>
      </c>
      <c r="K1830">
        <v>1452546853</v>
      </c>
      <c r="L1830" s="13">
        <f t="shared" si="114"/>
        <v>41851.200150462959</v>
      </c>
      <c r="M1830" t="b">
        <v>0</v>
      </c>
      <c r="N1830">
        <v>15</v>
      </c>
      <c r="O1830" t="b">
        <v>1</v>
      </c>
      <c r="P1830" t="s">
        <v>8271</v>
      </c>
      <c r="Q1830" s="6">
        <f t="shared" si="112"/>
        <v>1.016</v>
      </c>
      <c r="R1830" s="8">
        <f t="shared" si="115"/>
        <v>203.2</v>
      </c>
      <c r="S1830" t="s">
        <v>8317</v>
      </c>
      <c r="T1830" t="s">
        <v>8318</v>
      </c>
    </row>
    <row r="1831" spans="1:20" ht="60" x14ac:dyDescent="0.25">
      <c r="A1831">
        <v>3524</v>
      </c>
      <c r="B1831" s="3" t="s">
        <v>3523</v>
      </c>
      <c r="C1831" s="3" t="s">
        <v>7634</v>
      </c>
      <c r="D1831">
        <v>10000</v>
      </c>
      <c r="E1831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 s="13">
        <f t="shared" si="113"/>
        <v>41895.166666666664</v>
      </c>
      <c r="K1831">
        <v>1409336373</v>
      </c>
      <c r="L1831" s="13">
        <f t="shared" si="114"/>
        <v>41543.735995370371</v>
      </c>
      <c r="M1831" t="b">
        <v>0</v>
      </c>
      <c r="N1831">
        <v>74</v>
      </c>
      <c r="O1831" t="b">
        <v>1</v>
      </c>
      <c r="P1831" t="s">
        <v>8271</v>
      </c>
      <c r="Q1831" s="6">
        <f t="shared" si="112"/>
        <v>1.0156000000000001</v>
      </c>
      <c r="R1831" s="8">
        <f t="shared" si="115"/>
        <v>137.24324324324326</v>
      </c>
      <c r="S1831" t="s">
        <v>8317</v>
      </c>
      <c r="T1831" t="s">
        <v>8318</v>
      </c>
    </row>
    <row r="1832" spans="1:20" ht="60" x14ac:dyDescent="0.25">
      <c r="A1832">
        <v>3250</v>
      </c>
      <c r="B1832" s="3" t="s">
        <v>3250</v>
      </c>
      <c r="C1832" s="3" t="s">
        <v>7360</v>
      </c>
      <c r="D1832">
        <v>25000</v>
      </c>
      <c r="E1832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 s="13">
        <f t="shared" si="113"/>
        <v>41948.783842592595</v>
      </c>
      <c r="K1832">
        <v>1412617724</v>
      </c>
      <c r="L1832" s="13">
        <f t="shared" si="114"/>
        <v>42230.662731481483</v>
      </c>
      <c r="M1832" t="b">
        <v>1</v>
      </c>
      <c r="N1832">
        <v>213</v>
      </c>
      <c r="O1832" t="b">
        <v>1</v>
      </c>
      <c r="P1832" t="s">
        <v>8271</v>
      </c>
      <c r="Q1832" s="6">
        <f t="shared" si="112"/>
        <v>1.01552</v>
      </c>
      <c r="R1832" s="8">
        <f t="shared" si="115"/>
        <v>119.1924882629108</v>
      </c>
      <c r="S1832" t="s">
        <v>8317</v>
      </c>
      <c r="T1832" t="s">
        <v>8318</v>
      </c>
    </row>
    <row r="1833" spans="1:20" ht="45" x14ac:dyDescent="0.25">
      <c r="A1833">
        <v>407</v>
      </c>
      <c r="B1833" s="3" t="s">
        <v>408</v>
      </c>
      <c r="C1833" s="3" t="s">
        <v>4517</v>
      </c>
      <c r="D1833">
        <v>2000</v>
      </c>
      <c r="E1833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 s="13">
        <f t="shared" si="113"/>
        <v>40866.912615740745</v>
      </c>
      <c r="K1833">
        <v>1316552050</v>
      </c>
      <c r="L1833" s="13">
        <f t="shared" si="114"/>
        <v>42064.220069444447</v>
      </c>
      <c r="M1833" t="b">
        <v>0</v>
      </c>
      <c r="N1833">
        <v>22</v>
      </c>
      <c r="O1833" t="b">
        <v>1</v>
      </c>
      <c r="P1833" t="s">
        <v>8269</v>
      </c>
      <c r="Q1833" s="6">
        <f t="shared" si="112"/>
        <v>1.0155000000000001</v>
      </c>
      <c r="R1833" s="8">
        <f t="shared" si="115"/>
        <v>92.318181818181813</v>
      </c>
      <c r="S1833" t="s">
        <v>8320</v>
      </c>
      <c r="T1833" t="s">
        <v>8332</v>
      </c>
    </row>
    <row r="1834" spans="1:20" ht="60" x14ac:dyDescent="0.25">
      <c r="A1834">
        <v>2450</v>
      </c>
      <c r="B1834" s="3" t="s">
        <v>2451</v>
      </c>
      <c r="C1834" s="3" t="s">
        <v>6560</v>
      </c>
      <c r="D1834">
        <v>15000</v>
      </c>
      <c r="E1834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 s="13">
        <f t="shared" si="113"/>
        <v>41940.132638888892</v>
      </c>
      <c r="K1834">
        <v>1411177456</v>
      </c>
      <c r="L1834" s="13">
        <f t="shared" si="114"/>
        <v>42774.121342592596</v>
      </c>
      <c r="M1834" t="b">
        <v>0</v>
      </c>
      <c r="N1834">
        <v>102</v>
      </c>
      <c r="O1834" t="b">
        <v>1</v>
      </c>
      <c r="P1834" t="s">
        <v>8298</v>
      </c>
      <c r="Q1834" s="6">
        <f t="shared" si="112"/>
        <v>1.0153353333333335</v>
      </c>
      <c r="R1834" s="8">
        <f t="shared" si="115"/>
        <v>149.31401960784314</v>
      </c>
      <c r="S1834" t="s">
        <v>8328</v>
      </c>
      <c r="T1834" t="s">
        <v>8329</v>
      </c>
    </row>
    <row r="1835" spans="1:20" ht="45" x14ac:dyDescent="0.25">
      <c r="A1835">
        <v>1830</v>
      </c>
      <c r="B1835" s="3" t="s">
        <v>1831</v>
      </c>
      <c r="C1835" s="3" t="s">
        <v>5940</v>
      </c>
      <c r="D1835">
        <v>15000</v>
      </c>
      <c r="E1835">
        <v>15230</v>
      </c>
      <c r="F1835" t="s">
        <v>8219</v>
      </c>
      <c r="G1835" t="s">
        <v>8224</v>
      </c>
      <c r="H1835" t="s">
        <v>8246</v>
      </c>
      <c r="I1835">
        <v>1393259107</v>
      </c>
      <c r="J1835" s="13">
        <f t="shared" si="113"/>
        <v>41694.684108796297</v>
      </c>
      <c r="K1835">
        <v>1390667107</v>
      </c>
      <c r="L1835" s="13">
        <f t="shared" si="114"/>
        <v>41851.771354166667</v>
      </c>
      <c r="M1835" t="b">
        <v>0</v>
      </c>
      <c r="N1835">
        <v>226</v>
      </c>
      <c r="O1835" t="b">
        <v>1</v>
      </c>
      <c r="P1835" t="s">
        <v>8276</v>
      </c>
      <c r="Q1835" s="6">
        <f t="shared" si="112"/>
        <v>1.0153333333333334</v>
      </c>
      <c r="R1835" s="8">
        <f t="shared" si="115"/>
        <v>67.389380530973455</v>
      </c>
      <c r="S1835" t="s">
        <v>8314</v>
      </c>
      <c r="T1835" t="s">
        <v>8315</v>
      </c>
    </row>
    <row r="1836" spans="1:20" ht="45" x14ac:dyDescent="0.25">
      <c r="A1836">
        <v>3160</v>
      </c>
      <c r="B1836" s="3" t="s">
        <v>3160</v>
      </c>
      <c r="C1836" s="3" t="s">
        <v>7270</v>
      </c>
      <c r="D1836">
        <v>4500</v>
      </c>
      <c r="E1836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 s="13">
        <f t="shared" si="113"/>
        <v>41864.207638888889</v>
      </c>
      <c r="K1836">
        <v>1405923687</v>
      </c>
      <c r="L1836" s="13">
        <f t="shared" si="114"/>
        <v>41346.042673611111</v>
      </c>
      <c r="M1836" t="b">
        <v>1</v>
      </c>
      <c r="N1836">
        <v>57</v>
      </c>
      <c r="O1836" t="b">
        <v>1</v>
      </c>
      <c r="P1836" t="s">
        <v>8271</v>
      </c>
      <c r="Q1836" s="6">
        <f t="shared" si="112"/>
        <v>1.0153333333333334</v>
      </c>
      <c r="R1836" s="8">
        <f t="shared" si="115"/>
        <v>80.15789473684211</v>
      </c>
      <c r="S1836" t="s">
        <v>8317</v>
      </c>
      <c r="T1836" t="s">
        <v>8318</v>
      </c>
    </row>
    <row r="1837" spans="1:20" ht="60" x14ac:dyDescent="0.25">
      <c r="A1837">
        <v>3672</v>
      </c>
      <c r="B1837" s="3" t="s">
        <v>3669</v>
      </c>
      <c r="C1837" s="3" t="s">
        <v>7782</v>
      </c>
      <c r="D1837">
        <v>3000</v>
      </c>
      <c r="E1837">
        <v>3046</v>
      </c>
      <c r="F1837" t="s">
        <v>8219</v>
      </c>
      <c r="G1837" t="s">
        <v>8225</v>
      </c>
      <c r="H1837" t="s">
        <v>8247</v>
      </c>
      <c r="I1837">
        <v>1411771384</v>
      </c>
      <c r="J1837" s="13">
        <f t="shared" si="113"/>
        <v>41908.946574074071</v>
      </c>
      <c r="K1837">
        <v>1409179384</v>
      </c>
      <c r="L1837" s="13">
        <f t="shared" si="114"/>
        <v>41962.596574074079</v>
      </c>
      <c r="M1837" t="b">
        <v>0</v>
      </c>
      <c r="N1837">
        <v>57</v>
      </c>
      <c r="O1837" t="b">
        <v>1</v>
      </c>
      <c r="P1837" t="s">
        <v>8271</v>
      </c>
      <c r="Q1837" s="6">
        <f t="shared" si="112"/>
        <v>1.0153333333333334</v>
      </c>
      <c r="R1837" s="8">
        <f t="shared" si="115"/>
        <v>53.438596491228068</v>
      </c>
      <c r="S1837" t="s">
        <v>8317</v>
      </c>
      <c r="T1837" t="s">
        <v>8318</v>
      </c>
    </row>
    <row r="1838" spans="1:20" ht="60" x14ac:dyDescent="0.25">
      <c r="A1838">
        <v>1850</v>
      </c>
      <c r="B1838" s="3" t="s">
        <v>1851</v>
      </c>
      <c r="C1838" s="3" t="s">
        <v>5960</v>
      </c>
      <c r="D1838">
        <v>9000</v>
      </c>
      <c r="E1838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 s="13">
        <f t="shared" si="113"/>
        <v>41830.959490740745</v>
      </c>
      <c r="K1838">
        <v>1402441300</v>
      </c>
      <c r="L1838" s="13">
        <f t="shared" si="114"/>
        <v>40666.973541666666</v>
      </c>
      <c r="M1838" t="b">
        <v>0</v>
      </c>
      <c r="N1838">
        <v>179</v>
      </c>
      <c r="O1838" t="b">
        <v>1</v>
      </c>
      <c r="P1838" t="s">
        <v>8276</v>
      </c>
      <c r="Q1838" s="6">
        <f t="shared" si="112"/>
        <v>1.0152222222222222</v>
      </c>
      <c r="R1838" s="8">
        <f t="shared" si="115"/>
        <v>51.044692737430168</v>
      </c>
      <c r="S1838" t="s">
        <v>8314</v>
      </c>
      <c r="T1838" t="s">
        <v>8315</v>
      </c>
    </row>
    <row r="1839" spans="1:20" ht="60" x14ac:dyDescent="0.25">
      <c r="A1839">
        <v>3322</v>
      </c>
      <c r="B1839" s="3" t="s">
        <v>3322</v>
      </c>
      <c r="C1839" s="3" t="s">
        <v>7432</v>
      </c>
      <c r="D1839">
        <v>3300</v>
      </c>
      <c r="E1839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 s="13">
        <f t="shared" si="113"/>
        <v>42543.163194444445</v>
      </c>
      <c r="K1839">
        <v>1464653696</v>
      </c>
      <c r="L1839" s="13">
        <f t="shared" si="114"/>
        <v>42201.675011574072</v>
      </c>
      <c r="M1839" t="b">
        <v>0</v>
      </c>
      <c r="N1839">
        <v>23</v>
      </c>
      <c r="O1839" t="b">
        <v>1</v>
      </c>
      <c r="P1839" t="s">
        <v>8271</v>
      </c>
      <c r="Q1839" s="6">
        <f t="shared" si="112"/>
        <v>1.0151515151515151</v>
      </c>
      <c r="R1839" s="8">
        <f t="shared" si="115"/>
        <v>145.65217391304347</v>
      </c>
      <c r="S1839" t="s">
        <v>8317</v>
      </c>
      <c r="T1839" t="s">
        <v>8318</v>
      </c>
    </row>
    <row r="1840" spans="1:20" ht="60" x14ac:dyDescent="0.25">
      <c r="A1840">
        <v>292</v>
      </c>
      <c r="B1840" s="3" t="s">
        <v>293</v>
      </c>
      <c r="C1840" s="3" t="s">
        <v>4402</v>
      </c>
      <c r="D1840">
        <v>75000</v>
      </c>
      <c r="E1840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 s="13">
        <f t="shared" si="113"/>
        <v>40845.165972222225</v>
      </c>
      <c r="K1840">
        <v>1317064599</v>
      </c>
      <c r="L1840" s="13">
        <f t="shared" si="114"/>
        <v>41993.824340277773</v>
      </c>
      <c r="M1840" t="b">
        <v>1</v>
      </c>
      <c r="N1840">
        <v>493</v>
      </c>
      <c r="O1840" t="b">
        <v>1</v>
      </c>
      <c r="P1840" t="s">
        <v>8269</v>
      </c>
      <c r="Q1840" s="6">
        <f t="shared" si="112"/>
        <v>1.0150693333333334</v>
      </c>
      <c r="R1840" s="8">
        <f t="shared" si="115"/>
        <v>154.42231237322514</v>
      </c>
      <c r="S1840" t="s">
        <v>8320</v>
      </c>
      <c r="T1840" t="s">
        <v>8332</v>
      </c>
    </row>
    <row r="1841" spans="1:20" ht="60" x14ac:dyDescent="0.25">
      <c r="A1841">
        <v>1613</v>
      </c>
      <c r="B1841" s="3" t="s">
        <v>1614</v>
      </c>
      <c r="C1841" s="3" t="s">
        <v>5723</v>
      </c>
      <c r="D1841">
        <v>1000</v>
      </c>
      <c r="E1841">
        <v>1015</v>
      </c>
      <c r="F1841" t="s">
        <v>8219</v>
      </c>
      <c r="G1841" t="s">
        <v>8224</v>
      </c>
      <c r="H1841" t="s">
        <v>8246</v>
      </c>
      <c r="I1841">
        <v>1342921202</v>
      </c>
      <c r="J1841" s="13">
        <f t="shared" si="113"/>
        <v>41112.069467592592</v>
      </c>
      <c r="K1841">
        <v>1340329202</v>
      </c>
      <c r="L1841" s="13">
        <f t="shared" si="114"/>
        <v>42536.815648148149</v>
      </c>
      <c r="M1841" t="b">
        <v>0</v>
      </c>
      <c r="N1841">
        <v>26</v>
      </c>
      <c r="O1841" t="b">
        <v>1</v>
      </c>
      <c r="P1841" t="s">
        <v>8276</v>
      </c>
      <c r="Q1841" s="6">
        <f t="shared" si="112"/>
        <v>1.0149999999999999</v>
      </c>
      <c r="R1841" s="8">
        <f t="shared" si="115"/>
        <v>39.03846153846154</v>
      </c>
      <c r="S1841" t="s">
        <v>8314</v>
      </c>
      <c r="T1841" t="s">
        <v>8315</v>
      </c>
    </row>
    <row r="1842" spans="1:20" ht="45" x14ac:dyDescent="0.25">
      <c r="A1842">
        <v>2219</v>
      </c>
      <c r="B1842" s="3" t="s">
        <v>2220</v>
      </c>
      <c r="C1842" s="3" t="s">
        <v>6329</v>
      </c>
      <c r="D1842">
        <v>1000</v>
      </c>
      <c r="E1842">
        <v>1015</v>
      </c>
      <c r="F1842" t="s">
        <v>8219</v>
      </c>
      <c r="G1842" t="s">
        <v>8224</v>
      </c>
      <c r="H1842" t="s">
        <v>8246</v>
      </c>
      <c r="I1842">
        <v>1440004512</v>
      </c>
      <c r="J1842" s="13">
        <f t="shared" si="113"/>
        <v>42235.718888888892</v>
      </c>
      <c r="K1842">
        <v>1437412512</v>
      </c>
      <c r="L1842" s="13">
        <f t="shared" si="114"/>
        <v>41719.667986111112</v>
      </c>
      <c r="M1842" t="b">
        <v>0</v>
      </c>
      <c r="N1842">
        <v>19</v>
      </c>
      <c r="O1842" t="b">
        <v>1</v>
      </c>
      <c r="P1842" t="s">
        <v>8280</v>
      </c>
      <c r="Q1842" s="6">
        <f t="shared" si="112"/>
        <v>1.0149999999999999</v>
      </c>
      <c r="R1842" s="8">
        <f t="shared" si="115"/>
        <v>53.421052631578945</v>
      </c>
      <c r="S1842" t="s">
        <v>8314</v>
      </c>
      <c r="T1842" t="s">
        <v>8327</v>
      </c>
    </row>
    <row r="1843" spans="1:20" ht="45" x14ac:dyDescent="0.25">
      <c r="A1843">
        <v>3269</v>
      </c>
      <c r="B1843" s="3" t="s">
        <v>3269</v>
      </c>
      <c r="C1843" s="3" t="s">
        <v>7379</v>
      </c>
      <c r="D1843">
        <v>8000</v>
      </c>
      <c r="E1843">
        <v>8120</v>
      </c>
      <c r="F1843" t="s">
        <v>8219</v>
      </c>
      <c r="G1843" t="s">
        <v>8225</v>
      </c>
      <c r="H1843" t="s">
        <v>8247</v>
      </c>
      <c r="I1843">
        <v>1434452400</v>
      </c>
      <c r="J1843" s="13">
        <f t="shared" si="113"/>
        <v>42171.458333333328</v>
      </c>
      <c r="K1843">
        <v>1431509397</v>
      </c>
      <c r="L1843" s="13">
        <f t="shared" si="114"/>
        <v>42697.082673611112</v>
      </c>
      <c r="M1843" t="b">
        <v>1</v>
      </c>
      <c r="N1843">
        <v>70</v>
      </c>
      <c r="O1843" t="b">
        <v>1</v>
      </c>
      <c r="P1843" t="s">
        <v>8271</v>
      </c>
      <c r="Q1843" s="6">
        <f t="shared" si="112"/>
        <v>1.0149999999999999</v>
      </c>
      <c r="R1843" s="8">
        <f t="shared" si="115"/>
        <v>116</v>
      </c>
      <c r="S1843" t="s">
        <v>8317</v>
      </c>
      <c r="T1843" t="s">
        <v>8318</v>
      </c>
    </row>
    <row r="1844" spans="1:20" ht="60" x14ac:dyDescent="0.25">
      <c r="A1844">
        <v>3506</v>
      </c>
      <c r="B1844" s="3" t="s">
        <v>3505</v>
      </c>
      <c r="C1844" s="3" t="s">
        <v>7616</v>
      </c>
      <c r="D1844">
        <v>3000</v>
      </c>
      <c r="E1844">
        <v>3045</v>
      </c>
      <c r="F1844" t="s">
        <v>8219</v>
      </c>
      <c r="G1844" t="s">
        <v>8224</v>
      </c>
      <c r="H1844" t="s">
        <v>8246</v>
      </c>
      <c r="I1844">
        <v>1408815440</v>
      </c>
      <c r="J1844" s="13">
        <f t="shared" si="113"/>
        <v>41874.734259259261</v>
      </c>
      <c r="K1844">
        <v>1404927440</v>
      </c>
      <c r="L1844" s="13">
        <f t="shared" si="114"/>
        <v>42163.897916666669</v>
      </c>
      <c r="M1844" t="b">
        <v>0</v>
      </c>
      <c r="N1844">
        <v>29</v>
      </c>
      <c r="O1844" t="b">
        <v>1</v>
      </c>
      <c r="P1844" t="s">
        <v>8271</v>
      </c>
      <c r="Q1844" s="6">
        <f t="shared" si="112"/>
        <v>1.0149999999999999</v>
      </c>
      <c r="R1844" s="8">
        <f t="shared" si="115"/>
        <v>105</v>
      </c>
      <c r="S1844" t="s">
        <v>8317</v>
      </c>
      <c r="T1844" t="s">
        <v>8318</v>
      </c>
    </row>
    <row r="1845" spans="1:20" ht="45" x14ac:dyDescent="0.25">
      <c r="A1845">
        <v>3713</v>
      </c>
      <c r="B1845" s="3" t="s">
        <v>3710</v>
      </c>
      <c r="C1845" s="3" t="s">
        <v>7823</v>
      </c>
      <c r="D1845">
        <v>2000</v>
      </c>
      <c r="E1845">
        <v>2030</v>
      </c>
      <c r="F1845" t="s">
        <v>8219</v>
      </c>
      <c r="G1845" t="s">
        <v>8224</v>
      </c>
      <c r="H1845" t="s">
        <v>8246</v>
      </c>
      <c r="I1845">
        <v>1465062166</v>
      </c>
      <c r="J1845" s="13">
        <f t="shared" si="113"/>
        <v>42525.738032407404</v>
      </c>
      <c r="K1845">
        <v>1463334166</v>
      </c>
      <c r="L1845" s="13">
        <f t="shared" si="114"/>
        <v>42004.703865740739</v>
      </c>
      <c r="M1845" t="b">
        <v>0</v>
      </c>
      <c r="N1845">
        <v>19</v>
      </c>
      <c r="O1845" t="b">
        <v>1</v>
      </c>
      <c r="P1845" t="s">
        <v>8271</v>
      </c>
      <c r="Q1845" s="6">
        <f t="shared" si="112"/>
        <v>1.0149999999999999</v>
      </c>
      <c r="R1845" s="8">
        <f t="shared" si="115"/>
        <v>106.84210526315789</v>
      </c>
      <c r="S1845" t="s">
        <v>8317</v>
      </c>
      <c r="T1845" t="s">
        <v>8318</v>
      </c>
    </row>
    <row r="1846" spans="1:20" ht="30" x14ac:dyDescent="0.25">
      <c r="A1846">
        <v>2603</v>
      </c>
      <c r="B1846" s="3" t="s">
        <v>2603</v>
      </c>
      <c r="C1846" s="3" t="s">
        <v>6713</v>
      </c>
      <c r="D1846">
        <v>1750</v>
      </c>
      <c r="E1846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 s="13">
        <f t="shared" si="113"/>
        <v>41631.912662037037</v>
      </c>
      <c r="K1846">
        <v>1386626054</v>
      </c>
      <c r="L1846" s="13">
        <f t="shared" si="114"/>
        <v>42041.714178240742</v>
      </c>
      <c r="M1846" t="b">
        <v>1</v>
      </c>
      <c r="N1846">
        <v>50</v>
      </c>
      <c r="O1846" t="b">
        <v>1</v>
      </c>
      <c r="P1846" t="s">
        <v>8301</v>
      </c>
      <c r="Q1846" s="6">
        <f t="shared" si="112"/>
        <v>1.0148571428571429</v>
      </c>
      <c r="R1846" s="8">
        <f t="shared" si="115"/>
        <v>35.520000000000003</v>
      </c>
      <c r="S1846" t="s">
        <v>8310</v>
      </c>
      <c r="T1846" t="s">
        <v>8319</v>
      </c>
    </row>
    <row r="1847" spans="1:20" ht="45" x14ac:dyDescent="0.25">
      <c r="A1847">
        <v>826</v>
      </c>
      <c r="B1847" s="3" t="s">
        <v>827</v>
      </c>
      <c r="C1847" s="3" t="s">
        <v>4936</v>
      </c>
      <c r="D1847">
        <v>5500</v>
      </c>
      <c r="E1847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 s="13">
        <f t="shared" si="113"/>
        <v>40993.996874999997</v>
      </c>
      <c r="K1847">
        <v>1330908930</v>
      </c>
      <c r="L1847" s="13">
        <f t="shared" si="114"/>
        <v>41789.21398148148</v>
      </c>
      <c r="M1847" t="b">
        <v>0</v>
      </c>
      <c r="N1847">
        <v>49</v>
      </c>
      <c r="O1847" t="b">
        <v>1</v>
      </c>
      <c r="P1847" t="s">
        <v>8276</v>
      </c>
      <c r="Q1847" s="6">
        <f t="shared" si="112"/>
        <v>1.0145454545454546</v>
      </c>
      <c r="R1847" s="8">
        <f t="shared" si="115"/>
        <v>113.87755102040816</v>
      </c>
      <c r="S1847" t="s">
        <v>8314</v>
      </c>
      <c r="T1847" t="s">
        <v>8315</v>
      </c>
    </row>
    <row r="1848" spans="1:20" ht="60" x14ac:dyDescent="0.25">
      <c r="A1848">
        <v>1502</v>
      </c>
      <c r="B1848" s="3" t="s">
        <v>1503</v>
      </c>
      <c r="C1848" s="3" t="s">
        <v>5612</v>
      </c>
      <c r="D1848">
        <v>22000</v>
      </c>
      <c r="E1848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 s="13">
        <f t="shared" si="113"/>
        <v>42454.916666666672</v>
      </c>
      <c r="K1848">
        <v>1456491680</v>
      </c>
      <c r="L1848" s="13">
        <f t="shared" si="114"/>
        <v>41502.882928240739</v>
      </c>
      <c r="M1848" t="b">
        <v>1</v>
      </c>
      <c r="N1848">
        <v>329</v>
      </c>
      <c r="O1848" t="b">
        <v>1</v>
      </c>
      <c r="P1848" t="s">
        <v>8285</v>
      </c>
      <c r="Q1848" s="6">
        <f t="shared" si="112"/>
        <v>1.0144545454545455</v>
      </c>
      <c r="R1848" s="8">
        <f t="shared" si="115"/>
        <v>67.835866261398181</v>
      </c>
      <c r="S1848" t="s">
        <v>8325</v>
      </c>
      <c r="T1848" t="s">
        <v>8326</v>
      </c>
    </row>
    <row r="1849" spans="1:20" ht="60" x14ac:dyDescent="0.25">
      <c r="A1849">
        <v>3344</v>
      </c>
      <c r="B1849" s="3" t="s">
        <v>3344</v>
      </c>
      <c r="C1849" s="3" t="s">
        <v>7454</v>
      </c>
      <c r="D1849">
        <v>4500</v>
      </c>
      <c r="E1849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 s="13">
        <f t="shared" si="113"/>
        <v>41881.200150462959</v>
      </c>
      <c r="K1849">
        <v>1406782093</v>
      </c>
      <c r="L1849" s="13">
        <f t="shared" si="114"/>
        <v>42037.598958333328</v>
      </c>
      <c r="M1849" t="b">
        <v>0</v>
      </c>
      <c r="N1849">
        <v>40</v>
      </c>
      <c r="O1849" t="b">
        <v>1</v>
      </c>
      <c r="P1849" t="s">
        <v>8271</v>
      </c>
      <c r="Q1849" s="6">
        <f t="shared" si="112"/>
        <v>1.0144444444444445</v>
      </c>
      <c r="R1849" s="8">
        <f t="shared" si="115"/>
        <v>114.125</v>
      </c>
      <c r="S1849" t="s">
        <v>8317</v>
      </c>
      <c r="T1849" t="s">
        <v>8318</v>
      </c>
    </row>
    <row r="1850" spans="1:20" ht="45" x14ac:dyDescent="0.25">
      <c r="A1850">
        <v>408</v>
      </c>
      <c r="B1850" s="3" t="s">
        <v>409</v>
      </c>
      <c r="C1850" s="3" t="s">
        <v>4518</v>
      </c>
      <c r="D1850">
        <v>6000</v>
      </c>
      <c r="E1850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 s="13">
        <f t="shared" si="113"/>
        <v>41583.777662037035</v>
      </c>
      <c r="K1850">
        <v>1380217190</v>
      </c>
      <c r="L1850" s="13">
        <f t="shared" si="114"/>
        <v>40255.744629629626</v>
      </c>
      <c r="M1850" t="b">
        <v>0</v>
      </c>
      <c r="N1850">
        <v>38</v>
      </c>
      <c r="O1850" t="b">
        <v>1</v>
      </c>
      <c r="P1850" t="s">
        <v>8269</v>
      </c>
      <c r="Q1850" s="6">
        <f t="shared" si="112"/>
        <v>1.0143766666666667</v>
      </c>
      <c r="R1850" s="8">
        <f t="shared" si="115"/>
        <v>160.16473684210527</v>
      </c>
      <c r="S1850" t="s">
        <v>8320</v>
      </c>
      <c r="T1850" t="s">
        <v>8332</v>
      </c>
    </row>
    <row r="1851" spans="1:20" ht="45" x14ac:dyDescent="0.25">
      <c r="A1851">
        <v>3686</v>
      </c>
      <c r="B1851" s="3" t="s">
        <v>3683</v>
      </c>
      <c r="C1851" s="3" t="s">
        <v>7796</v>
      </c>
      <c r="D1851">
        <v>350</v>
      </c>
      <c r="E1851">
        <v>355</v>
      </c>
      <c r="F1851" t="s">
        <v>8219</v>
      </c>
      <c r="G1851" t="s">
        <v>8224</v>
      </c>
      <c r="H1851" t="s">
        <v>8246</v>
      </c>
      <c r="I1851">
        <v>1440820740</v>
      </c>
      <c r="J1851" s="13">
        <f t="shared" si="113"/>
        <v>42245.165972222225</v>
      </c>
      <c r="K1851">
        <v>1439567660</v>
      </c>
      <c r="L1851" s="13">
        <f t="shared" si="114"/>
        <v>41123.022268518522</v>
      </c>
      <c r="M1851" t="b">
        <v>0</v>
      </c>
      <c r="N1851">
        <v>6</v>
      </c>
      <c r="O1851" t="b">
        <v>1</v>
      </c>
      <c r="P1851" t="s">
        <v>8271</v>
      </c>
      <c r="Q1851" s="6">
        <f t="shared" si="112"/>
        <v>1.0142857142857142</v>
      </c>
      <c r="R1851" s="8">
        <f t="shared" si="115"/>
        <v>59.166666666666664</v>
      </c>
      <c r="S1851" t="s">
        <v>8317</v>
      </c>
      <c r="T1851" t="s">
        <v>8318</v>
      </c>
    </row>
    <row r="1852" spans="1:20" ht="60" x14ac:dyDescent="0.25">
      <c r="A1852">
        <v>3662</v>
      </c>
      <c r="B1852" s="3" t="s">
        <v>3659</v>
      </c>
      <c r="C1852" s="3" t="s">
        <v>7772</v>
      </c>
      <c r="D1852">
        <v>8000</v>
      </c>
      <c r="E1852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 s="13">
        <f t="shared" si="113"/>
        <v>42094.178402777776</v>
      </c>
      <c r="K1852">
        <v>1425187014</v>
      </c>
      <c r="L1852" s="13">
        <f t="shared" si="114"/>
        <v>40870.774409722224</v>
      </c>
      <c r="M1852" t="b">
        <v>0</v>
      </c>
      <c r="N1852">
        <v>40</v>
      </c>
      <c r="O1852" t="b">
        <v>1</v>
      </c>
      <c r="P1852" t="s">
        <v>8271</v>
      </c>
      <c r="Q1852" s="6">
        <f t="shared" si="112"/>
        <v>1.0142500000000001</v>
      </c>
      <c r="R1852" s="8">
        <f t="shared" si="115"/>
        <v>202.85</v>
      </c>
      <c r="S1852" t="s">
        <v>8317</v>
      </c>
      <c r="T1852" t="s">
        <v>8318</v>
      </c>
    </row>
    <row r="1853" spans="1:20" ht="60" x14ac:dyDescent="0.25">
      <c r="A1853">
        <v>1681</v>
      </c>
      <c r="B1853" s="3" t="s">
        <v>1682</v>
      </c>
      <c r="C1853" s="3" t="s">
        <v>5791</v>
      </c>
      <c r="D1853">
        <v>65000</v>
      </c>
      <c r="E1853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 s="13">
        <f t="shared" si="113"/>
        <v>42823.083333333328</v>
      </c>
      <c r="K1853">
        <v>1486522484</v>
      </c>
      <c r="L1853" s="13">
        <f t="shared" si="114"/>
        <v>42561.783877314811</v>
      </c>
      <c r="M1853" t="b">
        <v>0</v>
      </c>
      <c r="N1853">
        <v>884</v>
      </c>
      <c r="O1853" t="b">
        <v>0</v>
      </c>
      <c r="P1853" t="s">
        <v>8293</v>
      </c>
      <c r="Q1853" s="6">
        <f t="shared" si="112"/>
        <v>1.0142212307692309</v>
      </c>
      <c r="R1853" s="8">
        <f t="shared" si="115"/>
        <v>74.575090497737563</v>
      </c>
      <c r="S1853" t="s">
        <v>8314</v>
      </c>
      <c r="T1853" t="s">
        <v>8339</v>
      </c>
    </row>
    <row r="1854" spans="1:20" ht="60" x14ac:dyDescent="0.25">
      <c r="A1854">
        <v>3363</v>
      </c>
      <c r="B1854" s="3" t="s">
        <v>3362</v>
      </c>
      <c r="C1854" s="3" t="s">
        <v>7473</v>
      </c>
      <c r="D1854">
        <v>7750</v>
      </c>
      <c r="E1854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 s="13">
        <f t="shared" si="113"/>
        <v>41870.666666666664</v>
      </c>
      <c r="K1854">
        <v>1406831445</v>
      </c>
      <c r="L1854" s="13">
        <f t="shared" si="114"/>
        <v>42400.704537037032</v>
      </c>
      <c r="M1854" t="b">
        <v>0</v>
      </c>
      <c r="N1854">
        <v>26</v>
      </c>
      <c r="O1854" t="b">
        <v>1</v>
      </c>
      <c r="P1854" t="s">
        <v>8271</v>
      </c>
      <c r="Q1854" s="6">
        <f t="shared" si="112"/>
        <v>1.0141935483870967</v>
      </c>
      <c r="R1854" s="8">
        <f t="shared" si="115"/>
        <v>302.30769230769232</v>
      </c>
      <c r="S1854" t="s">
        <v>8317</v>
      </c>
      <c r="T1854" t="s">
        <v>8318</v>
      </c>
    </row>
    <row r="1855" spans="1:20" ht="60" x14ac:dyDescent="0.25">
      <c r="A1855">
        <v>726</v>
      </c>
      <c r="B1855" s="3" t="s">
        <v>727</v>
      </c>
      <c r="C1855" s="3" t="s">
        <v>4836</v>
      </c>
      <c r="D1855">
        <v>2500</v>
      </c>
      <c r="E1855">
        <v>2535</v>
      </c>
      <c r="F1855" t="s">
        <v>8219</v>
      </c>
      <c r="G1855" t="s">
        <v>8224</v>
      </c>
      <c r="H1855" t="s">
        <v>8246</v>
      </c>
      <c r="I1855">
        <v>1365728487</v>
      </c>
      <c r="J1855" s="13">
        <f t="shared" si="113"/>
        <v>41376.042673611111</v>
      </c>
      <c r="K1855">
        <v>1363136487</v>
      </c>
      <c r="L1855" s="13">
        <f t="shared" si="114"/>
        <v>41923.838692129626</v>
      </c>
      <c r="M1855" t="b">
        <v>0</v>
      </c>
      <c r="N1855">
        <v>35</v>
      </c>
      <c r="O1855" t="b">
        <v>1</v>
      </c>
      <c r="P1855" t="s">
        <v>8274</v>
      </c>
      <c r="Q1855" s="6">
        <f t="shared" si="112"/>
        <v>1.014</v>
      </c>
      <c r="R1855" s="8">
        <f t="shared" si="115"/>
        <v>72.428571428571431</v>
      </c>
      <c r="S1855" t="s">
        <v>8323</v>
      </c>
      <c r="T1855" t="s">
        <v>8333</v>
      </c>
    </row>
    <row r="1856" spans="1:20" ht="30" x14ac:dyDescent="0.25">
      <c r="A1856">
        <v>1641</v>
      </c>
      <c r="B1856" s="3" t="s">
        <v>1642</v>
      </c>
      <c r="C1856" s="3" t="s">
        <v>5751</v>
      </c>
      <c r="D1856">
        <v>2500</v>
      </c>
      <c r="E1856">
        <v>2535</v>
      </c>
      <c r="F1856" t="s">
        <v>8219</v>
      </c>
      <c r="G1856" t="s">
        <v>8224</v>
      </c>
      <c r="H1856" t="s">
        <v>8246</v>
      </c>
      <c r="I1856">
        <v>1418998744</v>
      </c>
      <c r="J1856" s="13">
        <f t="shared" si="113"/>
        <v>41992.596574074079</v>
      </c>
      <c r="K1856">
        <v>1416406744</v>
      </c>
      <c r="L1856" s="13">
        <f t="shared" si="114"/>
        <v>42161.770833333328</v>
      </c>
      <c r="M1856" t="b">
        <v>0</v>
      </c>
      <c r="N1856">
        <v>26</v>
      </c>
      <c r="O1856" t="b">
        <v>1</v>
      </c>
      <c r="P1856" t="s">
        <v>8292</v>
      </c>
      <c r="Q1856" s="6">
        <f t="shared" si="112"/>
        <v>1.014</v>
      </c>
      <c r="R1856" s="8">
        <f t="shared" si="115"/>
        <v>97.5</v>
      </c>
      <c r="S1856" t="s">
        <v>8314</v>
      </c>
      <c r="T1856" t="s">
        <v>8322</v>
      </c>
    </row>
    <row r="1857" spans="1:20" ht="60" x14ac:dyDescent="0.25">
      <c r="A1857">
        <v>1844</v>
      </c>
      <c r="B1857" s="3" t="s">
        <v>1845</v>
      </c>
      <c r="C1857" s="3" t="s">
        <v>5954</v>
      </c>
      <c r="D1857">
        <v>1500</v>
      </c>
      <c r="E1857">
        <v>1521</v>
      </c>
      <c r="F1857" t="s">
        <v>8219</v>
      </c>
      <c r="G1857" t="s">
        <v>8224</v>
      </c>
      <c r="H1857" t="s">
        <v>8246</v>
      </c>
      <c r="I1857">
        <v>1307761200</v>
      </c>
      <c r="J1857" s="13">
        <f t="shared" si="113"/>
        <v>40705.125</v>
      </c>
      <c r="K1857">
        <v>1304464914</v>
      </c>
      <c r="L1857" s="13">
        <f t="shared" si="114"/>
        <v>41019.793032407404</v>
      </c>
      <c r="M1857" t="b">
        <v>0</v>
      </c>
      <c r="N1857">
        <v>20</v>
      </c>
      <c r="O1857" t="b">
        <v>1</v>
      </c>
      <c r="P1857" t="s">
        <v>8276</v>
      </c>
      <c r="Q1857" s="6">
        <f t="shared" si="112"/>
        <v>1.014</v>
      </c>
      <c r="R1857" s="8">
        <f t="shared" si="115"/>
        <v>76.05</v>
      </c>
      <c r="S1857" t="s">
        <v>8314</v>
      </c>
      <c r="T1857" t="s">
        <v>8315</v>
      </c>
    </row>
    <row r="1858" spans="1:20" ht="60" x14ac:dyDescent="0.25">
      <c r="A1858">
        <v>2798</v>
      </c>
      <c r="B1858" s="3" t="s">
        <v>2798</v>
      </c>
      <c r="C1858" s="3" t="s">
        <v>6908</v>
      </c>
      <c r="D1858">
        <v>5000</v>
      </c>
      <c r="E1858">
        <v>5070</v>
      </c>
      <c r="F1858" t="s">
        <v>8219</v>
      </c>
      <c r="G1858" t="s">
        <v>8225</v>
      </c>
      <c r="H1858" t="s">
        <v>8247</v>
      </c>
      <c r="I1858">
        <v>1438358400</v>
      </c>
      <c r="J1858" s="13">
        <f t="shared" si="113"/>
        <v>42216.666666666672</v>
      </c>
      <c r="K1858">
        <v>1437063121</v>
      </c>
      <c r="L1858" s="13">
        <f t="shared" si="114"/>
        <v>41851.962916666671</v>
      </c>
      <c r="M1858" t="b">
        <v>0</v>
      </c>
      <c r="N1858">
        <v>139</v>
      </c>
      <c r="O1858" t="b">
        <v>1</v>
      </c>
      <c r="P1858" t="s">
        <v>8271</v>
      </c>
      <c r="Q1858" s="6">
        <f t="shared" ref="Q1858:Q1921" si="116">E1858/D1858</f>
        <v>1.014</v>
      </c>
      <c r="R1858" s="8">
        <f t="shared" si="115"/>
        <v>36.474820143884891</v>
      </c>
      <c r="S1858" t="s">
        <v>8317</v>
      </c>
      <c r="T1858" t="s">
        <v>8318</v>
      </c>
    </row>
    <row r="1859" spans="1:20" ht="60" x14ac:dyDescent="0.25">
      <c r="A1859">
        <v>2979</v>
      </c>
      <c r="B1859" s="3" t="s">
        <v>2979</v>
      </c>
      <c r="C1859" s="3" t="s">
        <v>7089</v>
      </c>
      <c r="D1859">
        <v>5000</v>
      </c>
      <c r="E1859">
        <v>5070</v>
      </c>
      <c r="F1859" t="s">
        <v>8219</v>
      </c>
      <c r="G1859" t="s">
        <v>8224</v>
      </c>
      <c r="H1859" t="s">
        <v>8246</v>
      </c>
      <c r="I1859">
        <v>1420524000</v>
      </c>
      <c r="J1859" s="13">
        <f t="shared" ref="J1859:J1922" si="117">(((I1859/60)/60)/24)+DATE(1970,1,1)</f>
        <v>42010.25</v>
      </c>
      <c r="K1859">
        <v>1419104823</v>
      </c>
      <c r="L1859" s="13">
        <f t="shared" ref="L1859:L1922" si="118">(((K1878/60)/60)/24)+DATE(1970,1,1)</f>
        <v>41842.292997685188</v>
      </c>
      <c r="M1859" t="b">
        <v>0</v>
      </c>
      <c r="N1859">
        <v>46</v>
      </c>
      <c r="O1859" t="b">
        <v>1</v>
      </c>
      <c r="P1859" t="s">
        <v>8271</v>
      </c>
      <c r="Q1859" s="6">
        <f t="shared" si="116"/>
        <v>1.014</v>
      </c>
      <c r="R1859" s="8">
        <f t="shared" ref="R1859:R1922" si="119">E1859/N1859</f>
        <v>110.21739130434783</v>
      </c>
      <c r="S1859" t="s">
        <v>8317</v>
      </c>
      <c r="T1859" t="s">
        <v>8318</v>
      </c>
    </row>
    <row r="1860" spans="1:20" ht="60" x14ac:dyDescent="0.25">
      <c r="A1860">
        <v>3356</v>
      </c>
      <c r="B1860" s="3" t="s">
        <v>3355</v>
      </c>
      <c r="C1860" s="3" t="s">
        <v>7466</v>
      </c>
      <c r="D1860">
        <v>1500</v>
      </c>
      <c r="E1860">
        <v>1521</v>
      </c>
      <c r="F1860" t="s">
        <v>8219</v>
      </c>
      <c r="G1860" t="s">
        <v>8225</v>
      </c>
      <c r="H1860" t="s">
        <v>8247</v>
      </c>
      <c r="I1860">
        <v>1468611272</v>
      </c>
      <c r="J1860" s="13">
        <f t="shared" si="117"/>
        <v>42566.815648148149</v>
      </c>
      <c r="K1860">
        <v>1466019272</v>
      </c>
      <c r="L1860" s="13">
        <f t="shared" si="118"/>
        <v>40763.707546296297</v>
      </c>
      <c r="M1860" t="b">
        <v>0</v>
      </c>
      <c r="N1860">
        <v>27</v>
      </c>
      <c r="O1860" t="b">
        <v>1</v>
      </c>
      <c r="P1860" t="s">
        <v>8271</v>
      </c>
      <c r="Q1860" s="6">
        <f t="shared" si="116"/>
        <v>1.014</v>
      </c>
      <c r="R1860" s="8">
        <f t="shared" si="119"/>
        <v>56.333333333333336</v>
      </c>
      <c r="S1860" t="s">
        <v>8317</v>
      </c>
      <c r="T1860" t="s">
        <v>8318</v>
      </c>
    </row>
    <row r="1861" spans="1:20" ht="60" x14ac:dyDescent="0.25">
      <c r="A1861">
        <v>293</v>
      </c>
      <c r="B1861" s="3" t="s">
        <v>294</v>
      </c>
      <c r="C1861" s="3" t="s">
        <v>4403</v>
      </c>
      <c r="D1861">
        <v>26000</v>
      </c>
      <c r="E1861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 s="13">
        <f t="shared" si="117"/>
        <v>41749.667986111112</v>
      </c>
      <c r="K1861">
        <v>1395417714</v>
      </c>
      <c r="L1861" s="13">
        <f t="shared" si="118"/>
        <v>42382.74009259259</v>
      </c>
      <c r="M1861" t="b">
        <v>1</v>
      </c>
      <c r="N1861">
        <v>131</v>
      </c>
      <c r="O1861" t="b">
        <v>1</v>
      </c>
      <c r="P1861" t="s">
        <v>8269</v>
      </c>
      <c r="Q1861" s="6">
        <f t="shared" si="116"/>
        <v>1.0138461538461538</v>
      </c>
      <c r="R1861" s="8">
        <f t="shared" si="119"/>
        <v>201.22137404580153</v>
      </c>
      <c r="S1861" t="s">
        <v>8320</v>
      </c>
      <c r="T1861" t="s">
        <v>8332</v>
      </c>
    </row>
    <row r="1862" spans="1:20" ht="30" x14ac:dyDescent="0.25">
      <c r="A1862">
        <v>3360</v>
      </c>
      <c r="B1862" s="3" t="s">
        <v>3359</v>
      </c>
      <c r="C1862" s="3" t="s">
        <v>7470</v>
      </c>
      <c r="D1862">
        <v>9000</v>
      </c>
      <c r="E1862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 s="13">
        <f t="shared" si="117"/>
        <v>42718.665972222225</v>
      </c>
      <c r="K1862">
        <v>1479866343</v>
      </c>
      <c r="L1862" s="13">
        <f t="shared" si="118"/>
        <v>42059.085752314815</v>
      </c>
      <c r="M1862" t="b">
        <v>0</v>
      </c>
      <c r="N1862">
        <v>72</v>
      </c>
      <c r="O1862" t="b">
        <v>1</v>
      </c>
      <c r="P1862" t="s">
        <v>8271</v>
      </c>
      <c r="Q1862" s="6">
        <f t="shared" si="116"/>
        <v>1.0137777777777779</v>
      </c>
      <c r="R1862" s="8">
        <f t="shared" si="119"/>
        <v>126.72222222222223</v>
      </c>
      <c r="S1862" t="s">
        <v>8317</v>
      </c>
      <c r="T1862" t="s">
        <v>8318</v>
      </c>
    </row>
    <row r="1863" spans="1:20" ht="60" x14ac:dyDescent="0.25">
      <c r="A1863">
        <v>360</v>
      </c>
      <c r="B1863" s="3" t="s">
        <v>361</v>
      </c>
      <c r="C1863" s="3" t="s">
        <v>4470</v>
      </c>
      <c r="D1863">
        <v>12000</v>
      </c>
      <c r="E1863">
        <v>12165</v>
      </c>
      <c r="F1863" t="s">
        <v>8219</v>
      </c>
      <c r="G1863" t="s">
        <v>8224</v>
      </c>
      <c r="H1863" t="s">
        <v>8246</v>
      </c>
      <c r="I1863">
        <v>1437621060</v>
      </c>
      <c r="J1863" s="13">
        <f t="shared" si="117"/>
        <v>42208.132638888885</v>
      </c>
      <c r="K1863">
        <v>1433799180</v>
      </c>
      <c r="L1863" s="13">
        <f t="shared" si="118"/>
        <v>41638.342905092592</v>
      </c>
      <c r="M1863" t="b">
        <v>0</v>
      </c>
      <c r="N1863">
        <v>87</v>
      </c>
      <c r="O1863" t="b">
        <v>1</v>
      </c>
      <c r="P1863" t="s">
        <v>8269</v>
      </c>
      <c r="Q1863" s="6">
        <f t="shared" si="116"/>
        <v>1.0137499999999999</v>
      </c>
      <c r="R1863" s="8">
        <f t="shared" si="119"/>
        <v>139.82758620689654</v>
      </c>
      <c r="S1863" t="s">
        <v>8320</v>
      </c>
      <c r="T1863" t="s">
        <v>8332</v>
      </c>
    </row>
    <row r="1864" spans="1:20" ht="60" x14ac:dyDescent="0.25">
      <c r="A1864">
        <v>2938</v>
      </c>
      <c r="B1864" s="3" t="s">
        <v>2938</v>
      </c>
      <c r="C1864" s="3" t="s">
        <v>7048</v>
      </c>
      <c r="D1864">
        <v>4000</v>
      </c>
      <c r="E1864">
        <v>4055</v>
      </c>
      <c r="F1864" t="s">
        <v>8219</v>
      </c>
      <c r="G1864" t="s">
        <v>8224</v>
      </c>
      <c r="H1864" t="s">
        <v>8246</v>
      </c>
      <c r="I1864">
        <v>1422636814</v>
      </c>
      <c r="J1864" s="13">
        <f t="shared" si="117"/>
        <v>42034.703865740739</v>
      </c>
      <c r="K1864">
        <v>1420044814</v>
      </c>
      <c r="L1864" s="13">
        <f t="shared" si="118"/>
        <v>41607.83085648148</v>
      </c>
      <c r="M1864" t="b">
        <v>0</v>
      </c>
      <c r="N1864">
        <v>32</v>
      </c>
      <c r="O1864" t="b">
        <v>1</v>
      </c>
      <c r="P1864" t="s">
        <v>8305</v>
      </c>
      <c r="Q1864" s="6">
        <f t="shared" si="116"/>
        <v>1.0137499999999999</v>
      </c>
      <c r="R1864" s="8">
        <f t="shared" si="119"/>
        <v>126.71875</v>
      </c>
      <c r="S1864" t="s">
        <v>8317</v>
      </c>
      <c r="T1864" t="s">
        <v>8338</v>
      </c>
    </row>
    <row r="1865" spans="1:20" ht="60" x14ac:dyDescent="0.25">
      <c r="A1865">
        <v>3326</v>
      </c>
      <c r="B1865" s="3" t="s">
        <v>3326</v>
      </c>
      <c r="C1865" s="3" t="s">
        <v>7436</v>
      </c>
      <c r="D1865">
        <v>8000</v>
      </c>
      <c r="E1865">
        <v>8110</v>
      </c>
      <c r="F1865" t="s">
        <v>8219</v>
      </c>
      <c r="G1865" t="s">
        <v>8224</v>
      </c>
      <c r="H1865" t="s">
        <v>8246</v>
      </c>
      <c r="I1865">
        <v>1425830905</v>
      </c>
      <c r="J1865" s="13">
        <f t="shared" si="117"/>
        <v>42071.67251157407</v>
      </c>
      <c r="K1865">
        <v>1423242505</v>
      </c>
      <c r="L1865" s="13">
        <f t="shared" si="118"/>
        <v>41817.854999999996</v>
      </c>
      <c r="M1865" t="b">
        <v>0</v>
      </c>
      <c r="N1865">
        <v>57</v>
      </c>
      <c r="O1865" t="b">
        <v>1</v>
      </c>
      <c r="P1865" t="s">
        <v>8271</v>
      </c>
      <c r="Q1865" s="6">
        <f t="shared" si="116"/>
        <v>1.0137499999999999</v>
      </c>
      <c r="R1865" s="8">
        <f t="shared" si="119"/>
        <v>142.28070175438597</v>
      </c>
      <c r="S1865" t="s">
        <v>8317</v>
      </c>
      <c r="T1865" t="s">
        <v>8318</v>
      </c>
    </row>
    <row r="1866" spans="1:20" ht="60" x14ac:dyDescent="0.25">
      <c r="A1866">
        <v>40</v>
      </c>
      <c r="B1866" s="3" t="s">
        <v>42</v>
      </c>
      <c r="C1866" s="3" t="s">
        <v>4151</v>
      </c>
      <c r="D1866">
        <v>2000</v>
      </c>
      <c r="E1866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 s="13">
        <f t="shared" si="117"/>
        <v>41809.166666666664</v>
      </c>
      <c r="K1866">
        <v>1401426488</v>
      </c>
      <c r="L1866" s="13">
        <f t="shared" si="118"/>
        <v>41074.727037037039</v>
      </c>
      <c r="M1866" t="b">
        <v>0</v>
      </c>
      <c r="N1866">
        <v>16</v>
      </c>
      <c r="O1866" t="b">
        <v>1</v>
      </c>
      <c r="P1866" t="s">
        <v>8265</v>
      </c>
      <c r="Q1866" s="6">
        <f t="shared" si="116"/>
        <v>1.0135000000000001</v>
      </c>
      <c r="R1866" s="8">
        <f t="shared" si="119"/>
        <v>126.6875</v>
      </c>
      <c r="S1866" t="s">
        <v>8320</v>
      </c>
      <c r="T1866" t="s">
        <v>8334</v>
      </c>
    </row>
    <row r="1867" spans="1:20" ht="60" x14ac:dyDescent="0.25">
      <c r="A1867">
        <v>796</v>
      </c>
      <c r="B1867" s="3" t="s">
        <v>797</v>
      </c>
      <c r="C1867" s="3" t="s">
        <v>4906</v>
      </c>
      <c r="D1867">
        <v>10000</v>
      </c>
      <c r="E1867">
        <v>10135</v>
      </c>
      <c r="F1867" t="s">
        <v>8219</v>
      </c>
      <c r="G1867" t="s">
        <v>8224</v>
      </c>
      <c r="H1867" t="s">
        <v>8246</v>
      </c>
      <c r="I1867">
        <v>1379279400</v>
      </c>
      <c r="J1867" s="13">
        <f t="shared" si="117"/>
        <v>41532.881944444445</v>
      </c>
      <c r="K1867">
        <v>1376687485</v>
      </c>
      <c r="L1867" s="13">
        <f t="shared" si="118"/>
        <v>42468.374606481477</v>
      </c>
      <c r="M1867" t="b">
        <v>0</v>
      </c>
      <c r="N1867">
        <v>90</v>
      </c>
      <c r="O1867" t="b">
        <v>1</v>
      </c>
      <c r="P1867" t="s">
        <v>8276</v>
      </c>
      <c r="Q1867" s="6">
        <f t="shared" si="116"/>
        <v>1.0135000000000001</v>
      </c>
      <c r="R1867" s="8">
        <f t="shared" si="119"/>
        <v>112.61111111111111</v>
      </c>
      <c r="S1867" t="s">
        <v>8314</v>
      </c>
      <c r="T1867" t="s">
        <v>8315</v>
      </c>
    </row>
    <row r="1868" spans="1:20" ht="45" x14ac:dyDescent="0.25">
      <c r="A1868">
        <v>3519</v>
      </c>
      <c r="B1868" s="3" t="s">
        <v>3518</v>
      </c>
      <c r="C1868" s="3" t="s">
        <v>7629</v>
      </c>
      <c r="D1868">
        <v>2000</v>
      </c>
      <c r="E1868">
        <v>2027</v>
      </c>
      <c r="F1868" t="s">
        <v>8219</v>
      </c>
      <c r="G1868" t="s">
        <v>8225</v>
      </c>
      <c r="H1868" t="s">
        <v>8247</v>
      </c>
      <c r="I1868">
        <v>1425478950</v>
      </c>
      <c r="J1868" s="13">
        <f t="shared" si="117"/>
        <v>42067.598958333328</v>
      </c>
      <c r="K1868">
        <v>1422886950</v>
      </c>
      <c r="L1868" s="13">
        <f t="shared" si="118"/>
        <v>41800.526701388888</v>
      </c>
      <c r="M1868" t="b">
        <v>0</v>
      </c>
      <c r="N1868">
        <v>28</v>
      </c>
      <c r="O1868" t="b">
        <v>1</v>
      </c>
      <c r="P1868" t="s">
        <v>8271</v>
      </c>
      <c r="Q1868" s="6">
        <f t="shared" si="116"/>
        <v>1.0135000000000001</v>
      </c>
      <c r="R1868" s="8">
        <f t="shared" si="119"/>
        <v>72.392857142857139</v>
      </c>
      <c r="S1868" t="s">
        <v>8317</v>
      </c>
      <c r="T1868" t="s">
        <v>8318</v>
      </c>
    </row>
    <row r="1869" spans="1:20" ht="60" x14ac:dyDescent="0.25">
      <c r="A1869">
        <v>363</v>
      </c>
      <c r="B1869" s="3" t="s">
        <v>364</v>
      </c>
      <c r="C1869" s="3" t="s">
        <v>4473</v>
      </c>
      <c r="D1869">
        <v>8925</v>
      </c>
      <c r="E1869">
        <v>9044</v>
      </c>
      <c r="F1869" t="s">
        <v>8219</v>
      </c>
      <c r="G1869" t="s">
        <v>8224</v>
      </c>
      <c r="H1869" t="s">
        <v>8246</v>
      </c>
      <c r="I1869">
        <v>1272828120</v>
      </c>
      <c r="J1869" s="13">
        <f t="shared" si="117"/>
        <v>40300.806944444441</v>
      </c>
      <c r="K1869">
        <v>1268934736</v>
      </c>
      <c r="L1869" s="13">
        <f t="shared" si="118"/>
        <v>42155.142638888887</v>
      </c>
      <c r="M1869" t="b">
        <v>0</v>
      </c>
      <c r="N1869">
        <v>26</v>
      </c>
      <c r="O1869" t="b">
        <v>1</v>
      </c>
      <c r="P1869" t="s">
        <v>8269</v>
      </c>
      <c r="Q1869" s="6">
        <f t="shared" si="116"/>
        <v>1.0133333333333334</v>
      </c>
      <c r="R1869" s="8">
        <f t="shared" si="119"/>
        <v>347.84615384615387</v>
      </c>
      <c r="S1869" t="s">
        <v>8320</v>
      </c>
      <c r="T1869" t="s">
        <v>8332</v>
      </c>
    </row>
    <row r="1870" spans="1:20" ht="60" x14ac:dyDescent="0.25">
      <c r="A1870">
        <v>802</v>
      </c>
      <c r="B1870" s="3" t="s">
        <v>803</v>
      </c>
      <c r="C1870" s="3" t="s">
        <v>4912</v>
      </c>
      <c r="D1870">
        <v>6000</v>
      </c>
      <c r="E1870">
        <v>6080</v>
      </c>
      <c r="F1870" t="s">
        <v>8219</v>
      </c>
      <c r="G1870" t="s">
        <v>8224</v>
      </c>
      <c r="H1870" t="s">
        <v>8246</v>
      </c>
      <c r="I1870">
        <v>1347854700</v>
      </c>
      <c r="J1870" s="13">
        <f t="shared" si="117"/>
        <v>41169.170138888891</v>
      </c>
      <c r="K1870">
        <v>1343867524</v>
      </c>
      <c r="L1870" s="13">
        <f t="shared" si="118"/>
        <v>41113.77238425926</v>
      </c>
      <c r="M1870" t="b">
        <v>0</v>
      </c>
      <c r="N1870">
        <v>75</v>
      </c>
      <c r="O1870" t="b">
        <v>1</v>
      </c>
      <c r="P1870" t="s">
        <v>8276</v>
      </c>
      <c r="Q1870" s="6">
        <f t="shared" si="116"/>
        <v>1.0133333333333334</v>
      </c>
      <c r="R1870" s="8">
        <f t="shared" si="119"/>
        <v>81.066666666666663</v>
      </c>
      <c r="S1870" t="s">
        <v>8314</v>
      </c>
      <c r="T1870" t="s">
        <v>8315</v>
      </c>
    </row>
    <row r="1871" spans="1:20" ht="60" x14ac:dyDescent="0.25">
      <c r="A1871">
        <v>248</v>
      </c>
      <c r="B1871" s="3" t="s">
        <v>249</v>
      </c>
      <c r="C1871" s="3" t="s">
        <v>4358</v>
      </c>
      <c r="D1871">
        <v>85000</v>
      </c>
      <c r="E1871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 s="13">
        <f t="shared" si="117"/>
        <v>40915.774409722224</v>
      </c>
      <c r="K1871">
        <v>1322073309</v>
      </c>
      <c r="L1871" s="13">
        <f t="shared" si="118"/>
        <v>41899.645300925928</v>
      </c>
      <c r="M1871" t="b">
        <v>1</v>
      </c>
      <c r="N1871">
        <v>146</v>
      </c>
      <c r="O1871" t="b">
        <v>1</v>
      </c>
      <c r="P1871" t="s">
        <v>8269</v>
      </c>
      <c r="Q1871" s="6">
        <f t="shared" si="116"/>
        <v>1.0133294117647058</v>
      </c>
      <c r="R1871" s="8">
        <f t="shared" si="119"/>
        <v>589.95205479452056</v>
      </c>
      <c r="S1871" t="s">
        <v>8320</v>
      </c>
      <c r="T1871" t="s">
        <v>8332</v>
      </c>
    </row>
    <row r="1872" spans="1:20" ht="60" x14ac:dyDescent="0.25">
      <c r="A1872">
        <v>3575</v>
      </c>
      <c r="B1872" s="3" t="s">
        <v>3574</v>
      </c>
      <c r="C1872" s="3" t="s">
        <v>7685</v>
      </c>
      <c r="D1872">
        <v>10000</v>
      </c>
      <c r="E1872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 s="13">
        <f t="shared" si="117"/>
        <v>42593.165972222225</v>
      </c>
      <c r="K1872">
        <v>1468176527</v>
      </c>
      <c r="L1872" s="13">
        <f t="shared" si="118"/>
        <v>42088.723692129628</v>
      </c>
      <c r="M1872" t="b">
        <v>0</v>
      </c>
      <c r="N1872">
        <v>102</v>
      </c>
      <c r="O1872" t="b">
        <v>1</v>
      </c>
      <c r="P1872" t="s">
        <v>8271</v>
      </c>
      <c r="Q1872" s="6">
        <f t="shared" si="116"/>
        <v>1.0133000000000001</v>
      </c>
      <c r="R1872" s="8">
        <f t="shared" si="119"/>
        <v>99.343137254901961</v>
      </c>
      <c r="S1872" t="s">
        <v>8317</v>
      </c>
      <c r="T1872" t="s">
        <v>8318</v>
      </c>
    </row>
    <row r="1873" spans="1:20" ht="45" x14ac:dyDescent="0.25">
      <c r="A1873">
        <v>3274</v>
      </c>
      <c r="B1873" s="3" t="s">
        <v>3274</v>
      </c>
      <c r="C1873" s="3" t="s">
        <v>7384</v>
      </c>
      <c r="D1873">
        <v>15500</v>
      </c>
      <c r="E1873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 s="13">
        <f t="shared" si="117"/>
        <v>42444.875</v>
      </c>
      <c r="K1873">
        <v>1454259272</v>
      </c>
      <c r="L1873" s="13">
        <f t="shared" si="118"/>
        <v>41834.695277777777</v>
      </c>
      <c r="M1873" t="b">
        <v>1</v>
      </c>
      <c r="N1873">
        <v>286</v>
      </c>
      <c r="O1873" t="b">
        <v>1</v>
      </c>
      <c r="P1873" t="s">
        <v>8271</v>
      </c>
      <c r="Q1873" s="6">
        <f t="shared" si="116"/>
        <v>1.0132258064516129</v>
      </c>
      <c r="R1873" s="8">
        <f t="shared" si="119"/>
        <v>54.912587412587413</v>
      </c>
      <c r="S1873" t="s">
        <v>8317</v>
      </c>
      <c r="T1873" t="s">
        <v>8318</v>
      </c>
    </row>
    <row r="1874" spans="1:20" ht="60" x14ac:dyDescent="0.25">
      <c r="A1874">
        <v>841</v>
      </c>
      <c r="B1874" s="3" t="s">
        <v>842</v>
      </c>
      <c r="C1874" s="3" t="s">
        <v>4951</v>
      </c>
      <c r="D1874">
        <v>5000</v>
      </c>
      <c r="E1874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 s="13">
        <f t="shared" si="117"/>
        <v>41953.88035879629</v>
      </c>
      <c r="K1874">
        <v>1413058063</v>
      </c>
      <c r="L1874" s="13">
        <f t="shared" si="118"/>
        <v>42516.047071759262</v>
      </c>
      <c r="M1874" t="b">
        <v>1</v>
      </c>
      <c r="N1874">
        <v>94</v>
      </c>
      <c r="O1874" t="b">
        <v>1</v>
      </c>
      <c r="P1874" t="s">
        <v>8277</v>
      </c>
      <c r="Q1874" s="6">
        <f t="shared" si="116"/>
        <v>1.0132000000000001</v>
      </c>
      <c r="R1874" s="8">
        <f t="shared" si="119"/>
        <v>53.893617021276597</v>
      </c>
      <c r="S1874" t="s">
        <v>8314</v>
      </c>
      <c r="T1874" t="s">
        <v>8335</v>
      </c>
    </row>
    <row r="1875" spans="1:20" ht="60" x14ac:dyDescent="0.25">
      <c r="A1875">
        <v>1199</v>
      </c>
      <c r="B1875" s="3" t="s">
        <v>1200</v>
      </c>
      <c r="C1875" s="3" t="s">
        <v>5309</v>
      </c>
      <c r="D1875">
        <v>2658</v>
      </c>
      <c r="E1875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 s="13">
        <f t="shared" si="117"/>
        <v>42193.770833333328</v>
      </c>
      <c r="K1875">
        <v>1433615400</v>
      </c>
      <c r="L1875" s="13">
        <f t="shared" si="118"/>
        <v>41927.873784722222</v>
      </c>
      <c r="M1875" t="b">
        <v>0</v>
      </c>
      <c r="N1875">
        <v>9</v>
      </c>
      <c r="O1875" t="b">
        <v>1</v>
      </c>
      <c r="P1875" t="s">
        <v>8285</v>
      </c>
      <c r="Q1875" s="6">
        <f t="shared" si="116"/>
        <v>1.0131677953348381</v>
      </c>
      <c r="R1875" s="8">
        <f t="shared" si="119"/>
        <v>299.22222222222223</v>
      </c>
      <c r="S1875" t="s">
        <v>8325</v>
      </c>
      <c r="T1875" t="s">
        <v>8326</v>
      </c>
    </row>
    <row r="1876" spans="1:20" ht="45" x14ac:dyDescent="0.25">
      <c r="A1876">
        <v>366</v>
      </c>
      <c r="B1876" s="3" t="s">
        <v>367</v>
      </c>
      <c r="C1876" s="3" t="s">
        <v>4476</v>
      </c>
      <c r="D1876">
        <v>38000</v>
      </c>
      <c r="E1876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 s="13">
        <f t="shared" si="117"/>
        <v>41049.793032407404</v>
      </c>
      <c r="K1876">
        <v>1334948518</v>
      </c>
      <c r="L1876" s="13">
        <f t="shared" si="118"/>
        <v>42299.776770833334</v>
      </c>
      <c r="M1876" t="b">
        <v>0</v>
      </c>
      <c r="N1876">
        <v>134</v>
      </c>
      <c r="O1876" t="b">
        <v>1</v>
      </c>
      <c r="P1876" t="s">
        <v>8269</v>
      </c>
      <c r="Q1876" s="6">
        <f t="shared" si="116"/>
        <v>1.013157894736842</v>
      </c>
      <c r="R1876" s="8">
        <f t="shared" si="119"/>
        <v>287.31343283582089</v>
      </c>
      <c r="S1876" t="s">
        <v>8320</v>
      </c>
      <c r="T1876" t="s">
        <v>8332</v>
      </c>
    </row>
    <row r="1877" spans="1:20" ht="60" x14ac:dyDescent="0.25">
      <c r="A1877">
        <v>2308</v>
      </c>
      <c r="B1877" s="3" t="s">
        <v>2309</v>
      </c>
      <c r="C1877" s="3" t="s">
        <v>6418</v>
      </c>
      <c r="D1877">
        <v>50000</v>
      </c>
      <c r="E1877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 s="13">
        <f t="shared" si="117"/>
        <v>41880.041666666664</v>
      </c>
      <c r="K1877">
        <v>1406847996</v>
      </c>
      <c r="L1877" s="13">
        <f t="shared" si="118"/>
        <v>42101.682372685187</v>
      </c>
      <c r="M1877" t="b">
        <v>1</v>
      </c>
      <c r="N1877">
        <v>614</v>
      </c>
      <c r="O1877" t="b">
        <v>1</v>
      </c>
      <c r="P1877" t="s">
        <v>8279</v>
      </c>
      <c r="Q1877" s="6">
        <f t="shared" si="116"/>
        <v>1.0130622</v>
      </c>
      <c r="R1877" s="8">
        <f t="shared" si="119"/>
        <v>82.496921824104234</v>
      </c>
      <c r="S1877" t="s">
        <v>8314</v>
      </c>
      <c r="T1877" t="s">
        <v>8331</v>
      </c>
    </row>
    <row r="1878" spans="1:20" ht="45" x14ac:dyDescent="0.25">
      <c r="A1878">
        <v>30</v>
      </c>
      <c r="B1878" s="3" t="s">
        <v>32</v>
      </c>
      <c r="C1878" s="3" t="s">
        <v>4141</v>
      </c>
      <c r="D1878">
        <v>4000</v>
      </c>
      <c r="E1878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 s="13">
        <f t="shared" si="117"/>
        <v>41872.292997685188</v>
      </c>
      <c r="K1878">
        <v>1406012515</v>
      </c>
      <c r="L1878" s="13">
        <f t="shared" si="118"/>
        <v>40194.920046296298</v>
      </c>
      <c r="M1878" t="b">
        <v>0</v>
      </c>
      <c r="N1878">
        <v>53</v>
      </c>
      <c r="O1878" t="b">
        <v>1</v>
      </c>
      <c r="P1878" t="s">
        <v>8265</v>
      </c>
      <c r="Q1878" s="6">
        <f t="shared" si="116"/>
        <v>1.0129975</v>
      </c>
      <c r="R1878" s="8">
        <f t="shared" si="119"/>
        <v>76.45264150943396</v>
      </c>
      <c r="S1878" t="s">
        <v>8320</v>
      </c>
      <c r="T1878" t="s">
        <v>8334</v>
      </c>
    </row>
    <row r="1879" spans="1:20" ht="45" x14ac:dyDescent="0.25">
      <c r="A1879">
        <v>2092</v>
      </c>
      <c r="B1879" s="3" t="s">
        <v>2093</v>
      </c>
      <c r="C1879" s="3" t="s">
        <v>6202</v>
      </c>
      <c r="D1879">
        <v>6000</v>
      </c>
      <c r="E1879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 s="13">
        <f t="shared" si="117"/>
        <v>40823.707546296297</v>
      </c>
      <c r="K1879">
        <v>1312822732</v>
      </c>
      <c r="L1879" s="13">
        <f t="shared" si="118"/>
        <v>41579.847997685189</v>
      </c>
      <c r="M1879" t="b">
        <v>0</v>
      </c>
      <c r="N1879">
        <v>55</v>
      </c>
      <c r="O1879" t="b">
        <v>1</v>
      </c>
      <c r="P1879" t="s">
        <v>8279</v>
      </c>
      <c r="Q1879" s="6">
        <f t="shared" si="116"/>
        <v>1.0128333333333333</v>
      </c>
      <c r="R1879" s="8">
        <f t="shared" si="119"/>
        <v>110.49090909090908</v>
      </c>
      <c r="S1879" t="s">
        <v>8314</v>
      </c>
      <c r="T1879" t="s">
        <v>8331</v>
      </c>
    </row>
    <row r="1880" spans="1:20" ht="45" x14ac:dyDescent="0.25">
      <c r="A1880">
        <v>1351</v>
      </c>
      <c r="B1880" s="3" t="s">
        <v>1352</v>
      </c>
      <c r="C1880" s="3" t="s">
        <v>5461</v>
      </c>
      <c r="D1880">
        <v>20000</v>
      </c>
      <c r="E1880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 s="13">
        <f t="shared" si="117"/>
        <v>42412.74009259259</v>
      </c>
      <c r="K1880">
        <v>1452707144</v>
      </c>
      <c r="L1880" s="13">
        <f t="shared" si="118"/>
        <v>42047.128564814819</v>
      </c>
      <c r="M1880" t="b">
        <v>0</v>
      </c>
      <c r="N1880">
        <v>120</v>
      </c>
      <c r="O1880" t="b">
        <v>1</v>
      </c>
      <c r="P1880" t="s">
        <v>8274</v>
      </c>
      <c r="Q1880" s="6">
        <f t="shared" si="116"/>
        <v>1.0126500000000001</v>
      </c>
      <c r="R1880" s="8">
        <f t="shared" si="119"/>
        <v>168.77500000000001</v>
      </c>
      <c r="S1880" t="s">
        <v>8323</v>
      </c>
      <c r="T1880" t="s">
        <v>8333</v>
      </c>
    </row>
    <row r="1881" spans="1:20" ht="60" x14ac:dyDescent="0.25">
      <c r="A1881">
        <v>3254</v>
      </c>
      <c r="B1881" s="3" t="s">
        <v>3254</v>
      </c>
      <c r="C1881" s="3" t="s">
        <v>7364</v>
      </c>
      <c r="D1881">
        <v>13000</v>
      </c>
      <c r="E1881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 s="13">
        <f t="shared" si="117"/>
        <v>42089.044085648144</v>
      </c>
      <c r="K1881">
        <v>1424743409</v>
      </c>
      <c r="L1881" s="13">
        <f t="shared" si="118"/>
        <v>42056.013124999998</v>
      </c>
      <c r="M1881" t="b">
        <v>1</v>
      </c>
      <c r="N1881">
        <v>186</v>
      </c>
      <c r="O1881" t="b">
        <v>1</v>
      </c>
      <c r="P1881" t="s">
        <v>8271</v>
      </c>
      <c r="Q1881" s="6">
        <f t="shared" si="116"/>
        <v>1.012576923076923</v>
      </c>
      <c r="R1881" s="8">
        <f t="shared" si="119"/>
        <v>70.771505376344081</v>
      </c>
      <c r="S1881" t="s">
        <v>8317</v>
      </c>
      <c r="T1881" t="s">
        <v>8318</v>
      </c>
    </row>
    <row r="1882" spans="1:20" ht="45" x14ac:dyDescent="0.25">
      <c r="A1882">
        <v>1261</v>
      </c>
      <c r="B1882" s="3" t="s">
        <v>1262</v>
      </c>
      <c r="C1882" s="3" t="s">
        <v>5371</v>
      </c>
      <c r="D1882">
        <v>2000</v>
      </c>
      <c r="E1882">
        <v>2025</v>
      </c>
      <c r="F1882" t="s">
        <v>8219</v>
      </c>
      <c r="G1882" t="s">
        <v>8224</v>
      </c>
      <c r="H1882" t="s">
        <v>8246</v>
      </c>
      <c r="I1882">
        <v>1390983227</v>
      </c>
      <c r="J1882" s="13">
        <f t="shared" si="117"/>
        <v>41668.342905092592</v>
      </c>
      <c r="K1882">
        <v>1388391227</v>
      </c>
      <c r="L1882" s="13">
        <f t="shared" si="118"/>
        <v>42398.849259259259</v>
      </c>
      <c r="M1882" t="b">
        <v>1</v>
      </c>
      <c r="N1882">
        <v>52</v>
      </c>
      <c r="O1882" t="b">
        <v>1</v>
      </c>
      <c r="P1882" t="s">
        <v>8276</v>
      </c>
      <c r="Q1882" s="6">
        <f t="shared" si="116"/>
        <v>1.0125</v>
      </c>
      <c r="R1882" s="8">
        <f t="shared" si="119"/>
        <v>38.942307692307693</v>
      </c>
      <c r="S1882" t="s">
        <v>8314</v>
      </c>
      <c r="T1882" t="s">
        <v>8315</v>
      </c>
    </row>
    <row r="1883" spans="1:20" ht="45" x14ac:dyDescent="0.25">
      <c r="A1883">
        <v>1608</v>
      </c>
      <c r="B1883" s="3" t="s">
        <v>1609</v>
      </c>
      <c r="C1883" s="3" t="s">
        <v>5718</v>
      </c>
      <c r="D1883">
        <v>1200</v>
      </c>
      <c r="E1883">
        <v>1215</v>
      </c>
      <c r="F1883" t="s">
        <v>8219</v>
      </c>
      <c r="G1883" t="s">
        <v>8224</v>
      </c>
      <c r="H1883" t="s">
        <v>8246</v>
      </c>
      <c r="I1883">
        <v>1388553960</v>
      </c>
      <c r="J1883" s="13">
        <f t="shared" si="117"/>
        <v>41640.226388888892</v>
      </c>
      <c r="K1883">
        <v>1385754986</v>
      </c>
      <c r="L1883" s="13">
        <f t="shared" si="118"/>
        <v>42360.212025462963</v>
      </c>
      <c r="M1883" t="b">
        <v>0</v>
      </c>
      <c r="N1883">
        <v>23</v>
      </c>
      <c r="O1883" t="b">
        <v>1</v>
      </c>
      <c r="P1883" t="s">
        <v>8276</v>
      </c>
      <c r="Q1883" s="6">
        <f t="shared" si="116"/>
        <v>1.0125</v>
      </c>
      <c r="R1883" s="8">
        <f t="shared" si="119"/>
        <v>52.826086956521742</v>
      </c>
      <c r="S1883" t="s">
        <v>8314</v>
      </c>
      <c r="T1883" t="s">
        <v>8315</v>
      </c>
    </row>
    <row r="1884" spans="1:20" ht="60" x14ac:dyDescent="0.25">
      <c r="A1884">
        <v>1856</v>
      </c>
      <c r="B1884" s="3" t="s">
        <v>1857</v>
      </c>
      <c r="C1884" s="3" t="s">
        <v>5966</v>
      </c>
      <c r="D1884">
        <v>2000</v>
      </c>
      <c r="E1884">
        <v>2025</v>
      </c>
      <c r="F1884" t="s">
        <v>8219</v>
      </c>
      <c r="G1884" t="s">
        <v>8224</v>
      </c>
      <c r="H1884" t="s">
        <v>8246</v>
      </c>
      <c r="I1884">
        <v>1405715472</v>
      </c>
      <c r="J1884" s="13">
        <f t="shared" si="117"/>
        <v>41838.854999999996</v>
      </c>
      <c r="K1884">
        <v>1403901072</v>
      </c>
      <c r="L1884" s="13">
        <f t="shared" si="118"/>
        <v>42733.50136574074</v>
      </c>
      <c r="M1884" t="b">
        <v>0</v>
      </c>
      <c r="N1884">
        <v>38</v>
      </c>
      <c r="O1884" t="b">
        <v>1</v>
      </c>
      <c r="P1884" t="s">
        <v>8276</v>
      </c>
      <c r="Q1884" s="6">
        <f t="shared" si="116"/>
        <v>1.0125</v>
      </c>
      <c r="R1884" s="8">
        <f t="shared" si="119"/>
        <v>53.289473684210527</v>
      </c>
      <c r="S1884" t="s">
        <v>8314</v>
      </c>
      <c r="T1884" t="s">
        <v>8315</v>
      </c>
    </row>
    <row r="1885" spans="1:20" ht="45" x14ac:dyDescent="0.25">
      <c r="A1885">
        <v>2300</v>
      </c>
      <c r="B1885" s="3" t="s">
        <v>2301</v>
      </c>
      <c r="C1885" s="3" t="s">
        <v>6410</v>
      </c>
      <c r="D1885">
        <v>800</v>
      </c>
      <c r="E1885">
        <v>810</v>
      </c>
      <c r="F1885" t="s">
        <v>8219</v>
      </c>
      <c r="G1885" t="s">
        <v>8224</v>
      </c>
      <c r="H1885" t="s">
        <v>8246</v>
      </c>
      <c r="I1885">
        <v>1340904416</v>
      </c>
      <c r="J1885" s="13">
        <f t="shared" si="117"/>
        <v>41088.727037037039</v>
      </c>
      <c r="K1885">
        <v>1339694816</v>
      </c>
      <c r="L1885" s="13">
        <f t="shared" si="118"/>
        <v>42037.791238425925</v>
      </c>
      <c r="M1885" t="b">
        <v>0</v>
      </c>
      <c r="N1885">
        <v>7</v>
      </c>
      <c r="O1885" t="b">
        <v>1</v>
      </c>
      <c r="P1885" t="s">
        <v>8276</v>
      </c>
      <c r="Q1885" s="6">
        <f t="shared" si="116"/>
        <v>1.0125</v>
      </c>
      <c r="R1885" s="8">
        <f t="shared" si="119"/>
        <v>115.71428571428571</v>
      </c>
      <c r="S1885" t="s">
        <v>8314</v>
      </c>
      <c r="T1885" t="s">
        <v>8315</v>
      </c>
    </row>
    <row r="1886" spans="1:20" ht="60" x14ac:dyDescent="0.25">
      <c r="A1886">
        <v>3327</v>
      </c>
      <c r="B1886" s="3" t="s">
        <v>3327</v>
      </c>
      <c r="C1886" s="3" t="s">
        <v>7437</v>
      </c>
      <c r="D1886">
        <v>800</v>
      </c>
      <c r="E1886">
        <v>810</v>
      </c>
      <c r="F1886" t="s">
        <v>8219</v>
      </c>
      <c r="G1886" t="s">
        <v>8225</v>
      </c>
      <c r="H1886" t="s">
        <v>8247</v>
      </c>
      <c r="I1886">
        <v>1462697966</v>
      </c>
      <c r="J1886" s="13">
        <f t="shared" si="117"/>
        <v>42498.374606481477</v>
      </c>
      <c r="K1886">
        <v>1460105966</v>
      </c>
      <c r="L1886" s="13">
        <f t="shared" si="118"/>
        <v>41789.896805555552</v>
      </c>
      <c r="M1886" t="b">
        <v>0</v>
      </c>
      <c r="N1886">
        <v>33</v>
      </c>
      <c r="O1886" t="b">
        <v>1</v>
      </c>
      <c r="P1886" t="s">
        <v>8271</v>
      </c>
      <c r="Q1886" s="6">
        <f t="shared" si="116"/>
        <v>1.0125</v>
      </c>
      <c r="R1886" s="8">
        <f t="shared" si="119"/>
        <v>24.545454545454547</v>
      </c>
      <c r="S1886" t="s">
        <v>8317</v>
      </c>
      <c r="T1886" t="s">
        <v>8318</v>
      </c>
    </row>
    <row r="1887" spans="1:20" ht="60" x14ac:dyDescent="0.25">
      <c r="A1887">
        <v>3809</v>
      </c>
      <c r="B1887" s="3" t="s">
        <v>3806</v>
      </c>
      <c r="C1887" s="3" t="s">
        <v>7919</v>
      </c>
      <c r="D1887">
        <v>2000</v>
      </c>
      <c r="E1887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 s="13">
        <f t="shared" si="117"/>
        <v>41850.958333333336</v>
      </c>
      <c r="K1887">
        <v>1402403907</v>
      </c>
      <c r="L1887" s="13">
        <f t="shared" si="118"/>
        <v>41452.060601851852</v>
      </c>
      <c r="M1887" t="b">
        <v>0</v>
      </c>
      <c r="N1887">
        <v>38</v>
      </c>
      <c r="O1887" t="b">
        <v>1</v>
      </c>
      <c r="P1887" t="s">
        <v>8271</v>
      </c>
      <c r="Q1887" s="6">
        <f t="shared" si="116"/>
        <v>1.0125</v>
      </c>
      <c r="R1887" s="8">
        <f t="shared" si="119"/>
        <v>53.289473684210527</v>
      </c>
      <c r="S1887" t="s">
        <v>8317</v>
      </c>
      <c r="T1887" t="s">
        <v>8318</v>
      </c>
    </row>
    <row r="1888" spans="1:20" ht="60" x14ac:dyDescent="0.25">
      <c r="A1888">
        <v>3839</v>
      </c>
      <c r="B1888" s="3" t="s">
        <v>3836</v>
      </c>
      <c r="C1888" s="3" t="s">
        <v>7948</v>
      </c>
      <c r="D1888">
        <v>2000</v>
      </c>
      <c r="E1888">
        <v>2025</v>
      </c>
      <c r="F1888" t="s">
        <v>8219</v>
      </c>
      <c r="G1888" t="s">
        <v>8224</v>
      </c>
      <c r="H1888" t="s">
        <v>8246</v>
      </c>
      <c r="I1888">
        <v>1438226724</v>
      </c>
      <c r="J1888" s="13">
        <f t="shared" si="117"/>
        <v>42215.142638888887</v>
      </c>
      <c r="K1888">
        <v>1433042724</v>
      </c>
      <c r="L1888" s="13">
        <f t="shared" si="118"/>
        <v>41862.864675925928</v>
      </c>
      <c r="M1888" t="b">
        <v>0</v>
      </c>
      <c r="N1888">
        <v>32</v>
      </c>
      <c r="O1888" t="b">
        <v>1</v>
      </c>
      <c r="P1888" t="s">
        <v>8271</v>
      </c>
      <c r="Q1888" s="6">
        <f t="shared" si="116"/>
        <v>1.0125</v>
      </c>
      <c r="R1888" s="8">
        <f t="shared" si="119"/>
        <v>63.28125</v>
      </c>
      <c r="S1888" t="s">
        <v>8317</v>
      </c>
      <c r="T1888" t="s">
        <v>8318</v>
      </c>
    </row>
    <row r="1889" spans="1:20" ht="45" x14ac:dyDescent="0.25">
      <c r="A1889">
        <v>315</v>
      </c>
      <c r="B1889" s="3" t="s">
        <v>316</v>
      </c>
      <c r="C1889" s="3" t="s">
        <v>4425</v>
      </c>
      <c r="D1889">
        <v>25000</v>
      </c>
      <c r="E1889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 s="13">
        <f t="shared" si="117"/>
        <v>41143.77238425926</v>
      </c>
      <c r="K1889">
        <v>1343068334</v>
      </c>
      <c r="L1889" s="13">
        <f t="shared" si="118"/>
        <v>41771.814791666664</v>
      </c>
      <c r="M1889" t="b">
        <v>1</v>
      </c>
      <c r="N1889">
        <v>126</v>
      </c>
      <c r="O1889" t="b">
        <v>1</v>
      </c>
      <c r="P1889" t="s">
        <v>8269</v>
      </c>
      <c r="Q1889" s="6">
        <f t="shared" si="116"/>
        <v>1.01248</v>
      </c>
      <c r="R1889" s="8">
        <f t="shared" si="119"/>
        <v>200.88888888888889</v>
      </c>
      <c r="S1889" t="s">
        <v>8320</v>
      </c>
      <c r="T1889" t="s">
        <v>8332</v>
      </c>
    </row>
    <row r="1890" spans="1:20" ht="30" x14ac:dyDescent="0.25">
      <c r="A1890">
        <v>1461</v>
      </c>
      <c r="B1890" s="3" t="s">
        <v>1462</v>
      </c>
      <c r="C1890" s="3" t="s">
        <v>5571</v>
      </c>
      <c r="D1890">
        <v>15000</v>
      </c>
      <c r="E1890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 s="13">
        <f t="shared" si="117"/>
        <v>41933</v>
      </c>
      <c r="K1890">
        <v>1410967754</v>
      </c>
      <c r="L1890" s="13">
        <f t="shared" si="118"/>
        <v>42515.866446759261</v>
      </c>
      <c r="M1890" t="b">
        <v>1</v>
      </c>
      <c r="N1890">
        <v>340</v>
      </c>
      <c r="O1890" t="b">
        <v>1</v>
      </c>
      <c r="P1890" t="s">
        <v>8288</v>
      </c>
      <c r="Q1890" s="6">
        <f t="shared" si="116"/>
        <v>1.012446</v>
      </c>
      <c r="R1890" s="8">
        <f t="shared" si="119"/>
        <v>44.66673529411765</v>
      </c>
      <c r="S1890" t="s">
        <v>8323</v>
      </c>
      <c r="T1890" t="s">
        <v>8324</v>
      </c>
    </row>
    <row r="1891" spans="1:20" ht="60" x14ac:dyDescent="0.25">
      <c r="A1891">
        <v>3451</v>
      </c>
      <c r="B1891" s="3" t="s">
        <v>3450</v>
      </c>
      <c r="C1891" s="3" t="s">
        <v>7561</v>
      </c>
      <c r="D1891">
        <v>650</v>
      </c>
      <c r="E1891">
        <v>658</v>
      </c>
      <c r="F1891" t="s">
        <v>8219</v>
      </c>
      <c r="G1891" t="s">
        <v>8224</v>
      </c>
      <c r="H1891" t="s">
        <v>8246</v>
      </c>
      <c r="I1891">
        <v>1429636927</v>
      </c>
      <c r="J1891" s="13">
        <f t="shared" si="117"/>
        <v>42115.723692129628</v>
      </c>
      <c r="K1891">
        <v>1427304127</v>
      </c>
      <c r="L1891" s="13">
        <f t="shared" si="118"/>
        <v>41806.395428240743</v>
      </c>
      <c r="M1891" t="b">
        <v>0</v>
      </c>
      <c r="N1891">
        <v>16</v>
      </c>
      <c r="O1891" t="b">
        <v>1</v>
      </c>
      <c r="P1891" t="s">
        <v>8271</v>
      </c>
      <c r="Q1891" s="6">
        <f t="shared" si="116"/>
        <v>1.0123076923076924</v>
      </c>
      <c r="R1891" s="8">
        <f t="shared" si="119"/>
        <v>41.125</v>
      </c>
      <c r="S1891" t="s">
        <v>8317</v>
      </c>
      <c r="T1891" t="s">
        <v>8318</v>
      </c>
    </row>
    <row r="1892" spans="1:20" ht="60" x14ac:dyDescent="0.25">
      <c r="A1892">
        <v>2305</v>
      </c>
      <c r="B1892" s="3" t="s">
        <v>2306</v>
      </c>
      <c r="C1892" s="3" t="s">
        <v>6415</v>
      </c>
      <c r="D1892">
        <v>18000</v>
      </c>
      <c r="E1892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 s="13">
        <f t="shared" si="117"/>
        <v>41859.75</v>
      </c>
      <c r="K1892">
        <v>1405356072</v>
      </c>
      <c r="L1892" s="13">
        <f t="shared" si="118"/>
        <v>41453.688530092593</v>
      </c>
      <c r="M1892" t="b">
        <v>1</v>
      </c>
      <c r="N1892">
        <v>167</v>
      </c>
      <c r="O1892" t="b">
        <v>1</v>
      </c>
      <c r="P1892" t="s">
        <v>8279</v>
      </c>
      <c r="Q1892" s="6">
        <f t="shared" si="116"/>
        <v>1.0122777777777778</v>
      </c>
      <c r="R1892" s="8">
        <f t="shared" si="119"/>
        <v>109.10778443113773</v>
      </c>
      <c r="S1892" t="s">
        <v>8314</v>
      </c>
      <c r="T1892" t="s">
        <v>8331</v>
      </c>
    </row>
    <row r="1893" spans="1:20" ht="60" x14ac:dyDescent="0.25">
      <c r="A1893">
        <v>7</v>
      </c>
      <c r="B1893" s="3" t="s">
        <v>9</v>
      </c>
      <c r="C1893" s="3" t="s">
        <v>4118</v>
      </c>
      <c r="D1893">
        <v>9000</v>
      </c>
      <c r="E1893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 s="13">
        <f t="shared" si="117"/>
        <v>42556.047071759262</v>
      </c>
      <c r="K1893">
        <v>1464224867</v>
      </c>
      <c r="L1893" s="13">
        <f t="shared" si="118"/>
        <v>41598.17597222222</v>
      </c>
      <c r="M1893" t="b">
        <v>0</v>
      </c>
      <c r="N1893">
        <v>57</v>
      </c>
      <c r="O1893" t="b">
        <v>1</v>
      </c>
      <c r="P1893" t="s">
        <v>8265</v>
      </c>
      <c r="Q1893" s="6">
        <f t="shared" si="116"/>
        <v>1.0122222222222221</v>
      </c>
      <c r="R1893" s="8">
        <f t="shared" si="119"/>
        <v>159.82456140350877</v>
      </c>
      <c r="S1893" t="s">
        <v>8320</v>
      </c>
      <c r="T1893" t="s">
        <v>8334</v>
      </c>
    </row>
    <row r="1894" spans="1:20" ht="45" x14ac:dyDescent="0.25">
      <c r="A1894">
        <v>3511</v>
      </c>
      <c r="B1894" s="3" t="s">
        <v>3510</v>
      </c>
      <c r="C1894" s="3" t="s">
        <v>7621</v>
      </c>
      <c r="D1894">
        <v>1500</v>
      </c>
      <c r="E1894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 s="13">
        <f t="shared" si="117"/>
        <v>41950.770833333336</v>
      </c>
      <c r="K1894">
        <v>1413406695</v>
      </c>
      <c r="L1894" s="13">
        <f t="shared" si="118"/>
        <v>42053.732627314821</v>
      </c>
      <c r="M1894" t="b">
        <v>0</v>
      </c>
      <c r="N1894">
        <v>19</v>
      </c>
      <c r="O1894" t="b">
        <v>1</v>
      </c>
      <c r="P1894" t="s">
        <v>8271</v>
      </c>
      <c r="Q1894" s="6">
        <f t="shared" si="116"/>
        <v>1.012</v>
      </c>
      <c r="R1894" s="8">
        <f t="shared" si="119"/>
        <v>79.89473684210526</v>
      </c>
      <c r="S1894" t="s">
        <v>8317</v>
      </c>
      <c r="T1894" t="s">
        <v>8318</v>
      </c>
    </row>
    <row r="1895" spans="1:20" ht="60" x14ac:dyDescent="0.25">
      <c r="A1895">
        <v>2217</v>
      </c>
      <c r="B1895" s="3" t="s">
        <v>2218</v>
      </c>
      <c r="C1895" s="3" t="s">
        <v>6327</v>
      </c>
      <c r="D1895">
        <v>420</v>
      </c>
      <c r="E1895">
        <v>425</v>
      </c>
      <c r="F1895" t="s">
        <v>8219</v>
      </c>
      <c r="G1895" t="s">
        <v>8224</v>
      </c>
      <c r="H1895" t="s">
        <v>8246</v>
      </c>
      <c r="I1895">
        <v>1446451200</v>
      </c>
      <c r="J1895" s="13">
        <f t="shared" si="117"/>
        <v>42310.333333333328</v>
      </c>
      <c r="K1895">
        <v>1445539113</v>
      </c>
      <c r="L1895" s="13">
        <f t="shared" si="118"/>
        <v>41809.385162037033</v>
      </c>
      <c r="M1895" t="b">
        <v>0</v>
      </c>
      <c r="N1895">
        <v>9</v>
      </c>
      <c r="O1895" t="b">
        <v>1</v>
      </c>
      <c r="P1895" t="s">
        <v>8280</v>
      </c>
      <c r="Q1895" s="6">
        <f t="shared" si="116"/>
        <v>1.0119047619047619</v>
      </c>
      <c r="R1895" s="8">
        <f t="shared" si="119"/>
        <v>47.222222222222221</v>
      </c>
      <c r="S1895" t="s">
        <v>8314</v>
      </c>
      <c r="T1895" t="s">
        <v>8327</v>
      </c>
    </row>
    <row r="1896" spans="1:20" ht="60" x14ac:dyDescent="0.25">
      <c r="A1896">
        <v>334</v>
      </c>
      <c r="B1896" s="3" t="s">
        <v>335</v>
      </c>
      <c r="C1896" s="3" t="s">
        <v>4444</v>
      </c>
      <c r="D1896">
        <v>10000</v>
      </c>
      <c r="E1896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 s="13">
        <f t="shared" si="117"/>
        <v>42139.791666666672</v>
      </c>
      <c r="K1896">
        <v>1428423757</v>
      </c>
      <c r="L1896" s="13">
        <f t="shared" si="118"/>
        <v>42303.617488425924</v>
      </c>
      <c r="M1896" t="b">
        <v>1</v>
      </c>
      <c r="N1896">
        <v>69</v>
      </c>
      <c r="O1896" t="b">
        <v>1</v>
      </c>
      <c r="P1896" t="s">
        <v>8269</v>
      </c>
      <c r="Q1896" s="6">
        <f t="shared" si="116"/>
        <v>1.0119</v>
      </c>
      <c r="R1896" s="8">
        <f t="shared" si="119"/>
        <v>146.65217391304347</v>
      </c>
      <c r="S1896" t="s">
        <v>8320</v>
      </c>
      <c r="T1896" t="s">
        <v>8332</v>
      </c>
    </row>
    <row r="1897" spans="1:20" ht="45" x14ac:dyDescent="0.25">
      <c r="A1897">
        <v>282</v>
      </c>
      <c r="B1897" s="3" t="s">
        <v>283</v>
      </c>
      <c r="C1897" s="3" t="s">
        <v>4392</v>
      </c>
      <c r="D1897">
        <v>45000</v>
      </c>
      <c r="E1897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 s="13">
        <f t="shared" si="117"/>
        <v>40231.916666666664</v>
      </c>
      <c r="K1897">
        <v>1263679492</v>
      </c>
      <c r="L1897" s="13">
        <f t="shared" si="118"/>
        <v>41739.525300925925</v>
      </c>
      <c r="M1897" t="b">
        <v>1</v>
      </c>
      <c r="N1897">
        <v>179</v>
      </c>
      <c r="O1897" t="b">
        <v>1</v>
      </c>
      <c r="P1897" t="s">
        <v>8269</v>
      </c>
      <c r="Q1897" s="6">
        <f t="shared" si="116"/>
        <v>1.0118888888888888</v>
      </c>
      <c r="R1897" s="8">
        <f t="shared" si="119"/>
        <v>254.38547486033519</v>
      </c>
      <c r="S1897" t="s">
        <v>8320</v>
      </c>
      <c r="T1897" t="s">
        <v>8332</v>
      </c>
    </row>
    <row r="1898" spans="1:20" ht="45" x14ac:dyDescent="0.25">
      <c r="A1898">
        <v>1626</v>
      </c>
      <c r="B1898" s="3" t="s">
        <v>1627</v>
      </c>
      <c r="C1898" s="3" t="s">
        <v>5736</v>
      </c>
      <c r="D1898">
        <v>8000</v>
      </c>
      <c r="E1898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 s="13">
        <f t="shared" si="117"/>
        <v>41609.889664351853</v>
      </c>
      <c r="K1898">
        <v>1383337267</v>
      </c>
      <c r="L1898" s="13">
        <f t="shared" si="118"/>
        <v>41143.81821759259</v>
      </c>
      <c r="M1898" t="b">
        <v>0</v>
      </c>
      <c r="N1898">
        <v>108</v>
      </c>
      <c r="O1898" t="b">
        <v>1</v>
      </c>
      <c r="P1898" t="s">
        <v>8276</v>
      </c>
      <c r="Q1898" s="6">
        <f t="shared" si="116"/>
        <v>1.0118750000000001</v>
      </c>
      <c r="R1898" s="8">
        <f t="shared" si="119"/>
        <v>74.953703703703709</v>
      </c>
      <c r="S1898" t="s">
        <v>8314</v>
      </c>
      <c r="T1898" t="s">
        <v>8315</v>
      </c>
    </row>
    <row r="1899" spans="1:20" ht="60" x14ac:dyDescent="0.25">
      <c r="A1899">
        <v>337</v>
      </c>
      <c r="B1899" s="3" t="s">
        <v>338</v>
      </c>
      <c r="C1899" s="3" t="s">
        <v>4447</v>
      </c>
      <c r="D1899">
        <v>3000</v>
      </c>
      <c r="E1899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 s="13">
        <f t="shared" si="117"/>
        <v>42077.086898148147</v>
      </c>
      <c r="K1899">
        <v>1423710308</v>
      </c>
      <c r="L1899" s="13">
        <f t="shared" si="118"/>
        <v>41022.645185185182</v>
      </c>
      <c r="M1899" t="b">
        <v>1</v>
      </c>
      <c r="N1899">
        <v>31</v>
      </c>
      <c r="O1899" t="b">
        <v>1</v>
      </c>
      <c r="P1899" t="s">
        <v>8269</v>
      </c>
      <c r="Q1899" s="6">
        <f t="shared" si="116"/>
        <v>1.0116833333333335</v>
      </c>
      <c r="R1899" s="8">
        <f t="shared" si="119"/>
        <v>97.904838709677421</v>
      </c>
      <c r="S1899" t="s">
        <v>8320</v>
      </c>
      <c r="T1899" t="s">
        <v>8332</v>
      </c>
    </row>
    <row r="1900" spans="1:20" ht="30" x14ac:dyDescent="0.25">
      <c r="A1900">
        <v>2789</v>
      </c>
      <c r="B1900" s="3" t="s">
        <v>2789</v>
      </c>
      <c r="C1900" s="3" t="s">
        <v>6899</v>
      </c>
      <c r="D1900">
        <v>3000</v>
      </c>
      <c r="E1900">
        <v>3035</v>
      </c>
      <c r="F1900" t="s">
        <v>8219</v>
      </c>
      <c r="G1900" t="s">
        <v>8224</v>
      </c>
      <c r="H1900" t="s">
        <v>8246</v>
      </c>
      <c r="I1900">
        <v>1426132800</v>
      </c>
      <c r="J1900" s="13">
        <f t="shared" si="117"/>
        <v>42075.166666666672</v>
      </c>
      <c r="K1900">
        <v>1424477934</v>
      </c>
      <c r="L1900" s="13">
        <f t="shared" si="118"/>
        <v>40536.111550925925</v>
      </c>
      <c r="M1900" t="b">
        <v>0</v>
      </c>
      <c r="N1900">
        <v>24</v>
      </c>
      <c r="O1900" t="b">
        <v>1</v>
      </c>
      <c r="P1900" t="s">
        <v>8271</v>
      </c>
      <c r="Q1900" s="6">
        <f t="shared" si="116"/>
        <v>1.0116666666666667</v>
      </c>
      <c r="R1900" s="8">
        <f t="shared" si="119"/>
        <v>126.45833333333333</v>
      </c>
      <c r="S1900" t="s">
        <v>8317</v>
      </c>
      <c r="T1900" t="s">
        <v>8318</v>
      </c>
    </row>
    <row r="1901" spans="1:20" ht="60" x14ac:dyDescent="0.25">
      <c r="A1901">
        <v>3003</v>
      </c>
      <c r="B1901" s="3" t="s">
        <v>3003</v>
      </c>
      <c r="C1901" s="3" t="s">
        <v>7113</v>
      </c>
      <c r="D1901">
        <v>3000</v>
      </c>
      <c r="E1901">
        <v>3035</v>
      </c>
      <c r="F1901" t="s">
        <v>8219</v>
      </c>
      <c r="G1901" t="s">
        <v>8224</v>
      </c>
      <c r="H1901" t="s">
        <v>8246</v>
      </c>
      <c r="I1901">
        <v>1456811940</v>
      </c>
      <c r="J1901" s="13">
        <f t="shared" si="117"/>
        <v>42430.249305555553</v>
      </c>
      <c r="K1901">
        <v>1454098976</v>
      </c>
      <c r="L1901" s="13">
        <f t="shared" si="118"/>
        <v>42333.713206018518</v>
      </c>
      <c r="M1901" t="b">
        <v>0</v>
      </c>
      <c r="N1901">
        <v>17</v>
      </c>
      <c r="O1901" t="b">
        <v>1</v>
      </c>
      <c r="P1901" t="s">
        <v>8303</v>
      </c>
      <c r="Q1901" s="6">
        <f t="shared" si="116"/>
        <v>1.0116666666666667</v>
      </c>
      <c r="R1901" s="8">
        <f t="shared" si="119"/>
        <v>178.52941176470588</v>
      </c>
      <c r="S1901" t="s">
        <v>8317</v>
      </c>
      <c r="T1901" t="s">
        <v>8330</v>
      </c>
    </row>
    <row r="1902" spans="1:20" ht="45" x14ac:dyDescent="0.25">
      <c r="A1902">
        <v>3008</v>
      </c>
      <c r="B1902" s="3" t="s">
        <v>3008</v>
      </c>
      <c r="C1902" s="3" t="s">
        <v>7118</v>
      </c>
      <c r="D1902">
        <v>3000</v>
      </c>
      <c r="E1902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 s="13">
        <f t="shared" si="117"/>
        <v>42390.212025462963</v>
      </c>
      <c r="K1902">
        <v>1450760719</v>
      </c>
      <c r="L1902" s="13">
        <f t="shared" si="118"/>
        <v>42712.23474537037</v>
      </c>
      <c r="M1902" t="b">
        <v>0</v>
      </c>
      <c r="N1902">
        <v>26</v>
      </c>
      <c r="O1902" t="b">
        <v>1</v>
      </c>
      <c r="P1902" t="s">
        <v>8303</v>
      </c>
      <c r="Q1902" s="6">
        <f t="shared" si="116"/>
        <v>1.0116666666666667</v>
      </c>
      <c r="R1902" s="8">
        <f t="shared" si="119"/>
        <v>116.73076923076923</v>
      </c>
      <c r="S1902" t="s">
        <v>8317</v>
      </c>
      <c r="T1902" t="s">
        <v>8330</v>
      </c>
    </row>
    <row r="1903" spans="1:20" ht="45" x14ac:dyDescent="0.25">
      <c r="A1903">
        <v>3528</v>
      </c>
      <c r="B1903" s="3" t="s">
        <v>3527</v>
      </c>
      <c r="C1903" s="3" t="s">
        <v>7638</v>
      </c>
      <c r="D1903">
        <v>1650</v>
      </c>
      <c r="E1903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 s="13">
        <f t="shared" si="117"/>
        <v>42753.50136574074</v>
      </c>
      <c r="K1903">
        <v>1483012918</v>
      </c>
      <c r="L1903" s="13">
        <f t="shared" si="118"/>
        <v>41657.923807870371</v>
      </c>
      <c r="M1903" t="b">
        <v>0</v>
      </c>
      <c r="N1903">
        <v>37</v>
      </c>
      <c r="O1903" t="b">
        <v>1</v>
      </c>
      <c r="P1903" t="s">
        <v>8271</v>
      </c>
      <c r="Q1903" s="6">
        <f t="shared" si="116"/>
        <v>1.0115151515151515</v>
      </c>
      <c r="R1903" s="8">
        <f t="shared" si="119"/>
        <v>45.108108108108105</v>
      </c>
      <c r="S1903" t="s">
        <v>8317</v>
      </c>
      <c r="T1903" t="s">
        <v>8318</v>
      </c>
    </row>
    <row r="1904" spans="1:20" ht="45" x14ac:dyDescent="0.25">
      <c r="A1904">
        <v>3421</v>
      </c>
      <c r="B1904" s="3" t="s">
        <v>3420</v>
      </c>
      <c r="C1904" s="3" t="s">
        <v>7531</v>
      </c>
      <c r="D1904">
        <v>10000</v>
      </c>
      <c r="E1904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 s="13">
        <f t="shared" si="117"/>
        <v>42067.791238425925</v>
      </c>
      <c r="K1904">
        <v>1422903563</v>
      </c>
      <c r="L1904" s="13">
        <f t="shared" si="118"/>
        <v>40478.263923611114</v>
      </c>
      <c r="M1904" t="b">
        <v>0</v>
      </c>
      <c r="N1904">
        <v>98</v>
      </c>
      <c r="O1904" t="b">
        <v>1</v>
      </c>
      <c r="P1904" t="s">
        <v>8271</v>
      </c>
      <c r="Q1904" s="6">
        <f t="shared" si="116"/>
        <v>1.0115000000000001</v>
      </c>
      <c r="R1904" s="8">
        <f t="shared" si="119"/>
        <v>103.21428571428571</v>
      </c>
      <c r="S1904" t="s">
        <v>8317</v>
      </c>
      <c r="T1904" t="s">
        <v>8318</v>
      </c>
    </row>
    <row r="1905" spans="1:20" ht="45" x14ac:dyDescent="0.25">
      <c r="A1905">
        <v>2338</v>
      </c>
      <c r="B1905" s="3" t="s">
        <v>2339</v>
      </c>
      <c r="C1905" s="3" t="s">
        <v>6448</v>
      </c>
      <c r="D1905">
        <v>15000</v>
      </c>
      <c r="E1905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 s="13">
        <f t="shared" si="117"/>
        <v>41819.896805555552</v>
      </c>
      <c r="K1905">
        <v>1401485484</v>
      </c>
      <c r="L1905" s="13">
        <f t="shared" si="118"/>
        <v>41829.788252314815</v>
      </c>
      <c r="M1905" t="b">
        <v>1</v>
      </c>
      <c r="N1905">
        <v>123</v>
      </c>
      <c r="O1905" t="b">
        <v>1</v>
      </c>
      <c r="P1905" t="s">
        <v>8298</v>
      </c>
      <c r="Q1905" s="6">
        <f t="shared" si="116"/>
        <v>1.0114333333333334</v>
      </c>
      <c r="R1905" s="8">
        <f t="shared" si="119"/>
        <v>123.34552845528455</v>
      </c>
      <c r="S1905" t="s">
        <v>8328</v>
      </c>
      <c r="T1905" t="s">
        <v>8329</v>
      </c>
    </row>
    <row r="1906" spans="1:20" ht="45" x14ac:dyDescent="0.25">
      <c r="A1906">
        <v>2220</v>
      </c>
      <c r="B1906" s="3" t="s">
        <v>2221</v>
      </c>
      <c r="C1906" s="3" t="s">
        <v>6330</v>
      </c>
      <c r="D1906">
        <v>3500</v>
      </c>
      <c r="E1906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 s="13">
        <f t="shared" si="117"/>
        <v>41482.060601851852</v>
      </c>
      <c r="K1906">
        <v>1372296436</v>
      </c>
      <c r="L1906" s="13">
        <f t="shared" si="118"/>
        <v>42513.045798611114</v>
      </c>
      <c r="M1906" t="b">
        <v>0</v>
      </c>
      <c r="N1906">
        <v>69</v>
      </c>
      <c r="O1906" t="b">
        <v>1</v>
      </c>
      <c r="P1906" t="s">
        <v>8280</v>
      </c>
      <c r="Q1906" s="6">
        <f t="shared" si="116"/>
        <v>1.0114285714285713</v>
      </c>
      <c r="R1906" s="8">
        <f t="shared" si="119"/>
        <v>51.304347826086953</v>
      </c>
      <c r="S1906" t="s">
        <v>8314</v>
      </c>
      <c r="T1906" t="s">
        <v>8327</v>
      </c>
    </row>
    <row r="1907" spans="1:20" ht="60" x14ac:dyDescent="0.25">
      <c r="A1907">
        <v>3174</v>
      </c>
      <c r="B1907" s="3" t="s">
        <v>3174</v>
      </c>
      <c r="C1907" s="3" t="s">
        <v>7284</v>
      </c>
      <c r="D1907">
        <v>3000</v>
      </c>
      <c r="E1907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 s="13">
        <f t="shared" si="117"/>
        <v>41876.864675925928</v>
      </c>
      <c r="K1907">
        <v>1407789908</v>
      </c>
      <c r="L1907" s="13">
        <f t="shared" si="118"/>
        <v>41822.417939814812</v>
      </c>
      <c r="M1907" t="b">
        <v>1</v>
      </c>
      <c r="N1907">
        <v>23</v>
      </c>
      <c r="O1907" t="b">
        <v>1</v>
      </c>
      <c r="P1907" t="s">
        <v>8271</v>
      </c>
      <c r="Q1907" s="6">
        <f t="shared" si="116"/>
        <v>1.0113333333333334</v>
      </c>
      <c r="R1907" s="8">
        <f t="shared" si="119"/>
        <v>131.91304347826087</v>
      </c>
      <c r="S1907" t="s">
        <v>8317</v>
      </c>
      <c r="T1907" t="s">
        <v>8318</v>
      </c>
    </row>
    <row r="1908" spans="1:20" ht="60" x14ac:dyDescent="0.25">
      <c r="A1908">
        <v>3756</v>
      </c>
      <c r="B1908" s="3" t="s">
        <v>3753</v>
      </c>
      <c r="C1908" s="3" t="s">
        <v>7866</v>
      </c>
      <c r="D1908">
        <v>4500</v>
      </c>
      <c r="E1908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 s="13">
        <f t="shared" si="117"/>
        <v>41801.814791666664</v>
      </c>
      <c r="K1908">
        <v>1399923198</v>
      </c>
      <c r="L1908" s="13">
        <f t="shared" si="118"/>
        <v>42205.710879629631</v>
      </c>
      <c r="M1908" t="b">
        <v>0</v>
      </c>
      <c r="N1908">
        <v>17</v>
      </c>
      <c r="O1908" t="b">
        <v>1</v>
      </c>
      <c r="P1908" t="s">
        <v>8305</v>
      </c>
      <c r="Q1908" s="6">
        <f t="shared" si="116"/>
        <v>1.0111111111111111</v>
      </c>
      <c r="R1908" s="8">
        <f t="shared" si="119"/>
        <v>267.64705882352939</v>
      </c>
      <c r="S1908" t="s">
        <v>8317</v>
      </c>
      <c r="T1908" t="s">
        <v>8338</v>
      </c>
    </row>
    <row r="1909" spans="1:20" ht="60" x14ac:dyDescent="0.25">
      <c r="A1909">
        <v>1211</v>
      </c>
      <c r="B1909" s="3" t="s">
        <v>1212</v>
      </c>
      <c r="C1909" s="3" t="s">
        <v>5321</v>
      </c>
      <c r="D1909">
        <v>1000</v>
      </c>
      <c r="E1909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 s="13">
        <f t="shared" si="117"/>
        <v>42530.866446759261</v>
      </c>
      <c r="K1909">
        <v>1464209261</v>
      </c>
      <c r="L1909" s="13">
        <f t="shared" si="118"/>
        <v>42053.671666666662</v>
      </c>
      <c r="M1909" t="b">
        <v>0</v>
      </c>
      <c r="N1909">
        <v>6</v>
      </c>
      <c r="O1909" t="b">
        <v>1</v>
      </c>
      <c r="P1909" t="s">
        <v>8285</v>
      </c>
      <c r="Q1909" s="6">
        <f t="shared" si="116"/>
        <v>1.0109999999999999</v>
      </c>
      <c r="R1909" s="8">
        <f t="shared" si="119"/>
        <v>168.5</v>
      </c>
      <c r="S1909" t="s">
        <v>8325</v>
      </c>
      <c r="T1909" t="s">
        <v>8326</v>
      </c>
    </row>
    <row r="1910" spans="1:20" ht="60" x14ac:dyDescent="0.25">
      <c r="A1910">
        <v>3351</v>
      </c>
      <c r="B1910" s="3" t="s">
        <v>3350</v>
      </c>
      <c r="C1910" s="3" t="s">
        <v>7461</v>
      </c>
      <c r="D1910">
        <v>5000</v>
      </c>
      <c r="E1910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 s="13">
        <f t="shared" si="117"/>
        <v>41843.458333333336</v>
      </c>
      <c r="K1910">
        <v>1402910965</v>
      </c>
      <c r="L1910" s="13">
        <f t="shared" si="118"/>
        <v>42541.501516203702</v>
      </c>
      <c r="M1910" t="b">
        <v>0</v>
      </c>
      <c r="N1910">
        <v>54</v>
      </c>
      <c r="O1910" t="b">
        <v>1</v>
      </c>
      <c r="P1910" t="s">
        <v>8271</v>
      </c>
      <c r="Q1910" s="6">
        <f t="shared" si="116"/>
        <v>1.0109999999999999</v>
      </c>
      <c r="R1910" s="8">
        <f t="shared" si="119"/>
        <v>93.611111111111114</v>
      </c>
      <c r="S1910" t="s">
        <v>8317</v>
      </c>
      <c r="T1910" t="s">
        <v>8318</v>
      </c>
    </row>
    <row r="1911" spans="1:20" ht="60" x14ac:dyDescent="0.25">
      <c r="A1911">
        <v>1623</v>
      </c>
      <c r="B1911" s="3" t="s">
        <v>1624</v>
      </c>
      <c r="C1911" s="3" t="s">
        <v>5733</v>
      </c>
      <c r="D1911">
        <v>750</v>
      </c>
      <c r="E1911">
        <v>758</v>
      </c>
      <c r="F1911" t="s">
        <v>8219</v>
      </c>
      <c r="G1911" t="s">
        <v>8225</v>
      </c>
      <c r="H1911" t="s">
        <v>8247</v>
      </c>
      <c r="I1911">
        <v>1377621089</v>
      </c>
      <c r="J1911" s="13">
        <f t="shared" si="117"/>
        <v>41513.688530092593</v>
      </c>
      <c r="K1911">
        <v>1372437089</v>
      </c>
      <c r="L1911" s="13">
        <f t="shared" si="118"/>
        <v>42128.627893518518</v>
      </c>
      <c r="M1911" t="b">
        <v>0</v>
      </c>
      <c r="N1911">
        <v>18</v>
      </c>
      <c r="O1911" t="b">
        <v>1</v>
      </c>
      <c r="P1911" t="s">
        <v>8276</v>
      </c>
      <c r="Q1911" s="6">
        <f t="shared" si="116"/>
        <v>1.0106666666666666</v>
      </c>
      <c r="R1911" s="8">
        <f t="shared" si="119"/>
        <v>42.111111111111114</v>
      </c>
      <c r="S1911" t="s">
        <v>8314</v>
      </c>
      <c r="T1911" t="s">
        <v>8315</v>
      </c>
    </row>
    <row r="1912" spans="1:20" ht="60" x14ac:dyDescent="0.25">
      <c r="A1912">
        <v>411</v>
      </c>
      <c r="B1912" s="3" t="s">
        <v>412</v>
      </c>
      <c r="C1912" s="3" t="s">
        <v>4521</v>
      </c>
      <c r="D1912">
        <v>30000</v>
      </c>
      <c r="E1912">
        <v>30315</v>
      </c>
      <c r="F1912" t="s">
        <v>8219</v>
      </c>
      <c r="G1912" t="s">
        <v>8224</v>
      </c>
      <c r="H1912" t="s">
        <v>8246</v>
      </c>
      <c r="I1912">
        <v>1387688400</v>
      </c>
      <c r="J1912" s="13">
        <f t="shared" si="117"/>
        <v>41630.208333333336</v>
      </c>
      <c r="K1912">
        <v>1384920804</v>
      </c>
      <c r="L1912" s="13">
        <f t="shared" si="118"/>
        <v>42497.275706018518</v>
      </c>
      <c r="M1912" t="b">
        <v>0</v>
      </c>
      <c r="N1912">
        <v>241</v>
      </c>
      <c r="O1912" t="b">
        <v>1</v>
      </c>
      <c r="P1912" t="s">
        <v>8269</v>
      </c>
      <c r="Q1912" s="6">
        <f t="shared" si="116"/>
        <v>1.0105</v>
      </c>
      <c r="R1912" s="8">
        <f t="shared" si="119"/>
        <v>125.78838174273859</v>
      </c>
      <c r="S1912" t="s">
        <v>8320</v>
      </c>
      <c r="T1912" t="s">
        <v>8332</v>
      </c>
    </row>
    <row r="1913" spans="1:20" ht="60" x14ac:dyDescent="0.25">
      <c r="A1913">
        <v>3377</v>
      </c>
      <c r="B1913" s="3" t="s">
        <v>3376</v>
      </c>
      <c r="C1913" s="3" t="s">
        <v>7487</v>
      </c>
      <c r="D1913">
        <v>8000</v>
      </c>
      <c r="E1913">
        <v>8084</v>
      </c>
      <c r="F1913" t="s">
        <v>8219</v>
      </c>
      <c r="G1913" t="s">
        <v>8225</v>
      </c>
      <c r="H1913" t="s">
        <v>8247</v>
      </c>
      <c r="I1913">
        <v>1426870560</v>
      </c>
      <c r="J1913" s="13">
        <f t="shared" si="117"/>
        <v>42083.705555555556</v>
      </c>
      <c r="K1913">
        <v>1424280899</v>
      </c>
      <c r="L1913" s="13">
        <f t="shared" si="118"/>
        <v>41808.02648148148</v>
      </c>
      <c r="M1913" t="b">
        <v>0</v>
      </c>
      <c r="N1913">
        <v>77</v>
      </c>
      <c r="O1913" t="b">
        <v>1</v>
      </c>
      <c r="P1913" t="s">
        <v>8271</v>
      </c>
      <c r="Q1913" s="6">
        <f t="shared" si="116"/>
        <v>1.0105</v>
      </c>
      <c r="R1913" s="8">
        <f t="shared" si="119"/>
        <v>104.98701298701299</v>
      </c>
      <c r="S1913" t="s">
        <v>8317</v>
      </c>
      <c r="T1913" t="s">
        <v>8318</v>
      </c>
    </row>
    <row r="1914" spans="1:20" ht="60" x14ac:dyDescent="0.25">
      <c r="A1914">
        <v>1510</v>
      </c>
      <c r="B1914" s="3" t="s">
        <v>1511</v>
      </c>
      <c r="C1914" s="3" t="s">
        <v>5620</v>
      </c>
      <c r="D1914">
        <v>16000</v>
      </c>
      <c r="E1914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 s="13">
        <f t="shared" si="117"/>
        <v>41839.385162037033</v>
      </c>
      <c r="K1914">
        <v>1403169278</v>
      </c>
      <c r="L1914" s="13">
        <f t="shared" si="118"/>
        <v>41524.056921296295</v>
      </c>
      <c r="M1914" t="b">
        <v>1</v>
      </c>
      <c r="N1914">
        <v>405</v>
      </c>
      <c r="O1914" t="b">
        <v>1</v>
      </c>
      <c r="P1914" t="s">
        <v>8285</v>
      </c>
      <c r="Q1914" s="6">
        <f t="shared" si="116"/>
        <v>1.0103500000000001</v>
      </c>
      <c r="R1914" s="8">
        <f t="shared" si="119"/>
        <v>39.91506172839506</v>
      </c>
      <c r="S1914" t="s">
        <v>8325</v>
      </c>
      <c r="T1914" t="s">
        <v>8326</v>
      </c>
    </row>
    <row r="1915" spans="1:20" ht="60" x14ac:dyDescent="0.25">
      <c r="A1915">
        <v>2053</v>
      </c>
      <c r="B1915" s="3" t="s">
        <v>2054</v>
      </c>
      <c r="C1915" s="3" t="s">
        <v>6163</v>
      </c>
      <c r="D1915">
        <v>5000</v>
      </c>
      <c r="E1915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 s="13">
        <f t="shared" si="117"/>
        <v>42333.659155092595</v>
      </c>
      <c r="K1915">
        <v>1445870951</v>
      </c>
      <c r="L1915" s="13">
        <f t="shared" si="118"/>
        <v>41774.737060185187</v>
      </c>
      <c r="M1915" t="b">
        <v>0</v>
      </c>
      <c r="N1915">
        <v>121</v>
      </c>
      <c r="O1915" t="b">
        <v>1</v>
      </c>
      <c r="P1915" t="s">
        <v>8295</v>
      </c>
      <c r="Q1915" s="6">
        <f t="shared" si="116"/>
        <v>1.0102</v>
      </c>
      <c r="R1915" s="8">
        <f t="shared" si="119"/>
        <v>41.743801652892564</v>
      </c>
      <c r="S1915" t="s">
        <v>8310</v>
      </c>
      <c r="T1915" t="s">
        <v>8311</v>
      </c>
    </row>
    <row r="1916" spans="1:20" ht="60" x14ac:dyDescent="0.25">
      <c r="A1916">
        <v>3760</v>
      </c>
      <c r="B1916" s="3" t="s">
        <v>3757</v>
      </c>
      <c r="C1916" s="3" t="s">
        <v>7870</v>
      </c>
      <c r="D1916">
        <v>5000</v>
      </c>
      <c r="E1916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 s="13">
        <f t="shared" si="117"/>
        <v>41764.525300925925</v>
      </c>
      <c r="K1916">
        <v>1397133386</v>
      </c>
      <c r="L1916" s="13">
        <f t="shared" si="118"/>
        <v>42101.584074074075</v>
      </c>
      <c r="M1916" t="b">
        <v>0</v>
      </c>
      <c r="N1916">
        <v>91</v>
      </c>
      <c r="O1916" t="b">
        <v>1</v>
      </c>
      <c r="P1916" t="s">
        <v>8305</v>
      </c>
      <c r="Q1916" s="6">
        <f t="shared" si="116"/>
        <v>1.010154</v>
      </c>
      <c r="R1916" s="8">
        <f t="shared" si="119"/>
        <v>55.502967032967035</v>
      </c>
      <c r="S1916" t="s">
        <v>8317</v>
      </c>
      <c r="T1916" t="s">
        <v>8338</v>
      </c>
    </row>
    <row r="1917" spans="1:20" ht="60" x14ac:dyDescent="0.25">
      <c r="A1917">
        <v>2613</v>
      </c>
      <c r="B1917" s="3" t="s">
        <v>2613</v>
      </c>
      <c r="C1917" s="3" t="s">
        <v>6723</v>
      </c>
      <c r="D1917">
        <v>7500</v>
      </c>
      <c r="E1917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 s="13">
        <f t="shared" si="117"/>
        <v>41173.81821759259</v>
      </c>
      <c r="K1917">
        <v>1345664294</v>
      </c>
      <c r="L1917" s="13">
        <f t="shared" si="118"/>
        <v>41136.777812500004</v>
      </c>
      <c r="M1917" t="b">
        <v>1</v>
      </c>
      <c r="N1917">
        <v>28</v>
      </c>
      <c r="O1917" t="b">
        <v>1</v>
      </c>
      <c r="P1917" t="s">
        <v>8301</v>
      </c>
      <c r="Q1917" s="6">
        <f t="shared" si="116"/>
        <v>1.0101333333333333</v>
      </c>
      <c r="R1917" s="8">
        <f t="shared" si="119"/>
        <v>270.57142857142856</v>
      </c>
      <c r="S1917" t="s">
        <v>8310</v>
      </c>
      <c r="T1917" t="s">
        <v>8319</v>
      </c>
    </row>
    <row r="1918" spans="1:20" ht="45" x14ac:dyDescent="0.25">
      <c r="A1918">
        <v>2494</v>
      </c>
      <c r="B1918" s="3" t="s">
        <v>2494</v>
      </c>
      <c r="C1918" s="3" t="s">
        <v>6604</v>
      </c>
      <c r="D1918">
        <v>1500</v>
      </c>
      <c r="E1918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 s="13">
        <f t="shared" si="117"/>
        <v>41052.645185185182</v>
      </c>
      <c r="K1918">
        <v>1335194944</v>
      </c>
      <c r="L1918" s="13">
        <f t="shared" si="118"/>
        <v>40763.717256944445</v>
      </c>
      <c r="M1918" t="b">
        <v>0</v>
      </c>
      <c r="N1918">
        <v>39</v>
      </c>
      <c r="O1918" t="b">
        <v>1</v>
      </c>
      <c r="P1918" t="s">
        <v>8279</v>
      </c>
      <c r="Q1918" s="6">
        <f t="shared" si="116"/>
        <v>1.0100533333333332</v>
      </c>
      <c r="R1918" s="8">
        <f t="shared" si="119"/>
        <v>38.848205128205123</v>
      </c>
      <c r="S1918" t="s">
        <v>8314</v>
      </c>
      <c r="T1918" t="s">
        <v>8331</v>
      </c>
    </row>
    <row r="1919" spans="1:20" ht="60" x14ac:dyDescent="0.25">
      <c r="A1919">
        <v>1606</v>
      </c>
      <c r="B1919" s="3" t="s">
        <v>1607</v>
      </c>
      <c r="C1919" s="3" t="s">
        <v>5716</v>
      </c>
      <c r="D1919">
        <v>8000</v>
      </c>
      <c r="E1919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 s="13">
        <f t="shared" si="117"/>
        <v>40626.069884259261</v>
      </c>
      <c r="K1919">
        <v>1293158438</v>
      </c>
      <c r="L1919" s="13">
        <f t="shared" si="118"/>
        <v>41067.949212962965</v>
      </c>
      <c r="M1919" t="b">
        <v>0</v>
      </c>
      <c r="N1919">
        <v>92</v>
      </c>
      <c r="O1919" t="b">
        <v>1</v>
      </c>
      <c r="P1919" t="s">
        <v>8276</v>
      </c>
      <c r="Q1919" s="6">
        <f t="shared" si="116"/>
        <v>1.01004125</v>
      </c>
      <c r="R1919" s="8">
        <f t="shared" si="119"/>
        <v>87.829673913043479</v>
      </c>
      <c r="S1919" t="s">
        <v>8314</v>
      </c>
      <c r="T1919" t="s">
        <v>8315</v>
      </c>
    </row>
    <row r="1920" spans="1:20" ht="60" x14ac:dyDescent="0.25">
      <c r="A1920">
        <v>54</v>
      </c>
      <c r="B1920" s="3" t="s">
        <v>56</v>
      </c>
      <c r="C1920" s="3" t="s">
        <v>4165</v>
      </c>
      <c r="D1920">
        <v>10000</v>
      </c>
      <c r="E1920">
        <v>10100</v>
      </c>
      <c r="F1920" t="s">
        <v>8219</v>
      </c>
      <c r="G1920" t="s">
        <v>8224</v>
      </c>
      <c r="H1920" t="s">
        <v>8246</v>
      </c>
      <c r="I1920">
        <v>1451063221</v>
      </c>
      <c r="J1920" s="13">
        <f t="shared" si="117"/>
        <v>42363.713206018518</v>
      </c>
      <c r="K1920">
        <v>1448471221</v>
      </c>
      <c r="L1920" s="13">
        <f t="shared" si="118"/>
        <v>42553.583425925928</v>
      </c>
      <c r="M1920" t="b">
        <v>0</v>
      </c>
      <c r="N1920">
        <v>52</v>
      </c>
      <c r="O1920" t="b">
        <v>1</v>
      </c>
      <c r="P1920" t="s">
        <v>8265</v>
      </c>
      <c r="Q1920" s="6">
        <f t="shared" si="116"/>
        <v>1.01</v>
      </c>
      <c r="R1920" s="8">
        <f t="shared" si="119"/>
        <v>194.23076923076923</v>
      </c>
      <c r="S1920" t="s">
        <v>8320</v>
      </c>
      <c r="T1920" t="s">
        <v>8334</v>
      </c>
    </row>
    <row r="1921" spans="1:20" ht="60" x14ac:dyDescent="0.25">
      <c r="A1921">
        <v>1284</v>
      </c>
      <c r="B1921" s="3" t="s">
        <v>1285</v>
      </c>
      <c r="C1921" s="3" t="s">
        <v>5394</v>
      </c>
      <c r="D1921">
        <v>2000</v>
      </c>
      <c r="E1921">
        <v>2020</v>
      </c>
      <c r="F1921" t="s">
        <v>8219</v>
      </c>
      <c r="G1921" t="s">
        <v>8224</v>
      </c>
      <c r="H1921" t="s">
        <v>8246</v>
      </c>
      <c r="I1921">
        <v>1483203540</v>
      </c>
      <c r="J1921" s="13">
        <f t="shared" si="117"/>
        <v>42735.707638888889</v>
      </c>
      <c r="K1921">
        <v>1481175482</v>
      </c>
      <c r="L1921" s="13">
        <f t="shared" si="118"/>
        <v>40883.949317129627</v>
      </c>
      <c r="M1921" t="b">
        <v>0</v>
      </c>
      <c r="N1921">
        <v>31</v>
      </c>
      <c r="O1921" t="b">
        <v>1</v>
      </c>
      <c r="P1921" t="s">
        <v>8271</v>
      </c>
      <c r="Q1921" s="6">
        <f t="shared" si="116"/>
        <v>1.01</v>
      </c>
      <c r="R1921" s="8">
        <f t="shared" si="119"/>
        <v>65.161290322580641</v>
      </c>
      <c r="S1921" t="s">
        <v>8317</v>
      </c>
      <c r="T1921" t="s">
        <v>8318</v>
      </c>
    </row>
    <row r="1922" spans="1:20" ht="30" x14ac:dyDescent="0.25">
      <c r="A1922">
        <v>1826</v>
      </c>
      <c r="B1922" s="3" t="s">
        <v>1827</v>
      </c>
      <c r="C1922" s="3" t="s">
        <v>5936</v>
      </c>
      <c r="D1922">
        <v>2000</v>
      </c>
      <c r="E1922">
        <v>2020</v>
      </c>
      <c r="F1922" t="s">
        <v>8219</v>
      </c>
      <c r="G1922" t="s">
        <v>8224</v>
      </c>
      <c r="H1922" t="s">
        <v>8246</v>
      </c>
      <c r="I1922">
        <v>1392675017</v>
      </c>
      <c r="J1922" s="13">
        <f t="shared" si="117"/>
        <v>41687.923807870371</v>
      </c>
      <c r="K1922">
        <v>1390083017</v>
      </c>
      <c r="L1922" s="13">
        <f t="shared" si="118"/>
        <v>41591.964537037034</v>
      </c>
      <c r="M1922" t="b">
        <v>0</v>
      </c>
      <c r="N1922">
        <v>38</v>
      </c>
      <c r="O1922" t="b">
        <v>1</v>
      </c>
      <c r="P1922" t="s">
        <v>8276</v>
      </c>
      <c r="Q1922" s="6">
        <f t="shared" ref="Q1922:Q1985" si="120">E1922/D1922</f>
        <v>1.01</v>
      </c>
      <c r="R1922" s="8">
        <f t="shared" si="119"/>
        <v>53.157894736842103</v>
      </c>
      <c r="S1922" t="s">
        <v>8314</v>
      </c>
      <c r="T1922" t="s">
        <v>8315</v>
      </c>
    </row>
    <row r="1923" spans="1:20" ht="60" x14ac:dyDescent="0.25">
      <c r="A1923">
        <v>3150</v>
      </c>
      <c r="B1923" s="3" t="s">
        <v>3150</v>
      </c>
      <c r="C1923" s="3" t="s">
        <v>7260</v>
      </c>
      <c r="D1923">
        <v>3500</v>
      </c>
      <c r="E1923">
        <v>3535</v>
      </c>
      <c r="F1923" t="s">
        <v>8219</v>
      </c>
      <c r="G1923" t="s">
        <v>8224</v>
      </c>
      <c r="H1923" t="s">
        <v>8246</v>
      </c>
      <c r="I1923">
        <v>1295928000</v>
      </c>
      <c r="J1923" s="13">
        <f t="shared" ref="J1923:J1986" si="121">(((I1923/60)/60)/24)+DATE(1970,1,1)</f>
        <v>40568.166666666664</v>
      </c>
      <c r="K1923">
        <v>1288160403</v>
      </c>
      <c r="L1923" s="13">
        <f t="shared" ref="L1923:L1986" si="122">(((K1942/60)/60)/24)+DATE(1970,1,1)</f>
        <v>42564.95380787037</v>
      </c>
      <c r="M1923" t="b">
        <v>1</v>
      </c>
      <c r="N1923">
        <v>104</v>
      </c>
      <c r="O1923" t="b">
        <v>1</v>
      </c>
      <c r="P1923" t="s">
        <v>8271</v>
      </c>
      <c r="Q1923" s="6">
        <f t="shared" si="120"/>
        <v>1.01</v>
      </c>
      <c r="R1923" s="8">
        <f t="shared" ref="R1923:R1986" si="123">E1923/N1923</f>
        <v>33.990384615384613</v>
      </c>
      <c r="S1923" t="s">
        <v>8317</v>
      </c>
      <c r="T1923" t="s">
        <v>8318</v>
      </c>
    </row>
    <row r="1924" spans="1:20" ht="30" x14ac:dyDescent="0.25">
      <c r="A1924">
        <v>3157</v>
      </c>
      <c r="B1924" s="3" t="s">
        <v>3157</v>
      </c>
      <c r="C1924" s="3" t="s">
        <v>7267</v>
      </c>
      <c r="D1924">
        <v>4000</v>
      </c>
      <c r="E1924">
        <v>4040</v>
      </c>
      <c r="F1924" t="s">
        <v>8219</v>
      </c>
      <c r="G1924" t="s">
        <v>8224</v>
      </c>
      <c r="H1924" t="s">
        <v>8246</v>
      </c>
      <c r="I1924">
        <v>1405746000</v>
      </c>
      <c r="J1924" s="13">
        <f t="shared" si="121"/>
        <v>41839.208333333336</v>
      </c>
      <c r="K1924">
        <v>1404932105</v>
      </c>
      <c r="L1924" s="13">
        <f t="shared" si="122"/>
        <v>41752.83457175926</v>
      </c>
      <c r="M1924" t="b">
        <v>1</v>
      </c>
      <c r="N1924">
        <v>41</v>
      </c>
      <c r="O1924" t="b">
        <v>1</v>
      </c>
      <c r="P1924" t="s">
        <v>8271</v>
      </c>
      <c r="Q1924" s="6">
        <f t="shared" si="120"/>
        <v>1.01</v>
      </c>
      <c r="R1924" s="8">
        <f t="shared" si="123"/>
        <v>98.536585365853654</v>
      </c>
      <c r="S1924" t="s">
        <v>8317</v>
      </c>
      <c r="T1924" t="s">
        <v>8318</v>
      </c>
    </row>
    <row r="1925" spans="1:20" ht="45" x14ac:dyDescent="0.25">
      <c r="A1925">
        <v>3320</v>
      </c>
      <c r="B1925" s="3" t="s">
        <v>3320</v>
      </c>
      <c r="C1925" s="3" t="s">
        <v>7430</v>
      </c>
      <c r="D1925">
        <v>2500</v>
      </c>
      <c r="E1925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 s="13">
        <f t="shared" si="121"/>
        <v>42543.045798611114</v>
      </c>
      <c r="K1925">
        <v>1463965557</v>
      </c>
      <c r="L1925" s="13">
        <f t="shared" si="122"/>
        <v>42138.506377314814</v>
      </c>
      <c r="M1925" t="b">
        <v>0</v>
      </c>
      <c r="N1925">
        <v>38</v>
      </c>
      <c r="O1925" t="b">
        <v>1</v>
      </c>
      <c r="P1925" t="s">
        <v>8271</v>
      </c>
      <c r="Q1925" s="6">
        <f t="shared" si="120"/>
        <v>1.01</v>
      </c>
      <c r="R1925" s="8">
        <f t="shared" si="123"/>
        <v>66.44736842105263</v>
      </c>
      <c r="S1925" t="s">
        <v>8317</v>
      </c>
      <c r="T1925" t="s">
        <v>8318</v>
      </c>
    </row>
    <row r="1926" spans="1:20" ht="60" x14ac:dyDescent="0.25">
      <c r="A1926">
        <v>3357</v>
      </c>
      <c r="B1926" s="3" t="s">
        <v>3356</v>
      </c>
      <c r="C1926" s="3" t="s">
        <v>7467</v>
      </c>
      <c r="D1926">
        <v>2000</v>
      </c>
      <c r="E1926">
        <v>2020</v>
      </c>
      <c r="F1926" t="s">
        <v>8219</v>
      </c>
      <c r="G1926" t="s">
        <v>8225</v>
      </c>
      <c r="H1926" t="s">
        <v>8247</v>
      </c>
      <c r="I1926">
        <v>1406887310</v>
      </c>
      <c r="J1926" s="13">
        <f t="shared" si="121"/>
        <v>41852.417939814812</v>
      </c>
      <c r="K1926">
        <v>1404295310</v>
      </c>
      <c r="L1926" s="13">
        <f t="shared" si="122"/>
        <v>41820.62809027778</v>
      </c>
      <c r="M1926" t="b">
        <v>0</v>
      </c>
      <c r="N1926">
        <v>21</v>
      </c>
      <c r="O1926" t="b">
        <v>1</v>
      </c>
      <c r="P1926" t="s">
        <v>8271</v>
      </c>
      <c r="Q1926" s="6">
        <f t="shared" si="120"/>
        <v>1.01</v>
      </c>
      <c r="R1926" s="8">
        <f t="shared" si="123"/>
        <v>96.19047619047619</v>
      </c>
      <c r="S1926" t="s">
        <v>8317</v>
      </c>
      <c r="T1926" t="s">
        <v>8318</v>
      </c>
    </row>
    <row r="1927" spans="1:20" ht="60" x14ac:dyDescent="0.25">
      <c r="A1927">
        <v>3437</v>
      </c>
      <c r="B1927" s="3" t="s">
        <v>3436</v>
      </c>
      <c r="C1927" s="3" t="s">
        <v>7547</v>
      </c>
      <c r="D1927">
        <v>3000</v>
      </c>
      <c r="E1927">
        <v>3030</v>
      </c>
      <c r="F1927" t="s">
        <v>8219</v>
      </c>
      <c r="G1927" t="s">
        <v>8224</v>
      </c>
      <c r="H1927" t="s">
        <v>8246</v>
      </c>
      <c r="I1927">
        <v>1440003820</v>
      </c>
      <c r="J1927" s="13">
        <f t="shared" si="121"/>
        <v>42235.710879629631</v>
      </c>
      <c r="K1927">
        <v>1437411820</v>
      </c>
      <c r="L1927" s="13">
        <f t="shared" si="122"/>
        <v>40978.125046296293</v>
      </c>
      <c r="M1927" t="b">
        <v>0</v>
      </c>
      <c r="N1927">
        <v>36</v>
      </c>
      <c r="O1927" t="b">
        <v>1</v>
      </c>
      <c r="P1927" t="s">
        <v>8271</v>
      </c>
      <c r="Q1927" s="6">
        <f t="shared" si="120"/>
        <v>1.01</v>
      </c>
      <c r="R1927" s="8">
        <f t="shared" si="123"/>
        <v>84.166666666666671</v>
      </c>
      <c r="S1927" t="s">
        <v>8317</v>
      </c>
      <c r="T1927" t="s">
        <v>8318</v>
      </c>
    </row>
    <row r="1928" spans="1:20" x14ac:dyDescent="0.25">
      <c r="A1928">
        <v>3467</v>
      </c>
      <c r="B1928" s="3" t="s">
        <v>3466</v>
      </c>
      <c r="C1928" s="3" t="s">
        <v>7577</v>
      </c>
      <c r="D1928">
        <v>3000</v>
      </c>
      <c r="E1928">
        <v>3030</v>
      </c>
      <c r="F1928" t="s">
        <v>8219</v>
      </c>
      <c r="G1928" t="s">
        <v>8224</v>
      </c>
      <c r="H1928" t="s">
        <v>8246</v>
      </c>
      <c r="I1928">
        <v>1426864032</v>
      </c>
      <c r="J1928" s="13">
        <f t="shared" si="121"/>
        <v>42083.630000000005</v>
      </c>
      <c r="K1928">
        <v>1424275632</v>
      </c>
      <c r="L1928" s="13">
        <f t="shared" si="122"/>
        <v>42753.205625000002</v>
      </c>
      <c r="M1928" t="b">
        <v>0</v>
      </c>
      <c r="N1928">
        <v>47</v>
      </c>
      <c r="O1928" t="b">
        <v>1</v>
      </c>
      <c r="P1928" t="s">
        <v>8271</v>
      </c>
      <c r="Q1928" s="6">
        <f t="shared" si="120"/>
        <v>1.01</v>
      </c>
      <c r="R1928" s="8">
        <f t="shared" si="123"/>
        <v>64.468085106382972</v>
      </c>
      <c r="S1928" t="s">
        <v>8317</v>
      </c>
      <c r="T1928" t="s">
        <v>8318</v>
      </c>
    </row>
    <row r="1929" spans="1:20" ht="60" x14ac:dyDescent="0.25">
      <c r="A1929">
        <v>3474</v>
      </c>
      <c r="B1929" s="3" t="s">
        <v>3473</v>
      </c>
      <c r="C1929" s="3" t="s">
        <v>7584</v>
      </c>
      <c r="D1929">
        <v>2000</v>
      </c>
      <c r="E1929">
        <v>2020</v>
      </c>
      <c r="F1929" t="s">
        <v>8219</v>
      </c>
      <c r="G1929" t="s">
        <v>8225</v>
      </c>
      <c r="H1929" t="s">
        <v>8247</v>
      </c>
      <c r="I1929">
        <v>1469016131</v>
      </c>
      <c r="J1929" s="13">
        <f t="shared" si="121"/>
        <v>42571.501516203702</v>
      </c>
      <c r="K1929">
        <v>1466424131</v>
      </c>
      <c r="L1929" s="13">
        <f t="shared" si="122"/>
        <v>42228.634328703702</v>
      </c>
      <c r="M1929" t="b">
        <v>0</v>
      </c>
      <c r="N1929">
        <v>39</v>
      </c>
      <c r="O1929" t="b">
        <v>1</v>
      </c>
      <c r="P1929" t="s">
        <v>8271</v>
      </c>
      <c r="Q1929" s="6">
        <f t="shared" si="120"/>
        <v>1.01</v>
      </c>
      <c r="R1929" s="8">
        <f t="shared" si="123"/>
        <v>51.794871794871796</v>
      </c>
      <c r="S1929" t="s">
        <v>8317</v>
      </c>
      <c r="T1929" t="s">
        <v>8318</v>
      </c>
    </row>
    <row r="1930" spans="1:20" ht="60" x14ac:dyDescent="0.25">
      <c r="A1930">
        <v>3618</v>
      </c>
      <c r="B1930" s="3" t="s">
        <v>3616</v>
      </c>
      <c r="C1930" s="3" t="s">
        <v>7728</v>
      </c>
      <c r="D1930">
        <v>2000</v>
      </c>
      <c r="E1930">
        <v>2020</v>
      </c>
      <c r="F1930" t="s">
        <v>8219</v>
      </c>
      <c r="G1930" t="s">
        <v>8225</v>
      </c>
      <c r="H1930" t="s">
        <v>8247</v>
      </c>
      <c r="I1930">
        <v>1433343850</v>
      </c>
      <c r="J1930" s="13">
        <f t="shared" si="121"/>
        <v>42158.627893518518</v>
      </c>
      <c r="K1930">
        <v>1430751850</v>
      </c>
      <c r="L1930" s="13">
        <f t="shared" si="122"/>
        <v>42770.201481481476</v>
      </c>
      <c r="M1930" t="b">
        <v>0</v>
      </c>
      <c r="N1930">
        <v>56</v>
      </c>
      <c r="O1930" t="b">
        <v>1</v>
      </c>
      <c r="P1930" t="s">
        <v>8271</v>
      </c>
      <c r="Q1930" s="6">
        <f t="shared" si="120"/>
        <v>1.01</v>
      </c>
      <c r="R1930" s="8">
        <f t="shared" si="123"/>
        <v>36.071428571428569</v>
      </c>
      <c r="S1930" t="s">
        <v>8317</v>
      </c>
      <c r="T1930" t="s">
        <v>8318</v>
      </c>
    </row>
    <row r="1931" spans="1:20" ht="60" x14ac:dyDescent="0.25">
      <c r="A1931">
        <v>3813</v>
      </c>
      <c r="B1931" s="3" t="s">
        <v>3810</v>
      </c>
      <c r="C1931" s="3" t="s">
        <v>7923</v>
      </c>
      <c r="D1931">
        <v>2100</v>
      </c>
      <c r="E1931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 s="13">
        <f t="shared" si="121"/>
        <v>42535.904861111107</v>
      </c>
      <c r="K1931">
        <v>1462603021</v>
      </c>
      <c r="L1931" s="13">
        <f t="shared" si="122"/>
        <v>42772.833379629628</v>
      </c>
      <c r="M1931" t="b">
        <v>0</v>
      </c>
      <c r="N1931">
        <v>27</v>
      </c>
      <c r="O1931" t="b">
        <v>1</v>
      </c>
      <c r="P1931" t="s">
        <v>8271</v>
      </c>
      <c r="Q1931" s="6">
        <f t="shared" si="120"/>
        <v>1.0095190476190474</v>
      </c>
      <c r="R1931" s="8">
        <f t="shared" si="123"/>
        <v>78.518148148148143</v>
      </c>
      <c r="S1931" t="s">
        <v>8317</v>
      </c>
      <c r="T1931" t="s">
        <v>8318</v>
      </c>
    </row>
    <row r="1932" spans="1:20" ht="30" x14ac:dyDescent="0.25">
      <c r="A1932">
        <v>14</v>
      </c>
      <c r="B1932" s="3" t="s">
        <v>16</v>
      </c>
      <c r="C1932" s="3" t="s">
        <v>4125</v>
      </c>
      <c r="D1932">
        <v>6000</v>
      </c>
      <c r="E1932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 s="13">
        <f t="shared" si="121"/>
        <v>41833.582638888889</v>
      </c>
      <c r="K1932">
        <v>1403051888</v>
      </c>
      <c r="L1932" s="13">
        <f t="shared" si="122"/>
        <v>42116.710752314815</v>
      </c>
      <c r="M1932" t="b">
        <v>0</v>
      </c>
      <c r="N1932">
        <v>41</v>
      </c>
      <c r="O1932" t="b">
        <v>1</v>
      </c>
      <c r="P1932" t="s">
        <v>8265</v>
      </c>
      <c r="Q1932" s="6">
        <f t="shared" si="120"/>
        <v>1.0093333333333334</v>
      </c>
      <c r="R1932" s="8">
        <f t="shared" si="123"/>
        <v>147.70731707317074</v>
      </c>
      <c r="S1932" t="s">
        <v>8320</v>
      </c>
      <c r="T1932" t="s">
        <v>8334</v>
      </c>
    </row>
    <row r="1933" spans="1:20" x14ac:dyDescent="0.25">
      <c r="A1933">
        <v>836</v>
      </c>
      <c r="B1933" s="3" t="s">
        <v>837</v>
      </c>
      <c r="C1933" s="3" t="s">
        <v>4946</v>
      </c>
      <c r="D1933">
        <v>5000</v>
      </c>
      <c r="E1933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 s="13">
        <f t="shared" si="121"/>
        <v>41554.056921296295</v>
      </c>
      <c r="K1933">
        <v>1378516918</v>
      </c>
      <c r="L1933" s="13">
        <f t="shared" si="122"/>
        <v>41068.520474537036</v>
      </c>
      <c r="M1933" t="b">
        <v>0</v>
      </c>
      <c r="N1933">
        <v>46</v>
      </c>
      <c r="O1933" t="b">
        <v>1</v>
      </c>
      <c r="P1933" t="s">
        <v>8276</v>
      </c>
      <c r="Q1933" s="6">
        <f t="shared" si="120"/>
        <v>1.009304</v>
      </c>
      <c r="R1933" s="8">
        <f t="shared" si="123"/>
        <v>109.70695652173914</v>
      </c>
      <c r="S1933" t="s">
        <v>8314</v>
      </c>
      <c r="T1933" t="s">
        <v>8315</v>
      </c>
    </row>
    <row r="1934" spans="1:20" ht="30" x14ac:dyDescent="0.25">
      <c r="A1934">
        <v>1628</v>
      </c>
      <c r="B1934" s="3" t="s">
        <v>1629</v>
      </c>
      <c r="C1934" s="3" t="s">
        <v>5738</v>
      </c>
      <c r="D1934">
        <v>4000</v>
      </c>
      <c r="E1934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 s="13">
        <f t="shared" si="121"/>
        <v>41807.737060185187</v>
      </c>
      <c r="K1934">
        <v>1400175682</v>
      </c>
      <c r="L1934" s="13">
        <f t="shared" si="122"/>
        <v>41589.676886574074</v>
      </c>
      <c r="M1934" t="b">
        <v>0</v>
      </c>
      <c r="N1934">
        <v>88</v>
      </c>
      <c r="O1934" t="b">
        <v>1</v>
      </c>
      <c r="P1934" t="s">
        <v>8276</v>
      </c>
      <c r="Q1934" s="6">
        <f t="shared" si="120"/>
        <v>1.00925</v>
      </c>
      <c r="R1934" s="8">
        <f t="shared" si="123"/>
        <v>45.875</v>
      </c>
      <c r="S1934" t="s">
        <v>8314</v>
      </c>
      <c r="T1934" t="s">
        <v>8315</v>
      </c>
    </row>
    <row r="1935" spans="1:20" ht="60" x14ac:dyDescent="0.25">
      <c r="A1935">
        <v>2930</v>
      </c>
      <c r="B1935" s="3" t="s">
        <v>2930</v>
      </c>
      <c r="C1935" s="3" t="s">
        <v>7040</v>
      </c>
      <c r="D1935">
        <v>10000</v>
      </c>
      <c r="E1935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 s="13">
        <f t="shared" si="121"/>
        <v>42131.584074074075</v>
      </c>
      <c r="K1935">
        <v>1428415264</v>
      </c>
      <c r="L1935" s="13">
        <f t="shared" si="122"/>
        <v>42144.041851851856</v>
      </c>
      <c r="M1935" t="b">
        <v>0</v>
      </c>
      <c r="N1935">
        <v>62</v>
      </c>
      <c r="O1935" t="b">
        <v>1</v>
      </c>
      <c r="P1935" t="s">
        <v>8305</v>
      </c>
      <c r="Q1935" s="6">
        <f t="shared" si="120"/>
        <v>1.0092000000000001</v>
      </c>
      <c r="R1935" s="8">
        <f t="shared" si="123"/>
        <v>162.7741935483871</v>
      </c>
      <c r="S1935" t="s">
        <v>8317</v>
      </c>
      <c r="T1935" t="s">
        <v>8338</v>
      </c>
    </row>
    <row r="1936" spans="1:20" ht="45" x14ac:dyDescent="0.25">
      <c r="A1936">
        <v>2116</v>
      </c>
      <c r="B1936" s="3" t="s">
        <v>2117</v>
      </c>
      <c r="C1936" s="3" t="s">
        <v>6226</v>
      </c>
      <c r="D1936">
        <v>48000</v>
      </c>
      <c r="E1936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 s="13">
        <f t="shared" si="121"/>
        <v>41184.777812500004</v>
      </c>
      <c r="K1936">
        <v>1345056003</v>
      </c>
      <c r="L1936" s="13">
        <f t="shared" si="122"/>
        <v>41897.602037037039</v>
      </c>
      <c r="M1936" t="b">
        <v>0</v>
      </c>
      <c r="N1936">
        <v>92</v>
      </c>
      <c r="O1936" t="b">
        <v>1</v>
      </c>
      <c r="P1936" t="s">
        <v>8279</v>
      </c>
      <c r="Q1936" s="6">
        <f t="shared" si="120"/>
        <v>1.0090416666666666</v>
      </c>
      <c r="R1936" s="8">
        <f t="shared" si="123"/>
        <v>526.45652173913038</v>
      </c>
      <c r="S1936" t="s">
        <v>8314</v>
      </c>
      <c r="T1936" t="s">
        <v>8331</v>
      </c>
    </row>
    <row r="1937" spans="1:20" ht="60" x14ac:dyDescent="0.25">
      <c r="A1937">
        <v>392</v>
      </c>
      <c r="B1937" s="3" t="s">
        <v>393</v>
      </c>
      <c r="C1937" s="3" t="s">
        <v>4502</v>
      </c>
      <c r="D1937">
        <v>18500</v>
      </c>
      <c r="E1937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 s="13">
        <f t="shared" si="121"/>
        <v>40794.125</v>
      </c>
      <c r="K1937">
        <v>1312823571</v>
      </c>
      <c r="L1937" s="13">
        <f t="shared" si="122"/>
        <v>41927.936157407406</v>
      </c>
      <c r="M1937" t="b">
        <v>0</v>
      </c>
      <c r="N1937">
        <v>206</v>
      </c>
      <c r="O1937" t="b">
        <v>1</v>
      </c>
      <c r="P1937" t="s">
        <v>8269</v>
      </c>
      <c r="Q1937" s="6">
        <f t="shared" si="120"/>
        <v>1.009027027027027</v>
      </c>
      <c r="R1937" s="8">
        <f t="shared" si="123"/>
        <v>90.616504854368927</v>
      </c>
      <c r="S1937" t="s">
        <v>8320</v>
      </c>
      <c r="T1937" t="s">
        <v>8332</v>
      </c>
    </row>
    <row r="1938" spans="1:20" ht="60" x14ac:dyDescent="0.25">
      <c r="A1938">
        <v>1882</v>
      </c>
      <c r="B1938" s="3" t="s">
        <v>1883</v>
      </c>
      <c r="C1938" s="3" t="s">
        <v>5992</v>
      </c>
      <c r="D1938">
        <v>3350</v>
      </c>
      <c r="E1938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 s="13">
        <f t="shared" si="121"/>
        <v>41100.991666666669</v>
      </c>
      <c r="K1938">
        <v>1339109212</v>
      </c>
      <c r="L1938" s="13">
        <f t="shared" si="122"/>
        <v>42068.888391203705</v>
      </c>
      <c r="M1938" t="b">
        <v>0</v>
      </c>
      <c r="N1938">
        <v>81</v>
      </c>
      <c r="O1938" t="b">
        <v>1</v>
      </c>
      <c r="P1938" t="s">
        <v>8279</v>
      </c>
      <c r="Q1938" s="6">
        <f t="shared" si="120"/>
        <v>1.008955223880597</v>
      </c>
      <c r="R1938" s="8">
        <f t="shared" si="123"/>
        <v>41.728395061728392</v>
      </c>
      <c r="S1938" t="s">
        <v>8314</v>
      </c>
      <c r="T1938" t="s">
        <v>8331</v>
      </c>
    </row>
    <row r="1939" spans="1:20" ht="45" x14ac:dyDescent="0.25">
      <c r="A1939">
        <v>2935</v>
      </c>
      <c r="B1939" s="3" t="s">
        <v>2935</v>
      </c>
      <c r="C1939" s="3" t="s">
        <v>7045</v>
      </c>
      <c r="D1939">
        <v>3500</v>
      </c>
      <c r="E1939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 s="13">
        <f t="shared" si="121"/>
        <v>42611.708333333328</v>
      </c>
      <c r="K1939">
        <v>1467468008</v>
      </c>
      <c r="L1939" s="13">
        <f t="shared" si="122"/>
        <v>42704.187118055561</v>
      </c>
      <c r="M1939" t="b">
        <v>0</v>
      </c>
      <c r="N1939">
        <v>39</v>
      </c>
      <c r="O1939" t="b">
        <v>1</v>
      </c>
      <c r="P1939" t="s">
        <v>8305</v>
      </c>
      <c r="Q1939" s="6">
        <f t="shared" si="120"/>
        <v>1.0088571428571429</v>
      </c>
      <c r="R1939" s="8">
        <f t="shared" si="123"/>
        <v>90.538461538461533</v>
      </c>
      <c r="S1939" t="s">
        <v>8317</v>
      </c>
      <c r="T1939" t="s">
        <v>8338</v>
      </c>
    </row>
    <row r="1940" spans="1:20" ht="60" x14ac:dyDescent="0.25">
      <c r="A1940">
        <v>3182</v>
      </c>
      <c r="B1940" s="3" t="s">
        <v>3182</v>
      </c>
      <c r="C1940" s="3" t="s">
        <v>7292</v>
      </c>
      <c r="D1940">
        <v>7000</v>
      </c>
      <c r="E1940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 s="13">
        <f t="shared" si="121"/>
        <v>40939.708333333336</v>
      </c>
      <c r="K1940">
        <v>1323211621</v>
      </c>
      <c r="L1940" s="13">
        <f t="shared" si="122"/>
        <v>42252.474351851852</v>
      </c>
      <c r="M1940" t="b">
        <v>1</v>
      </c>
      <c r="N1940">
        <v>151</v>
      </c>
      <c r="O1940" t="b">
        <v>1</v>
      </c>
      <c r="P1940" t="s">
        <v>8271</v>
      </c>
      <c r="Q1940" s="6">
        <f t="shared" si="120"/>
        <v>1.0088571428571429</v>
      </c>
      <c r="R1940" s="8">
        <f t="shared" si="123"/>
        <v>46.768211920529801</v>
      </c>
      <c r="S1940" t="s">
        <v>8317</v>
      </c>
      <c r="T1940" t="s">
        <v>8318</v>
      </c>
    </row>
    <row r="1941" spans="1:20" ht="45" x14ac:dyDescent="0.25">
      <c r="A1941">
        <v>2120</v>
      </c>
      <c r="B1941" s="3" t="s">
        <v>2121</v>
      </c>
      <c r="C1941" s="3" t="s">
        <v>6230</v>
      </c>
      <c r="D1941">
        <v>8000</v>
      </c>
      <c r="E1941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 s="13">
        <f t="shared" si="121"/>
        <v>41640.964537037034</v>
      </c>
      <c r="K1941">
        <v>1384384136</v>
      </c>
      <c r="L1941" s="13">
        <f t="shared" si="122"/>
        <v>40625.900694444441</v>
      </c>
      <c r="M1941" t="b">
        <v>0</v>
      </c>
      <c r="N1941">
        <v>69</v>
      </c>
      <c r="O1941" t="b">
        <v>1</v>
      </c>
      <c r="P1941" t="s">
        <v>8279</v>
      </c>
      <c r="Q1941" s="6">
        <f t="shared" si="120"/>
        <v>1.00880375</v>
      </c>
      <c r="R1941" s="8">
        <f t="shared" si="123"/>
        <v>116.96275362318841</v>
      </c>
      <c r="S1941" t="s">
        <v>8314</v>
      </c>
      <c r="T1941" t="s">
        <v>8331</v>
      </c>
    </row>
    <row r="1942" spans="1:20" ht="60" x14ac:dyDescent="0.25">
      <c r="A1942">
        <v>3022</v>
      </c>
      <c r="B1942" s="3" t="s">
        <v>3022</v>
      </c>
      <c r="C1942" s="3" t="s">
        <v>7132</v>
      </c>
      <c r="D1942">
        <v>10000</v>
      </c>
      <c r="E1942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 s="13">
        <f t="shared" si="121"/>
        <v>42609.95380787037</v>
      </c>
      <c r="K1942">
        <v>1468450409</v>
      </c>
      <c r="L1942" s="13">
        <f t="shared" si="122"/>
        <v>41107.130150462966</v>
      </c>
      <c r="M1942" t="b">
        <v>0</v>
      </c>
      <c r="N1942">
        <v>62</v>
      </c>
      <c r="O1942" t="b">
        <v>1</v>
      </c>
      <c r="P1942" t="s">
        <v>8303</v>
      </c>
      <c r="Q1942" s="6">
        <f t="shared" si="120"/>
        <v>1.0087999999999999</v>
      </c>
      <c r="R1942" s="8">
        <f t="shared" si="123"/>
        <v>162.70967741935485</v>
      </c>
      <c r="S1942" t="s">
        <v>8317</v>
      </c>
      <c r="T1942" t="s">
        <v>8330</v>
      </c>
    </row>
    <row r="1943" spans="1:20" ht="60" x14ac:dyDescent="0.25">
      <c r="A1943">
        <v>3418</v>
      </c>
      <c r="B1943" s="3" t="s">
        <v>3417</v>
      </c>
      <c r="C1943" s="3" t="s">
        <v>7528</v>
      </c>
      <c r="D1943">
        <v>4000</v>
      </c>
      <c r="E1943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 s="13">
        <f t="shared" si="121"/>
        <v>41782.83457175926</v>
      </c>
      <c r="K1943">
        <v>1398283307</v>
      </c>
      <c r="L1943" s="13">
        <f t="shared" si="122"/>
        <v>42227.824212962965</v>
      </c>
      <c r="M1943" t="b">
        <v>0</v>
      </c>
      <c r="N1943">
        <v>56</v>
      </c>
      <c r="O1943" t="b">
        <v>1</v>
      </c>
      <c r="P1943" t="s">
        <v>8271</v>
      </c>
      <c r="Q1943" s="6">
        <f t="shared" si="120"/>
        <v>1.00875</v>
      </c>
      <c r="R1943" s="8">
        <f t="shared" si="123"/>
        <v>72.053571428571431</v>
      </c>
      <c r="S1943" t="s">
        <v>8317</v>
      </c>
      <c r="T1943" t="s">
        <v>8318</v>
      </c>
    </row>
    <row r="1944" spans="1:20" ht="60" x14ac:dyDescent="0.25">
      <c r="A1944">
        <v>1205</v>
      </c>
      <c r="B1944" s="3" t="s">
        <v>1206</v>
      </c>
      <c r="C1944" s="3" t="s">
        <v>5315</v>
      </c>
      <c r="D1944">
        <v>13000</v>
      </c>
      <c r="E1944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 s="13">
        <f t="shared" si="121"/>
        <v>42168.506377314814</v>
      </c>
      <c r="K1944">
        <v>1431605351</v>
      </c>
      <c r="L1944" s="13">
        <f t="shared" si="122"/>
        <v>42102.866307870368</v>
      </c>
      <c r="M1944" t="b">
        <v>0</v>
      </c>
      <c r="N1944">
        <v>62</v>
      </c>
      <c r="O1944" t="b">
        <v>1</v>
      </c>
      <c r="P1944" t="s">
        <v>8285</v>
      </c>
      <c r="Q1944" s="6">
        <f t="shared" si="120"/>
        <v>1.0086153846153847</v>
      </c>
      <c r="R1944" s="8">
        <f t="shared" si="123"/>
        <v>211.48387096774192</v>
      </c>
      <c r="S1944" t="s">
        <v>8325</v>
      </c>
      <c r="T1944" t="s">
        <v>8326</v>
      </c>
    </row>
    <row r="1945" spans="1:20" ht="60" x14ac:dyDescent="0.25">
      <c r="A1945">
        <v>3671</v>
      </c>
      <c r="B1945" s="3" t="s">
        <v>3668</v>
      </c>
      <c r="C1945" s="3" t="s">
        <v>7781</v>
      </c>
      <c r="D1945">
        <v>3500</v>
      </c>
      <c r="E1945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 s="13">
        <f t="shared" si="121"/>
        <v>41841.165972222225</v>
      </c>
      <c r="K1945">
        <v>1404140667</v>
      </c>
      <c r="L1945" s="13">
        <f t="shared" si="122"/>
        <v>42632.348310185189</v>
      </c>
      <c r="M1945" t="b">
        <v>0</v>
      </c>
      <c r="N1945">
        <v>40</v>
      </c>
      <c r="O1945" t="b">
        <v>1</v>
      </c>
      <c r="P1945" t="s">
        <v>8271</v>
      </c>
      <c r="Q1945" s="6">
        <f t="shared" si="120"/>
        <v>1.0085714285714287</v>
      </c>
      <c r="R1945" s="8">
        <f t="shared" si="123"/>
        <v>88.25</v>
      </c>
      <c r="S1945" t="s">
        <v>8317</v>
      </c>
      <c r="T1945" t="s">
        <v>8318</v>
      </c>
    </row>
    <row r="1946" spans="1:20" ht="60" x14ac:dyDescent="0.25">
      <c r="A1946">
        <v>2283</v>
      </c>
      <c r="B1946" s="3" t="s">
        <v>2284</v>
      </c>
      <c r="C1946" s="3" t="s">
        <v>6393</v>
      </c>
      <c r="D1946">
        <v>3000</v>
      </c>
      <c r="E1946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 s="13">
        <f t="shared" si="121"/>
        <v>41038.083379629628</v>
      </c>
      <c r="K1946">
        <v>1331348404</v>
      </c>
      <c r="L1946" s="13">
        <f t="shared" si="122"/>
        <v>42559.431203703702</v>
      </c>
      <c r="M1946" t="b">
        <v>0</v>
      </c>
      <c r="N1946">
        <v>48</v>
      </c>
      <c r="O1946" t="b">
        <v>1</v>
      </c>
      <c r="P1946" t="s">
        <v>8276</v>
      </c>
      <c r="Q1946" s="6">
        <f t="shared" si="120"/>
        <v>1.0085533333333332</v>
      </c>
      <c r="R1946" s="8">
        <f t="shared" si="123"/>
        <v>63.03458333333333</v>
      </c>
      <c r="S1946" t="s">
        <v>8314</v>
      </c>
      <c r="T1946" t="s">
        <v>8315</v>
      </c>
    </row>
    <row r="1947" spans="1:20" ht="60" x14ac:dyDescent="0.25">
      <c r="A1947">
        <v>527</v>
      </c>
      <c r="B1947" s="3" t="s">
        <v>528</v>
      </c>
      <c r="C1947" s="3" t="s">
        <v>4637</v>
      </c>
      <c r="D1947">
        <v>10000</v>
      </c>
      <c r="E1947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 s="13">
        <f t="shared" si="121"/>
        <v>42783.670138888891</v>
      </c>
      <c r="K1947">
        <v>1484715366</v>
      </c>
      <c r="L1947" s="13">
        <f t="shared" si="122"/>
        <v>40924.650868055556</v>
      </c>
      <c r="M1947" t="b">
        <v>0</v>
      </c>
      <c r="N1947">
        <v>158</v>
      </c>
      <c r="O1947" t="b">
        <v>1</v>
      </c>
      <c r="P1947" t="s">
        <v>8271</v>
      </c>
      <c r="Q1947" s="6">
        <f t="shared" si="120"/>
        <v>1.0085</v>
      </c>
      <c r="R1947" s="8">
        <f t="shared" si="123"/>
        <v>63.829113924050631</v>
      </c>
      <c r="S1947" t="s">
        <v>8317</v>
      </c>
      <c r="T1947" t="s">
        <v>8318</v>
      </c>
    </row>
    <row r="1948" spans="1:20" ht="60" x14ac:dyDescent="0.25">
      <c r="A1948">
        <v>2550</v>
      </c>
      <c r="B1948" s="3" t="s">
        <v>2550</v>
      </c>
      <c r="C1948" s="3" t="s">
        <v>6660</v>
      </c>
      <c r="D1948">
        <v>6500</v>
      </c>
      <c r="E1948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 s="13">
        <f t="shared" si="121"/>
        <v>42285.165972222225</v>
      </c>
      <c r="K1948">
        <v>1439392406</v>
      </c>
      <c r="L1948" s="13">
        <f t="shared" si="122"/>
        <v>41780.745254629634</v>
      </c>
      <c r="M1948" t="b">
        <v>0</v>
      </c>
      <c r="N1948">
        <v>150</v>
      </c>
      <c r="O1948" t="b">
        <v>1</v>
      </c>
      <c r="P1948" t="s">
        <v>8300</v>
      </c>
      <c r="Q1948" s="6">
        <f t="shared" si="120"/>
        <v>1.0084615384615385</v>
      </c>
      <c r="R1948" s="8">
        <f t="shared" si="123"/>
        <v>43.7</v>
      </c>
      <c r="S1948" t="s">
        <v>8314</v>
      </c>
      <c r="T1948" t="s">
        <v>8336</v>
      </c>
    </row>
    <row r="1949" spans="1:20" ht="45" x14ac:dyDescent="0.25">
      <c r="A1949">
        <v>2454</v>
      </c>
      <c r="B1949" s="3" t="s">
        <v>2455</v>
      </c>
      <c r="C1949" s="3" t="s">
        <v>6564</v>
      </c>
      <c r="D1949">
        <v>35000</v>
      </c>
      <c r="E1949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 s="13">
        <f t="shared" si="121"/>
        <v>42805.201481481476</v>
      </c>
      <c r="K1949">
        <v>1486183808</v>
      </c>
      <c r="L1949" s="13">
        <f t="shared" si="122"/>
        <v>42163.29833333334</v>
      </c>
      <c r="M1949" t="b">
        <v>0</v>
      </c>
      <c r="N1949">
        <v>130</v>
      </c>
      <c r="O1949" t="b">
        <v>1</v>
      </c>
      <c r="P1949" t="s">
        <v>8298</v>
      </c>
      <c r="Q1949" s="6">
        <f t="shared" si="120"/>
        <v>1.0084571428571429</v>
      </c>
      <c r="R1949" s="8">
        <f t="shared" si="123"/>
        <v>271.50769230769231</v>
      </c>
      <c r="S1949" t="s">
        <v>8328</v>
      </c>
      <c r="T1949" t="s">
        <v>8329</v>
      </c>
    </row>
    <row r="1950" spans="1:20" ht="30" x14ac:dyDescent="0.25">
      <c r="A1950">
        <v>3220</v>
      </c>
      <c r="B1950" s="3" t="s">
        <v>3220</v>
      </c>
      <c r="C1950" s="3" t="s">
        <v>7330</v>
      </c>
      <c r="D1950">
        <v>15000</v>
      </c>
      <c r="E1950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 s="13">
        <f t="shared" si="121"/>
        <v>42806.875</v>
      </c>
      <c r="K1950">
        <v>1486411204</v>
      </c>
      <c r="L1950" s="13">
        <f t="shared" si="122"/>
        <v>41821.698599537034</v>
      </c>
      <c r="M1950" t="b">
        <v>1</v>
      </c>
      <c r="N1950">
        <v>59</v>
      </c>
      <c r="O1950" t="b">
        <v>1</v>
      </c>
      <c r="P1950" t="s">
        <v>8271</v>
      </c>
      <c r="Q1950" s="6">
        <f t="shared" si="120"/>
        <v>1.0084</v>
      </c>
      <c r="R1950" s="8">
        <f t="shared" si="123"/>
        <v>256.37288135593218</v>
      </c>
      <c r="S1950" t="s">
        <v>8317</v>
      </c>
      <c r="T1950" t="s">
        <v>8318</v>
      </c>
    </row>
    <row r="1951" spans="1:20" ht="60" x14ac:dyDescent="0.25">
      <c r="A1951">
        <v>3838</v>
      </c>
      <c r="B1951" s="3" t="s">
        <v>3835</v>
      </c>
      <c r="C1951" s="3" t="s">
        <v>7947</v>
      </c>
      <c r="D1951">
        <v>100000</v>
      </c>
      <c r="E1951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 s="13">
        <f t="shared" si="121"/>
        <v>42146.710752314815</v>
      </c>
      <c r="K1951">
        <v>1429722209</v>
      </c>
      <c r="L1951" s="13">
        <f t="shared" si="122"/>
        <v>41827.909942129627</v>
      </c>
      <c r="M1951" t="b">
        <v>0</v>
      </c>
      <c r="N1951">
        <v>100</v>
      </c>
      <c r="O1951" t="b">
        <v>1</v>
      </c>
      <c r="P1951" t="s">
        <v>8271</v>
      </c>
      <c r="Q1951" s="6">
        <f t="shared" si="120"/>
        <v>1.00824</v>
      </c>
      <c r="R1951" s="8">
        <f t="shared" si="123"/>
        <v>1008.24</v>
      </c>
      <c r="S1951" t="s">
        <v>8317</v>
      </c>
      <c r="T1951" t="s">
        <v>8318</v>
      </c>
    </row>
    <row r="1952" spans="1:20" ht="45" x14ac:dyDescent="0.25">
      <c r="A1952">
        <v>2544</v>
      </c>
      <c r="B1952" s="3" t="s">
        <v>2544</v>
      </c>
      <c r="C1952" s="3" t="s">
        <v>6654</v>
      </c>
      <c r="D1952">
        <v>5000</v>
      </c>
      <c r="E1952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 s="13">
        <f t="shared" si="121"/>
        <v>41098.520474537036</v>
      </c>
      <c r="K1952">
        <v>1339158569</v>
      </c>
      <c r="L1952" s="13">
        <f t="shared" si="122"/>
        <v>40502.815868055557</v>
      </c>
      <c r="M1952" t="b">
        <v>0</v>
      </c>
      <c r="N1952">
        <v>57</v>
      </c>
      <c r="O1952" t="b">
        <v>1</v>
      </c>
      <c r="P1952" t="s">
        <v>8300</v>
      </c>
      <c r="Q1952" s="6">
        <f t="shared" si="120"/>
        <v>1.0082</v>
      </c>
      <c r="R1952" s="8">
        <f t="shared" si="123"/>
        <v>88.438596491228068</v>
      </c>
      <c r="S1952" t="s">
        <v>8314</v>
      </c>
      <c r="T1952" t="s">
        <v>8336</v>
      </c>
    </row>
    <row r="1953" spans="1:20" ht="45" x14ac:dyDescent="0.25">
      <c r="A1953">
        <v>317</v>
      </c>
      <c r="B1953" s="3" t="s">
        <v>318</v>
      </c>
      <c r="C1953" s="3" t="s">
        <v>4427</v>
      </c>
      <c r="D1953">
        <v>30000</v>
      </c>
      <c r="E1953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 s="13">
        <f t="shared" si="121"/>
        <v>41619.676886574074</v>
      </c>
      <c r="K1953">
        <v>1384186483</v>
      </c>
      <c r="L1953" s="13">
        <f t="shared" si="122"/>
        <v>40860.67050925926</v>
      </c>
      <c r="M1953" t="b">
        <v>1</v>
      </c>
      <c r="N1953">
        <v>316</v>
      </c>
      <c r="O1953" t="b">
        <v>1</v>
      </c>
      <c r="P1953" t="s">
        <v>8269</v>
      </c>
      <c r="Q1953" s="6">
        <f t="shared" si="120"/>
        <v>1.0080333333333333</v>
      </c>
      <c r="R1953" s="8">
        <f t="shared" si="123"/>
        <v>95.699367088607602</v>
      </c>
      <c r="S1953" t="s">
        <v>8320</v>
      </c>
      <c r="T1953" t="s">
        <v>8332</v>
      </c>
    </row>
    <row r="1954" spans="1:20" ht="45" x14ac:dyDescent="0.25">
      <c r="A1954">
        <v>3614</v>
      </c>
      <c r="B1954" s="3" t="s">
        <v>3439</v>
      </c>
      <c r="C1954" s="3" t="s">
        <v>7724</v>
      </c>
      <c r="D1954">
        <v>2500</v>
      </c>
      <c r="E1954">
        <v>2520</v>
      </c>
      <c r="F1954" t="s">
        <v>8219</v>
      </c>
      <c r="G1954" t="s">
        <v>8224</v>
      </c>
      <c r="H1954" t="s">
        <v>8246</v>
      </c>
      <c r="I1954">
        <v>1434675616</v>
      </c>
      <c r="J1954" s="13">
        <f t="shared" si="121"/>
        <v>42174.041851851856</v>
      </c>
      <c r="K1954">
        <v>1432083616</v>
      </c>
      <c r="L1954" s="13">
        <f t="shared" si="122"/>
        <v>40747.012881944444</v>
      </c>
      <c r="M1954" t="b">
        <v>0</v>
      </c>
      <c r="N1954">
        <v>71</v>
      </c>
      <c r="O1954" t="b">
        <v>1</v>
      </c>
      <c r="P1954" t="s">
        <v>8271</v>
      </c>
      <c r="Q1954" s="6">
        <f t="shared" si="120"/>
        <v>1.008</v>
      </c>
      <c r="R1954" s="8">
        <f t="shared" si="123"/>
        <v>35.492957746478872</v>
      </c>
      <c r="S1954" t="s">
        <v>8317</v>
      </c>
      <c r="T1954" t="s">
        <v>8318</v>
      </c>
    </row>
    <row r="1955" spans="1:20" ht="60" x14ac:dyDescent="0.25">
      <c r="A1955">
        <v>3699</v>
      </c>
      <c r="B1955" s="3" t="s">
        <v>3696</v>
      </c>
      <c r="C1955" s="3" t="s">
        <v>7809</v>
      </c>
      <c r="D1955">
        <v>2500</v>
      </c>
      <c r="E1955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 s="13">
        <f t="shared" si="121"/>
        <v>41927.602037037039</v>
      </c>
      <c r="K1955">
        <v>1410791216</v>
      </c>
      <c r="L1955" s="13">
        <f t="shared" si="122"/>
        <v>42052.628703703704</v>
      </c>
      <c r="M1955" t="b">
        <v>0</v>
      </c>
      <c r="N1955">
        <v>40</v>
      </c>
      <c r="O1955" t="b">
        <v>1</v>
      </c>
      <c r="P1955" t="s">
        <v>8271</v>
      </c>
      <c r="Q1955" s="6">
        <f t="shared" si="120"/>
        <v>1.008</v>
      </c>
      <c r="R1955" s="8">
        <f t="shared" si="123"/>
        <v>63</v>
      </c>
      <c r="S1955" t="s">
        <v>8317</v>
      </c>
      <c r="T1955" t="s">
        <v>8318</v>
      </c>
    </row>
    <row r="1956" spans="1:20" ht="60" x14ac:dyDescent="0.25">
      <c r="A1956">
        <v>3721</v>
      </c>
      <c r="B1956" s="3" t="s">
        <v>3718</v>
      </c>
      <c r="C1956" s="3" t="s">
        <v>7831</v>
      </c>
      <c r="D1956">
        <v>5000</v>
      </c>
      <c r="E1956">
        <v>5040</v>
      </c>
      <c r="F1956" t="s">
        <v>8219</v>
      </c>
      <c r="G1956" t="s">
        <v>8224</v>
      </c>
      <c r="H1956" t="s">
        <v>8246</v>
      </c>
      <c r="I1956">
        <v>1415230084</v>
      </c>
      <c r="J1956" s="13">
        <f t="shared" si="121"/>
        <v>41948.977824074071</v>
      </c>
      <c r="K1956">
        <v>1413412084</v>
      </c>
      <c r="L1956" s="13">
        <f t="shared" si="122"/>
        <v>42553.54414351852</v>
      </c>
      <c r="M1956" t="b">
        <v>0</v>
      </c>
      <c r="N1956">
        <v>44</v>
      </c>
      <c r="O1956" t="b">
        <v>1</v>
      </c>
      <c r="P1956" t="s">
        <v>8271</v>
      </c>
      <c r="Q1956" s="6">
        <f t="shared" si="120"/>
        <v>1.008</v>
      </c>
      <c r="R1956" s="8">
        <f t="shared" si="123"/>
        <v>114.54545454545455</v>
      </c>
      <c r="S1956" t="s">
        <v>8317</v>
      </c>
      <c r="T1956" t="s">
        <v>8318</v>
      </c>
    </row>
    <row r="1957" spans="1:20" ht="30" x14ac:dyDescent="0.25">
      <c r="A1957">
        <v>3248</v>
      </c>
      <c r="B1957" s="3" t="s">
        <v>3248</v>
      </c>
      <c r="C1957" s="3" t="s">
        <v>7358</v>
      </c>
      <c r="D1957">
        <v>12000</v>
      </c>
      <c r="E1957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 s="13">
        <f t="shared" si="121"/>
        <v>42098.846724537041</v>
      </c>
      <c r="K1957">
        <v>1425590357</v>
      </c>
      <c r="L1957" s="13">
        <f t="shared" si="122"/>
        <v>41917.731736111113</v>
      </c>
      <c r="M1957" t="b">
        <v>1</v>
      </c>
      <c r="N1957">
        <v>200</v>
      </c>
      <c r="O1957" t="b">
        <v>1</v>
      </c>
      <c r="P1957" t="s">
        <v>8271</v>
      </c>
      <c r="Q1957" s="6">
        <f t="shared" si="120"/>
        <v>1.0079166666666666</v>
      </c>
      <c r="R1957" s="8">
        <f t="shared" si="123"/>
        <v>60.475000000000001</v>
      </c>
      <c r="S1957" t="s">
        <v>8317</v>
      </c>
      <c r="T1957" t="s">
        <v>8318</v>
      </c>
    </row>
    <row r="1958" spans="1:20" ht="60" x14ac:dyDescent="0.25">
      <c r="A1958">
        <v>2460</v>
      </c>
      <c r="B1958" s="3" t="s">
        <v>2461</v>
      </c>
      <c r="C1958" s="3" t="s">
        <v>6570</v>
      </c>
      <c r="D1958">
        <v>8500</v>
      </c>
      <c r="E1958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 s="13">
        <f t="shared" si="121"/>
        <v>42738.178472222222</v>
      </c>
      <c r="K1958">
        <v>1480480167</v>
      </c>
      <c r="L1958" s="13">
        <f t="shared" si="122"/>
        <v>41572.492974537039</v>
      </c>
      <c r="M1958" t="b">
        <v>0</v>
      </c>
      <c r="N1958">
        <v>68</v>
      </c>
      <c r="O1958" t="b">
        <v>1</v>
      </c>
      <c r="P1958" t="s">
        <v>8298</v>
      </c>
      <c r="Q1958" s="6">
        <f t="shared" si="120"/>
        <v>1.0078823529411765</v>
      </c>
      <c r="R1958" s="8">
        <f t="shared" si="123"/>
        <v>125.98529411764706</v>
      </c>
      <c r="S1958" t="s">
        <v>8328</v>
      </c>
      <c r="T1958" t="s">
        <v>8329</v>
      </c>
    </row>
    <row r="1959" spans="1:20" ht="30" x14ac:dyDescent="0.25">
      <c r="A1959">
        <v>3237</v>
      </c>
      <c r="B1959" s="3" t="s">
        <v>3237</v>
      </c>
      <c r="C1959" s="3" t="s">
        <v>7347</v>
      </c>
      <c r="D1959">
        <v>35000</v>
      </c>
      <c r="E1959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 s="13">
        <f t="shared" si="121"/>
        <v>42276.165972222225</v>
      </c>
      <c r="K1959">
        <v>1441452184</v>
      </c>
      <c r="L1959" s="13">
        <f t="shared" si="122"/>
        <v>42233.763831018514</v>
      </c>
      <c r="M1959" t="b">
        <v>1</v>
      </c>
      <c r="N1959">
        <v>269</v>
      </c>
      <c r="O1959" t="b">
        <v>1</v>
      </c>
      <c r="P1959" t="s">
        <v>8271</v>
      </c>
      <c r="Q1959" s="6">
        <f t="shared" si="120"/>
        <v>1.0078754285714286</v>
      </c>
      <c r="R1959" s="8">
        <f t="shared" si="123"/>
        <v>131.13620817843866</v>
      </c>
      <c r="S1959" t="s">
        <v>8317</v>
      </c>
      <c r="T1959" t="s">
        <v>8318</v>
      </c>
    </row>
    <row r="1960" spans="1:20" ht="60" x14ac:dyDescent="0.25">
      <c r="A1960">
        <v>1651</v>
      </c>
      <c r="B1960" s="3" t="s">
        <v>1652</v>
      </c>
      <c r="C1960" s="3" t="s">
        <v>5761</v>
      </c>
      <c r="D1960">
        <v>2000</v>
      </c>
      <c r="E1960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 s="13">
        <f t="shared" si="121"/>
        <v>40659.290972222225</v>
      </c>
      <c r="K1960">
        <v>1300916220</v>
      </c>
      <c r="L1960" s="13">
        <f t="shared" si="122"/>
        <v>41775.858564814815</v>
      </c>
      <c r="M1960" t="b">
        <v>0</v>
      </c>
      <c r="N1960">
        <v>20</v>
      </c>
      <c r="O1960" t="b">
        <v>1</v>
      </c>
      <c r="P1960" t="s">
        <v>8292</v>
      </c>
      <c r="Q1960" s="6">
        <f t="shared" si="120"/>
        <v>1.0075000000000001</v>
      </c>
      <c r="R1960" s="8">
        <f t="shared" si="123"/>
        <v>100.75</v>
      </c>
      <c r="S1960" t="s">
        <v>8314</v>
      </c>
      <c r="T1960" t="s">
        <v>8322</v>
      </c>
    </row>
    <row r="1961" spans="1:20" ht="45" x14ac:dyDescent="0.25">
      <c r="A1961">
        <v>2119</v>
      </c>
      <c r="B1961" s="3" t="s">
        <v>2120</v>
      </c>
      <c r="C1961" s="3" t="s">
        <v>6229</v>
      </c>
      <c r="D1961">
        <v>2000</v>
      </c>
      <c r="E1961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 s="13">
        <f t="shared" si="121"/>
        <v>41137.130150462966</v>
      </c>
      <c r="K1961">
        <v>1342494445</v>
      </c>
      <c r="L1961" s="13">
        <f t="shared" si="122"/>
        <v>40555.325937499998</v>
      </c>
      <c r="M1961" t="b">
        <v>0</v>
      </c>
      <c r="N1961">
        <v>22</v>
      </c>
      <c r="O1961" t="b">
        <v>1</v>
      </c>
      <c r="P1961" t="s">
        <v>8279</v>
      </c>
      <c r="Q1961" s="6">
        <f t="shared" si="120"/>
        <v>1.0075000000000001</v>
      </c>
      <c r="R1961" s="8">
        <f t="shared" si="123"/>
        <v>91.590909090909093</v>
      </c>
      <c r="S1961" t="s">
        <v>8314</v>
      </c>
      <c r="T1961" t="s">
        <v>8331</v>
      </c>
    </row>
    <row r="1962" spans="1:20" ht="45" x14ac:dyDescent="0.25">
      <c r="A1962">
        <v>3520</v>
      </c>
      <c r="B1962" s="3" t="s">
        <v>3519</v>
      </c>
      <c r="C1962" s="3" t="s">
        <v>7630</v>
      </c>
      <c r="D1962">
        <v>2000</v>
      </c>
      <c r="E1962">
        <v>2015</v>
      </c>
      <c r="F1962" t="s">
        <v>8219</v>
      </c>
      <c r="G1962" t="s">
        <v>8225</v>
      </c>
      <c r="H1962" t="s">
        <v>8247</v>
      </c>
      <c r="I1962">
        <v>1441547220</v>
      </c>
      <c r="J1962" s="13">
        <f t="shared" si="121"/>
        <v>42253.57430555555</v>
      </c>
      <c r="K1962">
        <v>1439322412</v>
      </c>
      <c r="L1962" s="13">
        <f t="shared" si="122"/>
        <v>42626.7503125</v>
      </c>
      <c r="M1962" t="b">
        <v>0</v>
      </c>
      <c r="N1962">
        <v>21</v>
      </c>
      <c r="O1962" t="b">
        <v>1</v>
      </c>
      <c r="P1962" t="s">
        <v>8271</v>
      </c>
      <c r="Q1962" s="6">
        <f t="shared" si="120"/>
        <v>1.0075000000000001</v>
      </c>
      <c r="R1962" s="8">
        <f t="shared" si="123"/>
        <v>95.952380952380949</v>
      </c>
      <c r="S1962" t="s">
        <v>8317</v>
      </c>
      <c r="T1962" t="s">
        <v>8318</v>
      </c>
    </row>
    <row r="1963" spans="1:20" ht="45" x14ac:dyDescent="0.25">
      <c r="A1963">
        <v>3717</v>
      </c>
      <c r="B1963" s="3" t="s">
        <v>3714</v>
      </c>
      <c r="C1963" s="3" t="s">
        <v>7827</v>
      </c>
      <c r="D1963">
        <v>4000</v>
      </c>
      <c r="E1963">
        <v>4030</v>
      </c>
      <c r="F1963" t="s">
        <v>8219</v>
      </c>
      <c r="G1963" t="s">
        <v>8225</v>
      </c>
      <c r="H1963" t="s">
        <v>8247</v>
      </c>
      <c r="I1963">
        <v>1431204449</v>
      </c>
      <c r="J1963" s="13">
        <f t="shared" si="121"/>
        <v>42133.866307870368</v>
      </c>
      <c r="K1963">
        <v>1428526049</v>
      </c>
      <c r="L1963" s="13">
        <f t="shared" si="122"/>
        <v>42535.049849537041</v>
      </c>
      <c r="M1963" t="b">
        <v>0</v>
      </c>
      <c r="N1963">
        <v>13</v>
      </c>
      <c r="O1963" t="b">
        <v>1</v>
      </c>
      <c r="P1963" t="s">
        <v>8271</v>
      </c>
      <c r="Q1963" s="6">
        <f t="shared" si="120"/>
        <v>1.0075000000000001</v>
      </c>
      <c r="R1963" s="8">
        <f t="shared" si="123"/>
        <v>310</v>
      </c>
      <c r="S1963" t="s">
        <v>8317</v>
      </c>
      <c r="T1963" t="s">
        <v>8318</v>
      </c>
    </row>
    <row r="1964" spans="1:20" ht="45" x14ac:dyDescent="0.25">
      <c r="A1964">
        <v>3727</v>
      </c>
      <c r="B1964" s="3" t="s">
        <v>3724</v>
      </c>
      <c r="C1964" s="3" t="s">
        <v>7837</v>
      </c>
      <c r="D1964">
        <v>2000</v>
      </c>
      <c r="E1964">
        <v>2015</v>
      </c>
      <c r="F1964" t="s">
        <v>8219</v>
      </c>
      <c r="G1964" t="s">
        <v>8224</v>
      </c>
      <c r="H1964" t="s">
        <v>8246</v>
      </c>
      <c r="I1964">
        <v>1476939300</v>
      </c>
      <c r="J1964" s="13">
        <f t="shared" si="121"/>
        <v>42663.204861111109</v>
      </c>
      <c r="K1964">
        <v>1474273294</v>
      </c>
      <c r="L1964" s="13">
        <f t="shared" si="122"/>
        <v>42089.72802083334</v>
      </c>
      <c r="M1964" t="b">
        <v>0</v>
      </c>
      <c r="N1964">
        <v>33</v>
      </c>
      <c r="O1964" t="b">
        <v>1</v>
      </c>
      <c r="P1964" t="s">
        <v>8271</v>
      </c>
      <c r="Q1964" s="6">
        <f t="shared" si="120"/>
        <v>1.0075000000000001</v>
      </c>
      <c r="R1964" s="8">
        <f t="shared" si="123"/>
        <v>61.060606060606062</v>
      </c>
      <c r="S1964" t="s">
        <v>8317</v>
      </c>
      <c r="T1964" t="s">
        <v>8318</v>
      </c>
    </row>
    <row r="1965" spans="1:20" ht="60" x14ac:dyDescent="0.25">
      <c r="A1965">
        <v>3382</v>
      </c>
      <c r="B1965" s="3" t="s">
        <v>3381</v>
      </c>
      <c r="C1965" s="3" t="s">
        <v>7492</v>
      </c>
      <c r="D1965">
        <v>3500</v>
      </c>
      <c r="E1965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 s="13">
        <f t="shared" si="121"/>
        <v>42583.957638888889</v>
      </c>
      <c r="K1965">
        <v>1467973256</v>
      </c>
      <c r="L1965" s="13">
        <f t="shared" si="122"/>
        <v>42178.282372685186</v>
      </c>
      <c r="M1965" t="b">
        <v>0</v>
      </c>
      <c r="N1965">
        <v>46</v>
      </c>
      <c r="O1965" t="b">
        <v>1</v>
      </c>
      <c r="P1965" t="s">
        <v>8271</v>
      </c>
      <c r="Q1965" s="6">
        <f t="shared" si="120"/>
        <v>1.0074285714285713</v>
      </c>
      <c r="R1965" s="8">
        <f t="shared" si="123"/>
        <v>76.652173913043484</v>
      </c>
      <c r="S1965" t="s">
        <v>8317</v>
      </c>
      <c r="T1965" t="s">
        <v>8318</v>
      </c>
    </row>
    <row r="1966" spans="1:20" ht="60" x14ac:dyDescent="0.25">
      <c r="A1966">
        <v>253</v>
      </c>
      <c r="B1966" s="3" t="s">
        <v>254</v>
      </c>
      <c r="C1966" s="3" t="s">
        <v>4363</v>
      </c>
      <c r="D1966">
        <v>1500</v>
      </c>
      <c r="E1966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 s="13">
        <f t="shared" si="121"/>
        <v>40954.650868055556</v>
      </c>
      <c r="K1966">
        <v>1326728235</v>
      </c>
      <c r="L1966" s="13">
        <f t="shared" si="122"/>
        <v>40102.918055555558</v>
      </c>
      <c r="M1966" t="b">
        <v>1</v>
      </c>
      <c r="N1966">
        <v>7</v>
      </c>
      <c r="O1966" t="b">
        <v>1</v>
      </c>
      <c r="P1966" t="s">
        <v>8269</v>
      </c>
      <c r="Q1966" s="6">
        <f t="shared" si="120"/>
        <v>1.0073333333333334</v>
      </c>
      <c r="R1966" s="8">
        <f t="shared" si="123"/>
        <v>215.85714285714286</v>
      </c>
      <c r="S1966" t="s">
        <v>8320</v>
      </c>
      <c r="T1966" t="s">
        <v>8332</v>
      </c>
    </row>
    <row r="1967" spans="1:20" ht="60" x14ac:dyDescent="0.25">
      <c r="A1967">
        <v>2711</v>
      </c>
      <c r="B1967" s="3" t="s">
        <v>2711</v>
      </c>
      <c r="C1967" s="3" t="s">
        <v>6821</v>
      </c>
      <c r="D1967">
        <v>3910</v>
      </c>
      <c r="E1967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 s="13">
        <f t="shared" si="121"/>
        <v>41810.917361111111</v>
      </c>
      <c r="K1967">
        <v>1400694790</v>
      </c>
      <c r="L1967" s="13">
        <f t="shared" si="122"/>
        <v>40865.042256944449</v>
      </c>
      <c r="M1967" t="b">
        <v>1</v>
      </c>
      <c r="N1967">
        <v>73</v>
      </c>
      <c r="O1967" t="b">
        <v>1</v>
      </c>
      <c r="P1967" t="s">
        <v>8303</v>
      </c>
      <c r="Q1967" s="6">
        <f t="shared" si="120"/>
        <v>1.007161125319693</v>
      </c>
      <c r="R1967" s="8">
        <f t="shared" si="123"/>
        <v>53.945205479452056</v>
      </c>
      <c r="S1967" t="s">
        <v>8317</v>
      </c>
      <c r="T1967" t="s">
        <v>8330</v>
      </c>
    </row>
    <row r="1968" spans="1:20" ht="60" x14ac:dyDescent="0.25">
      <c r="A1968">
        <v>3018</v>
      </c>
      <c r="B1968" s="3" t="s">
        <v>3018</v>
      </c>
      <c r="C1968" s="3" t="s">
        <v>7128</v>
      </c>
      <c r="D1968">
        <v>4200</v>
      </c>
      <c r="E1968">
        <v>4230</v>
      </c>
      <c r="F1968" t="s">
        <v>8219</v>
      </c>
      <c r="G1968" t="s">
        <v>8230</v>
      </c>
      <c r="H1968" t="s">
        <v>8249</v>
      </c>
      <c r="I1968">
        <v>1437429600</v>
      </c>
      <c r="J1968" s="13">
        <f t="shared" si="121"/>
        <v>42205.916666666672</v>
      </c>
      <c r="K1968">
        <v>1433747376</v>
      </c>
      <c r="L1968" s="13">
        <f t="shared" si="122"/>
        <v>40869.675173611111</v>
      </c>
      <c r="M1968" t="b">
        <v>0</v>
      </c>
      <c r="N1968">
        <v>41</v>
      </c>
      <c r="O1968" t="b">
        <v>1</v>
      </c>
      <c r="P1968" t="s">
        <v>8303</v>
      </c>
      <c r="Q1968" s="6">
        <f t="shared" si="120"/>
        <v>1.0071428571428571</v>
      </c>
      <c r="R1968" s="8">
        <f t="shared" si="123"/>
        <v>103.17073170731707</v>
      </c>
      <c r="S1968" t="s">
        <v>8317</v>
      </c>
      <c r="T1968" t="s">
        <v>8330</v>
      </c>
    </row>
    <row r="1969" spans="1:20" ht="60" x14ac:dyDescent="0.25">
      <c r="A1969">
        <v>3454</v>
      </c>
      <c r="B1969" s="3" t="s">
        <v>3453</v>
      </c>
      <c r="C1969" s="3" t="s">
        <v>7564</v>
      </c>
      <c r="D1969">
        <v>700</v>
      </c>
      <c r="E1969">
        <v>705</v>
      </c>
      <c r="F1969" t="s">
        <v>8219</v>
      </c>
      <c r="G1969" t="s">
        <v>8225</v>
      </c>
      <c r="H1969" t="s">
        <v>8247</v>
      </c>
      <c r="I1969">
        <v>1406825159</v>
      </c>
      <c r="J1969" s="13">
        <f t="shared" si="121"/>
        <v>41851.698599537034</v>
      </c>
      <c r="K1969">
        <v>1404233159</v>
      </c>
      <c r="L1969" s="13">
        <f t="shared" si="122"/>
        <v>42372.693055555559</v>
      </c>
      <c r="M1969" t="b">
        <v>0</v>
      </c>
      <c r="N1969">
        <v>21</v>
      </c>
      <c r="O1969" t="b">
        <v>1</v>
      </c>
      <c r="P1969" t="s">
        <v>8271</v>
      </c>
      <c r="Q1969" s="6">
        <f t="shared" si="120"/>
        <v>1.0071428571428571</v>
      </c>
      <c r="R1969" s="8">
        <f t="shared" si="123"/>
        <v>33.571428571428569</v>
      </c>
      <c r="S1969" t="s">
        <v>8317</v>
      </c>
      <c r="T1969" t="s">
        <v>8318</v>
      </c>
    </row>
    <row r="1970" spans="1:20" ht="60" x14ac:dyDescent="0.25">
      <c r="A1970">
        <v>2964</v>
      </c>
      <c r="B1970" s="3" t="s">
        <v>2964</v>
      </c>
      <c r="C1970" s="3" t="s">
        <v>7074</v>
      </c>
      <c r="D1970">
        <v>5000</v>
      </c>
      <c r="E1970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 s="13">
        <f t="shared" si="121"/>
        <v>41857.897222222222</v>
      </c>
      <c r="K1970">
        <v>1404769819</v>
      </c>
      <c r="L1970" s="13">
        <f t="shared" si="122"/>
        <v>40948.042233796295</v>
      </c>
      <c r="M1970" t="b">
        <v>0</v>
      </c>
      <c r="N1970">
        <v>196</v>
      </c>
      <c r="O1970" t="b">
        <v>1</v>
      </c>
      <c r="P1970" t="s">
        <v>8271</v>
      </c>
      <c r="Q1970" s="6">
        <f t="shared" si="120"/>
        <v>1.0071379999999999</v>
      </c>
      <c r="R1970" s="8">
        <f t="shared" si="123"/>
        <v>25.692295918367346</v>
      </c>
      <c r="S1970" t="s">
        <v>8317</v>
      </c>
      <c r="T1970" t="s">
        <v>8318</v>
      </c>
    </row>
    <row r="1971" spans="1:20" ht="45" x14ac:dyDescent="0.25">
      <c r="A1971">
        <v>2304</v>
      </c>
      <c r="B1971" s="3" t="s">
        <v>2305</v>
      </c>
      <c r="C1971" s="3" t="s">
        <v>6414</v>
      </c>
      <c r="D1971">
        <v>6000</v>
      </c>
      <c r="E1971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 s="13">
        <f t="shared" si="121"/>
        <v>40544.207638888889</v>
      </c>
      <c r="K1971">
        <v>1290281691</v>
      </c>
      <c r="L1971" s="13">
        <f t="shared" si="122"/>
        <v>42702.917048611111</v>
      </c>
      <c r="M1971" t="b">
        <v>1</v>
      </c>
      <c r="N1971">
        <v>113</v>
      </c>
      <c r="O1971" t="b">
        <v>1</v>
      </c>
      <c r="P1971" t="s">
        <v>8279</v>
      </c>
      <c r="Q1971" s="6">
        <f t="shared" si="120"/>
        <v>1.0070033333333335</v>
      </c>
      <c r="R1971" s="8">
        <f t="shared" si="123"/>
        <v>53.469203539823013</v>
      </c>
      <c r="S1971" t="s">
        <v>8314</v>
      </c>
      <c r="T1971" t="s">
        <v>8331</v>
      </c>
    </row>
    <row r="1972" spans="1:20" ht="45" x14ac:dyDescent="0.25">
      <c r="A1972">
        <v>2086</v>
      </c>
      <c r="B1972" s="3" t="s">
        <v>2087</v>
      </c>
      <c r="C1972" s="3" t="s">
        <v>6196</v>
      </c>
      <c r="D1972">
        <v>4000</v>
      </c>
      <c r="E1972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 s="13">
        <f t="shared" si="121"/>
        <v>40891.207638888889</v>
      </c>
      <c r="K1972">
        <v>1321200332</v>
      </c>
      <c r="L1972" s="13">
        <f t="shared" si="122"/>
        <v>41737.684664351851</v>
      </c>
      <c r="M1972" t="b">
        <v>0</v>
      </c>
      <c r="N1972">
        <v>35</v>
      </c>
      <c r="O1972" t="b">
        <v>1</v>
      </c>
      <c r="P1972" t="s">
        <v>8279</v>
      </c>
      <c r="Q1972" s="6">
        <f t="shared" si="120"/>
        <v>1.0069999999999999</v>
      </c>
      <c r="R1972" s="8">
        <f t="shared" si="123"/>
        <v>115.08571428571429</v>
      </c>
      <c r="S1972" t="s">
        <v>8314</v>
      </c>
      <c r="T1972" t="s">
        <v>8331</v>
      </c>
    </row>
    <row r="1973" spans="1:20" ht="60" x14ac:dyDescent="0.25">
      <c r="A1973">
        <v>1605</v>
      </c>
      <c r="B1973" s="3" t="s">
        <v>1606</v>
      </c>
      <c r="C1973" s="3" t="s">
        <v>5715</v>
      </c>
      <c r="D1973">
        <v>6000</v>
      </c>
      <c r="E1973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 s="13">
        <f t="shared" si="121"/>
        <v>40756.291666666664</v>
      </c>
      <c r="K1973">
        <v>1311380313</v>
      </c>
      <c r="L1973" s="13">
        <f t="shared" si="122"/>
        <v>42170.846446759257</v>
      </c>
      <c r="M1973" t="b">
        <v>0</v>
      </c>
      <c r="N1973">
        <v>44</v>
      </c>
      <c r="O1973" t="b">
        <v>1</v>
      </c>
      <c r="P1973" t="s">
        <v>8276</v>
      </c>
      <c r="Q1973" s="6">
        <f t="shared" si="120"/>
        <v>1.0069333333333335</v>
      </c>
      <c r="R1973" s="8">
        <f t="shared" si="123"/>
        <v>137.30909090909091</v>
      </c>
      <c r="S1973" t="s">
        <v>8314</v>
      </c>
      <c r="T1973" t="s">
        <v>8315</v>
      </c>
    </row>
    <row r="1974" spans="1:20" ht="45" x14ac:dyDescent="0.25">
      <c r="A1974">
        <v>1529</v>
      </c>
      <c r="B1974" s="3" t="s">
        <v>1530</v>
      </c>
      <c r="C1974" s="3" t="s">
        <v>5639</v>
      </c>
      <c r="D1974">
        <v>19000</v>
      </c>
      <c r="E1974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 s="13">
        <f t="shared" si="121"/>
        <v>42082.587037037039</v>
      </c>
      <c r="K1974">
        <v>1424185520</v>
      </c>
      <c r="L1974" s="13">
        <f t="shared" si="122"/>
        <v>42209.593692129631</v>
      </c>
      <c r="M1974" t="b">
        <v>1</v>
      </c>
      <c r="N1974">
        <v>141</v>
      </c>
      <c r="O1974" t="b">
        <v>1</v>
      </c>
      <c r="P1974" t="s">
        <v>8285</v>
      </c>
      <c r="Q1974" s="6">
        <f t="shared" si="120"/>
        <v>1.0067894736842105</v>
      </c>
      <c r="R1974" s="8">
        <f t="shared" si="123"/>
        <v>135.66666666666666</v>
      </c>
      <c r="S1974" t="s">
        <v>8325</v>
      </c>
      <c r="T1974" t="s">
        <v>8326</v>
      </c>
    </row>
    <row r="1975" spans="1:20" ht="30" x14ac:dyDescent="0.25">
      <c r="A1975">
        <v>1671</v>
      </c>
      <c r="B1975" s="3" t="s">
        <v>1672</v>
      </c>
      <c r="C1975" s="3" t="s">
        <v>5781</v>
      </c>
      <c r="D1975">
        <v>2000</v>
      </c>
      <c r="E1975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 s="13">
        <f t="shared" si="121"/>
        <v>42583.54414351852</v>
      </c>
      <c r="K1975">
        <v>1467464614</v>
      </c>
      <c r="L1975" s="13">
        <f t="shared" si="122"/>
        <v>42754.693842592591</v>
      </c>
      <c r="M1975" t="b">
        <v>0</v>
      </c>
      <c r="N1975">
        <v>77</v>
      </c>
      <c r="O1975" t="b">
        <v>1</v>
      </c>
      <c r="P1975" t="s">
        <v>8292</v>
      </c>
      <c r="Q1975" s="6">
        <f t="shared" si="120"/>
        <v>1.0067349999999999</v>
      </c>
      <c r="R1975" s="8">
        <f t="shared" si="123"/>
        <v>26.148961038961041</v>
      </c>
      <c r="S1975" t="s">
        <v>8314</v>
      </c>
      <c r="T1975" t="s">
        <v>8322</v>
      </c>
    </row>
    <row r="1976" spans="1:20" ht="60" x14ac:dyDescent="0.25">
      <c r="A1976">
        <v>17</v>
      </c>
      <c r="B1976" s="3" t="s">
        <v>19</v>
      </c>
      <c r="C1976" s="3" t="s">
        <v>4128</v>
      </c>
      <c r="D1976">
        <v>1500</v>
      </c>
      <c r="E1976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 s="13">
        <f t="shared" si="121"/>
        <v>41947.773402777777</v>
      </c>
      <c r="K1976">
        <v>1412530422</v>
      </c>
      <c r="L1976" s="13">
        <f t="shared" si="122"/>
        <v>41802.62090277778</v>
      </c>
      <c r="M1976" t="b">
        <v>0</v>
      </c>
      <c r="N1976">
        <v>36</v>
      </c>
      <c r="O1976" t="b">
        <v>1</v>
      </c>
      <c r="P1976" t="s">
        <v>8265</v>
      </c>
      <c r="Q1976" s="6">
        <f t="shared" si="120"/>
        <v>1.0066666666666666</v>
      </c>
      <c r="R1976" s="8">
        <f t="shared" si="123"/>
        <v>41.944444444444443</v>
      </c>
      <c r="S1976" t="s">
        <v>8320</v>
      </c>
      <c r="T1976" t="s">
        <v>8334</v>
      </c>
    </row>
    <row r="1977" spans="1:20" ht="60" x14ac:dyDescent="0.25">
      <c r="A1977">
        <v>1652</v>
      </c>
      <c r="B1977" s="3" t="s">
        <v>1653</v>
      </c>
      <c r="C1977" s="3" t="s">
        <v>5762</v>
      </c>
      <c r="D1977">
        <v>4500</v>
      </c>
      <c r="E1977">
        <v>4530</v>
      </c>
      <c r="F1977" t="s">
        <v>8219</v>
      </c>
      <c r="G1977" t="s">
        <v>8224</v>
      </c>
      <c r="H1977" t="s">
        <v>8246</v>
      </c>
      <c r="I1977">
        <v>1385297393</v>
      </c>
      <c r="J1977" s="13">
        <f t="shared" si="121"/>
        <v>41602.534641203703</v>
      </c>
      <c r="K1977">
        <v>1382701793</v>
      </c>
      <c r="L1977" s="13">
        <f t="shared" si="122"/>
        <v>41956.017488425925</v>
      </c>
      <c r="M1977" t="b">
        <v>0</v>
      </c>
      <c r="N1977">
        <v>70</v>
      </c>
      <c r="O1977" t="b">
        <v>1</v>
      </c>
      <c r="P1977" t="s">
        <v>8292</v>
      </c>
      <c r="Q1977" s="6">
        <f t="shared" si="120"/>
        <v>1.0066666666666666</v>
      </c>
      <c r="R1977" s="8">
        <f t="shared" si="123"/>
        <v>64.714285714285708</v>
      </c>
      <c r="S1977" t="s">
        <v>8314</v>
      </c>
      <c r="T1977" t="s">
        <v>8322</v>
      </c>
    </row>
    <row r="1978" spans="1:20" ht="45" x14ac:dyDescent="0.25">
      <c r="A1978">
        <v>3501</v>
      </c>
      <c r="B1978" s="3" t="s">
        <v>3500</v>
      </c>
      <c r="C1978" s="3" t="s">
        <v>7611</v>
      </c>
      <c r="D1978">
        <v>1500</v>
      </c>
      <c r="E1978">
        <v>1510</v>
      </c>
      <c r="F1978" t="s">
        <v>8219</v>
      </c>
      <c r="G1978" t="s">
        <v>8225</v>
      </c>
      <c r="H1978" t="s">
        <v>8247</v>
      </c>
      <c r="I1978">
        <v>1441995595</v>
      </c>
      <c r="J1978" s="13">
        <f t="shared" si="121"/>
        <v>42258.763831018514</v>
      </c>
      <c r="K1978">
        <v>1439835595</v>
      </c>
      <c r="L1978" s="13">
        <f t="shared" si="122"/>
        <v>41780.068043981482</v>
      </c>
      <c r="M1978" t="b">
        <v>0</v>
      </c>
      <c r="N1978">
        <v>42</v>
      </c>
      <c r="O1978" t="b">
        <v>1</v>
      </c>
      <c r="P1978" t="s">
        <v>8271</v>
      </c>
      <c r="Q1978" s="6">
        <f t="shared" si="120"/>
        <v>1.0066666666666666</v>
      </c>
      <c r="R1978" s="8">
        <f t="shared" si="123"/>
        <v>35.952380952380949</v>
      </c>
      <c r="S1978" t="s">
        <v>8317</v>
      </c>
      <c r="T1978" t="s">
        <v>8318</v>
      </c>
    </row>
    <row r="1979" spans="1:20" ht="30" x14ac:dyDescent="0.25">
      <c r="A1979">
        <v>3658</v>
      </c>
      <c r="B1979" s="3" t="s">
        <v>3655</v>
      </c>
      <c r="C1979" s="3" t="s">
        <v>7768</v>
      </c>
      <c r="D1979">
        <v>1500</v>
      </c>
      <c r="E1979">
        <v>1510</v>
      </c>
      <c r="F1979" t="s">
        <v>8219</v>
      </c>
      <c r="G1979" t="s">
        <v>8224</v>
      </c>
      <c r="H1979" t="s">
        <v>8246</v>
      </c>
      <c r="I1979">
        <v>1404273540</v>
      </c>
      <c r="J1979" s="13">
        <f t="shared" si="121"/>
        <v>41822.165972222225</v>
      </c>
      <c r="K1979">
        <v>1400272580</v>
      </c>
      <c r="L1979" s="13">
        <f t="shared" si="122"/>
        <v>40987.776631944449</v>
      </c>
      <c r="M1979" t="b">
        <v>0</v>
      </c>
      <c r="N1979">
        <v>20</v>
      </c>
      <c r="O1979" t="b">
        <v>1</v>
      </c>
      <c r="P1979" t="s">
        <v>8271</v>
      </c>
      <c r="Q1979" s="6">
        <f t="shared" si="120"/>
        <v>1.0066666666666666</v>
      </c>
      <c r="R1979" s="8">
        <f t="shared" si="123"/>
        <v>75.5</v>
      </c>
      <c r="S1979" t="s">
        <v>8317</v>
      </c>
      <c r="T1979" t="s">
        <v>8318</v>
      </c>
    </row>
    <row r="1980" spans="1:20" ht="60" x14ac:dyDescent="0.25">
      <c r="A1980">
        <v>1827</v>
      </c>
      <c r="B1980" s="3" t="s">
        <v>1828</v>
      </c>
      <c r="C1980" s="3" t="s">
        <v>5937</v>
      </c>
      <c r="D1980">
        <v>8000</v>
      </c>
      <c r="E1980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 s="13">
        <f t="shared" si="121"/>
        <v>40605.325937499998</v>
      </c>
      <c r="K1980">
        <v>1294818561</v>
      </c>
      <c r="L1980" s="13">
        <f t="shared" si="122"/>
        <v>40658.189826388887</v>
      </c>
      <c r="M1980" t="b">
        <v>0</v>
      </c>
      <c r="N1980">
        <v>96</v>
      </c>
      <c r="O1980" t="b">
        <v>1</v>
      </c>
      <c r="P1980" t="s">
        <v>8276</v>
      </c>
      <c r="Q1980" s="6">
        <f t="shared" si="120"/>
        <v>1.0066250000000001</v>
      </c>
      <c r="R1980" s="8">
        <f t="shared" si="123"/>
        <v>83.885416666666671</v>
      </c>
      <c r="S1980" t="s">
        <v>8314</v>
      </c>
      <c r="T1980" t="s">
        <v>8315</v>
      </c>
    </row>
    <row r="1981" spans="1:20" ht="60" x14ac:dyDescent="0.25">
      <c r="A1981">
        <v>3455</v>
      </c>
      <c r="B1981" s="3" t="s">
        <v>3454</v>
      </c>
      <c r="C1981" s="3" t="s">
        <v>7565</v>
      </c>
      <c r="D1981">
        <v>10000</v>
      </c>
      <c r="E1981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 s="13">
        <f t="shared" si="121"/>
        <v>42656.7503125</v>
      </c>
      <c r="K1981">
        <v>1473789627</v>
      </c>
      <c r="L1981" s="13">
        <f t="shared" si="122"/>
        <v>42373.252280092594</v>
      </c>
      <c r="M1981" t="b">
        <v>0</v>
      </c>
      <c r="N1981">
        <v>69</v>
      </c>
      <c r="O1981" t="b">
        <v>1</v>
      </c>
      <c r="P1981" t="s">
        <v>8271</v>
      </c>
      <c r="Q1981" s="6">
        <f t="shared" si="120"/>
        <v>1.0065</v>
      </c>
      <c r="R1981" s="8">
        <f t="shared" si="123"/>
        <v>145.86956521739131</v>
      </c>
      <c r="S1981" t="s">
        <v>8317</v>
      </c>
      <c r="T1981" t="s">
        <v>8318</v>
      </c>
    </row>
    <row r="1982" spans="1:20" ht="45" x14ac:dyDescent="0.25">
      <c r="A1982">
        <v>539</v>
      </c>
      <c r="B1982" s="3" t="s">
        <v>540</v>
      </c>
      <c r="C1982" s="3" t="s">
        <v>4649</v>
      </c>
      <c r="D1982">
        <v>500</v>
      </c>
      <c r="E1982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 s="13">
        <f t="shared" si="121"/>
        <v>42556.049849537041</v>
      </c>
      <c r="K1982">
        <v>1465866707</v>
      </c>
      <c r="L1982" s="13">
        <f t="shared" si="122"/>
        <v>42236.623252314821</v>
      </c>
      <c r="M1982" t="b">
        <v>0</v>
      </c>
      <c r="N1982">
        <v>20</v>
      </c>
      <c r="O1982" t="b">
        <v>1</v>
      </c>
      <c r="P1982" t="s">
        <v>8271</v>
      </c>
      <c r="Q1982" s="6">
        <f t="shared" si="120"/>
        <v>1.00644</v>
      </c>
      <c r="R1982" s="8">
        <f t="shared" si="123"/>
        <v>25.161000000000001</v>
      </c>
      <c r="S1982" t="s">
        <v>8317</v>
      </c>
      <c r="T1982" t="s">
        <v>8318</v>
      </c>
    </row>
    <row r="1983" spans="1:20" ht="60" x14ac:dyDescent="0.25">
      <c r="A1983">
        <v>297</v>
      </c>
      <c r="B1983" s="3" t="s">
        <v>298</v>
      </c>
      <c r="C1983" s="3" t="s">
        <v>4407</v>
      </c>
      <c r="D1983">
        <v>20000</v>
      </c>
      <c r="E1983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 s="13">
        <f t="shared" si="121"/>
        <v>42125.165972222225</v>
      </c>
      <c r="K1983">
        <v>1427390901</v>
      </c>
      <c r="L1983" s="13">
        <f t="shared" si="122"/>
        <v>42101.828819444447</v>
      </c>
      <c r="M1983" t="b">
        <v>1</v>
      </c>
      <c r="N1983">
        <v>142</v>
      </c>
      <c r="O1983" t="b">
        <v>1</v>
      </c>
      <c r="P1983" t="s">
        <v>8269</v>
      </c>
      <c r="Q1983" s="6">
        <f t="shared" si="120"/>
        <v>1.0064</v>
      </c>
      <c r="R1983" s="8">
        <f t="shared" si="123"/>
        <v>141.74647887323943</v>
      </c>
      <c r="S1983" t="s">
        <v>8320</v>
      </c>
      <c r="T1983" t="s">
        <v>8332</v>
      </c>
    </row>
    <row r="1984" spans="1:20" ht="60" x14ac:dyDescent="0.25">
      <c r="A1984">
        <v>418</v>
      </c>
      <c r="B1984" s="3" t="s">
        <v>419</v>
      </c>
      <c r="C1984" s="3" t="s">
        <v>4528</v>
      </c>
      <c r="D1984">
        <v>22400</v>
      </c>
      <c r="E1984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 s="13">
        <f t="shared" si="121"/>
        <v>42208.282372685186</v>
      </c>
      <c r="K1984">
        <v>1435041997</v>
      </c>
      <c r="L1984" s="13">
        <f t="shared" si="122"/>
        <v>42191.363506944443</v>
      </c>
      <c r="M1984" t="b">
        <v>0</v>
      </c>
      <c r="N1984">
        <v>104</v>
      </c>
      <c r="O1984" t="b">
        <v>1</v>
      </c>
      <c r="P1984" t="s">
        <v>8269</v>
      </c>
      <c r="Q1984" s="6">
        <f t="shared" si="120"/>
        <v>1.0063392857142857</v>
      </c>
      <c r="R1984" s="8">
        <f t="shared" si="123"/>
        <v>216.75</v>
      </c>
      <c r="S1984" t="s">
        <v>8320</v>
      </c>
      <c r="T1984" t="s">
        <v>8332</v>
      </c>
    </row>
    <row r="1985" spans="1:20" ht="60" x14ac:dyDescent="0.25">
      <c r="A1985">
        <v>1947</v>
      </c>
      <c r="B1985" s="3" t="s">
        <v>1948</v>
      </c>
      <c r="C1985" s="3" t="s">
        <v>6057</v>
      </c>
      <c r="D1985">
        <v>800</v>
      </c>
      <c r="E1985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 s="13">
        <f t="shared" si="121"/>
        <v>40140.249305555553</v>
      </c>
      <c r="K1985">
        <v>1255730520</v>
      </c>
      <c r="L1985" s="13">
        <f t="shared" si="122"/>
        <v>40248.834999999999</v>
      </c>
      <c r="M1985" t="b">
        <v>1</v>
      </c>
      <c r="N1985">
        <v>23</v>
      </c>
      <c r="O1985" t="b">
        <v>1</v>
      </c>
      <c r="P1985" t="s">
        <v>8295</v>
      </c>
      <c r="Q1985" s="6">
        <f t="shared" si="120"/>
        <v>1.0063375000000001</v>
      </c>
      <c r="R1985" s="8">
        <f t="shared" si="123"/>
        <v>35.003043478260871</v>
      </c>
      <c r="S1985" t="s">
        <v>8310</v>
      </c>
      <c r="T1985" t="s">
        <v>8311</v>
      </c>
    </row>
    <row r="1986" spans="1:20" ht="45" x14ac:dyDescent="0.25">
      <c r="A1986">
        <v>391</v>
      </c>
      <c r="B1986" s="3" t="s">
        <v>392</v>
      </c>
      <c r="C1986" s="3" t="s">
        <v>4501</v>
      </c>
      <c r="D1986">
        <v>20000</v>
      </c>
      <c r="E1986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 s="13">
        <f t="shared" si="121"/>
        <v>40895.040972222225</v>
      </c>
      <c r="K1986">
        <v>1321578051</v>
      </c>
      <c r="L1986" s="13">
        <f t="shared" si="122"/>
        <v>41982.688611111109</v>
      </c>
      <c r="M1986" t="b">
        <v>0</v>
      </c>
      <c r="N1986">
        <v>193</v>
      </c>
      <c r="O1986" t="b">
        <v>1</v>
      </c>
      <c r="P1986" t="s">
        <v>8269</v>
      </c>
      <c r="Q1986" s="6">
        <f t="shared" ref="Q1986:Q2049" si="124">E1986/D1986</f>
        <v>1.0061</v>
      </c>
      <c r="R1986" s="8">
        <f t="shared" si="123"/>
        <v>104.25906735751295</v>
      </c>
      <c r="S1986" t="s">
        <v>8320</v>
      </c>
      <c r="T1986" t="s">
        <v>8332</v>
      </c>
    </row>
    <row r="1987" spans="1:20" ht="60" x14ac:dyDescent="0.25">
      <c r="A1987">
        <v>832</v>
      </c>
      <c r="B1987" s="3" t="s">
        <v>833</v>
      </c>
      <c r="C1987" s="3" t="s">
        <v>4942</v>
      </c>
      <c r="D1987">
        <v>15000</v>
      </c>
      <c r="E1987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 s="13">
        <f t="shared" ref="J1987:J2050" si="125">(((I1987/60)/60)/24)+DATE(1970,1,1)</f>
        <v>40929.342361111114</v>
      </c>
      <c r="K1987">
        <v>1321978335</v>
      </c>
      <c r="L1987" s="13">
        <f t="shared" ref="L1987:L2050" si="126">(((K2006/60)/60)/24)+DATE(1970,1,1)</f>
        <v>41620.87667824074</v>
      </c>
      <c r="M1987" t="b">
        <v>0</v>
      </c>
      <c r="N1987">
        <v>154</v>
      </c>
      <c r="O1987" t="b">
        <v>1</v>
      </c>
      <c r="P1987" t="s">
        <v>8276</v>
      </c>
      <c r="Q1987" s="6">
        <f t="shared" si="124"/>
        <v>1.0060706666666666</v>
      </c>
      <c r="R1987" s="8">
        <f t="shared" ref="R1987:R2050" si="127">E1987/N1987</f>
        <v>97.993896103896105</v>
      </c>
      <c r="S1987" t="s">
        <v>8314</v>
      </c>
      <c r="T1987" t="s">
        <v>8315</v>
      </c>
    </row>
    <row r="1988" spans="1:20" ht="60" x14ac:dyDescent="0.25">
      <c r="A1988">
        <v>3485</v>
      </c>
      <c r="B1988" s="3" t="s">
        <v>3484</v>
      </c>
      <c r="C1988" s="3" t="s">
        <v>7595</v>
      </c>
      <c r="D1988">
        <v>1650</v>
      </c>
      <c r="E1988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 s="13">
        <f t="shared" si="125"/>
        <v>42402.693055555559</v>
      </c>
      <c r="K1988">
        <v>1451839080</v>
      </c>
      <c r="L1988" s="13">
        <f t="shared" si="126"/>
        <v>42675.690393518518</v>
      </c>
      <c r="M1988" t="b">
        <v>0</v>
      </c>
      <c r="N1988">
        <v>30</v>
      </c>
      <c r="O1988" t="b">
        <v>1</v>
      </c>
      <c r="P1988" t="s">
        <v>8271</v>
      </c>
      <c r="Q1988" s="6">
        <f t="shared" si="124"/>
        <v>1.0060606060606061</v>
      </c>
      <c r="R1988" s="8">
        <f t="shared" si="127"/>
        <v>55.333333333333336</v>
      </c>
      <c r="S1988" t="s">
        <v>8317</v>
      </c>
      <c r="T1988" t="s">
        <v>8318</v>
      </c>
    </row>
    <row r="1989" spans="1:20" ht="30" x14ac:dyDescent="0.25">
      <c r="A1989">
        <v>2297</v>
      </c>
      <c r="B1989" s="3" t="s">
        <v>2298</v>
      </c>
      <c r="C1989" s="3" t="s">
        <v>6407</v>
      </c>
      <c r="D1989">
        <v>1000</v>
      </c>
      <c r="E1989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 s="13">
        <f t="shared" si="125"/>
        <v>40982.165972222225</v>
      </c>
      <c r="K1989">
        <v>1328749249</v>
      </c>
      <c r="L1989" s="13">
        <f t="shared" si="126"/>
        <v>40933.856921296298</v>
      </c>
      <c r="M1989" t="b">
        <v>0</v>
      </c>
      <c r="N1989">
        <v>19</v>
      </c>
      <c r="O1989" t="b">
        <v>1</v>
      </c>
      <c r="P1989" t="s">
        <v>8276</v>
      </c>
      <c r="Q1989" s="6">
        <f t="shared" si="124"/>
        <v>1.006</v>
      </c>
      <c r="R1989" s="8">
        <f t="shared" si="127"/>
        <v>52.94736842105263</v>
      </c>
      <c r="S1989" t="s">
        <v>8314</v>
      </c>
      <c r="T1989" t="s">
        <v>8315</v>
      </c>
    </row>
    <row r="1990" spans="1:20" ht="60" x14ac:dyDescent="0.25">
      <c r="A1990">
        <v>3236</v>
      </c>
      <c r="B1990" s="3" t="s">
        <v>3236</v>
      </c>
      <c r="C1990" s="3" t="s">
        <v>7346</v>
      </c>
      <c r="D1990">
        <v>20000</v>
      </c>
      <c r="E1990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 s="13">
        <f t="shared" si="125"/>
        <v>42732.917048611111</v>
      </c>
      <c r="K1990">
        <v>1480370433</v>
      </c>
      <c r="L1990" s="13">
        <f t="shared" si="126"/>
        <v>42171.725416666668</v>
      </c>
      <c r="M1990" t="b">
        <v>0</v>
      </c>
      <c r="N1990">
        <v>110</v>
      </c>
      <c r="O1990" t="b">
        <v>1</v>
      </c>
      <c r="P1990" t="s">
        <v>8271</v>
      </c>
      <c r="Q1990" s="6">
        <f t="shared" si="124"/>
        <v>1.006</v>
      </c>
      <c r="R1990" s="8">
        <f t="shared" si="127"/>
        <v>182.90909090909091</v>
      </c>
      <c r="S1990" t="s">
        <v>8317</v>
      </c>
      <c r="T1990" t="s">
        <v>8318</v>
      </c>
    </row>
    <row r="1991" spans="1:20" ht="60" x14ac:dyDescent="0.25">
      <c r="A1991">
        <v>1649</v>
      </c>
      <c r="B1991" s="3" t="s">
        <v>1650</v>
      </c>
      <c r="C1991" s="3" t="s">
        <v>5759</v>
      </c>
      <c r="D1991">
        <v>3800</v>
      </c>
      <c r="E1991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 s="13">
        <f t="shared" si="125"/>
        <v>41782.684664351851</v>
      </c>
      <c r="K1991">
        <v>1396974355</v>
      </c>
      <c r="L1991" s="13">
        <f t="shared" si="126"/>
        <v>41808.649583333332</v>
      </c>
      <c r="M1991" t="b">
        <v>0</v>
      </c>
      <c r="N1991">
        <v>81</v>
      </c>
      <c r="O1991" t="b">
        <v>1</v>
      </c>
      <c r="P1991" t="s">
        <v>8292</v>
      </c>
      <c r="Q1991" s="6">
        <f t="shared" si="124"/>
        <v>1.0058763157894737</v>
      </c>
      <c r="R1991" s="8">
        <f t="shared" si="127"/>
        <v>47.189259259259259</v>
      </c>
      <c r="S1991" t="s">
        <v>8314</v>
      </c>
      <c r="T1991" t="s">
        <v>8322</v>
      </c>
    </row>
    <row r="1992" spans="1:20" ht="60" x14ac:dyDescent="0.25">
      <c r="A1992">
        <v>3020</v>
      </c>
      <c r="B1992" s="3" t="s">
        <v>3020</v>
      </c>
      <c r="C1992" s="3" t="s">
        <v>7130</v>
      </c>
      <c r="D1992">
        <v>7000</v>
      </c>
      <c r="E1992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 s="13">
        <f t="shared" si="125"/>
        <v>42230.846446759257</v>
      </c>
      <c r="K1992">
        <v>1434399533</v>
      </c>
      <c r="L1992" s="13">
        <f t="shared" si="126"/>
        <v>42561.154664351852</v>
      </c>
      <c r="M1992" t="b">
        <v>0</v>
      </c>
      <c r="N1992">
        <v>30</v>
      </c>
      <c r="O1992" t="b">
        <v>1</v>
      </c>
      <c r="P1992" t="s">
        <v>8303</v>
      </c>
      <c r="Q1992" s="6">
        <f t="shared" si="124"/>
        <v>1.0057142857142858</v>
      </c>
      <c r="R1992" s="8">
        <f t="shared" si="127"/>
        <v>234.66666666666666</v>
      </c>
      <c r="S1992" t="s">
        <v>8317</v>
      </c>
      <c r="T1992" t="s">
        <v>8330</v>
      </c>
    </row>
    <row r="1993" spans="1:20" x14ac:dyDescent="0.25">
      <c r="A1993">
        <v>659</v>
      </c>
      <c r="B1993" s="3" t="s">
        <v>660</v>
      </c>
      <c r="C1993" s="3" t="s">
        <v>4769</v>
      </c>
      <c r="D1993">
        <v>3000</v>
      </c>
      <c r="E1993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 s="13">
        <f t="shared" si="125"/>
        <v>42239.593692129631</v>
      </c>
      <c r="K1993">
        <v>1437747295</v>
      </c>
      <c r="L1993" s="13">
        <f t="shared" si="126"/>
        <v>42016.981574074074</v>
      </c>
      <c r="M1993" t="b">
        <v>0</v>
      </c>
      <c r="N1993">
        <v>21</v>
      </c>
      <c r="O1993" t="b">
        <v>1</v>
      </c>
      <c r="P1993" t="s">
        <v>8273</v>
      </c>
      <c r="Q1993" s="6">
        <f t="shared" si="124"/>
        <v>1.0056666666666667</v>
      </c>
      <c r="R1993" s="8">
        <f t="shared" si="127"/>
        <v>143.66666666666666</v>
      </c>
      <c r="S1993" t="s">
        <v>8310</v>
      </c>
      <c r="T1993" t="s">
        <v>8316</v>
      </c>
    </row>
    <row r="1994" spans="1:20" ht="60" x14ac:dyDescent="0.25">
      <c r="A1994">
        <v>3240</v>
      </c>
      <c r="B1994" s="3" t="s">
        <v>3240</v>
      </c>
      <c r="C1994" s="3" t="s">
        <v>7350</v>
      </c>
      <c r="D1994">
        <v>3000</v>
      </c>
      <c r="E1994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 s="13">
        <f t="shared" si="125"/>
        <v>42782.958333333328</v>
      </c>
      <c r="K1994">
        <v>1484843948</v>
      </c>
      <c r="L1994" s="13">
        <f t="shared" si="126"/>
        <v>41555.873645833337</v>
      </c>
      <c r="M1994" t="b">
        <v>0</v>
      </c>
      <c r="N1994">
        <v>34</v>
      </c>
      <c r="O1994" t="b">
        <v>1</v>
      </c>
      <c r="P1994" t="s">
        <v>8271</v>
      </c>
      <c r="Q1994" s="6">
        <f t="shared" si="124"/>
        <v>1.0056666666666667</v>
      </c>
      <c r="R1994" s="8">
        <f t="shared" si="127"/>
        <v>88.735294117647058</v>
      </c>
      <c r="S1994" t="s">
        <v>8317</v>
      </c>
      <c r="T1994" t="s">
        <v>8318</v>
      </c>
    </row>
    <row r="1995" spans="1:20" ht="60" x14ac:dyDescent="0.25">
      <c r="A1995">
        <v>3510</v>
      </c>
      <c r="B1995" s="3" t="s">
        <v>3509</v>
      </c>
      <c r="C1995" s="3" t="s">
        <v>7620</v>
      </c>
      <c r="D1995">
        <v>900</v>
      </c>
      <c r="E1995">
        <v>905</v>
      </c>
      <c r="F1995" t="s">
        <v>8219</v>
      </c>
      <c r="G1995" t="s">
        <v>8224</v>
      </c>
      <c r="H1995" t="s">
        <v>8246</v>
      </c>
      <c r="I1995">
        <v>1404312846</v>
      </c>
      <c r="J1995" s="13">
        <f t="shared" si="125"/>
        <v>41822.62090277778</v>
      </c>
      <c r="K1995">
        <v>1402584846</v>
      </c>
      <c r="L1995" s="13">
        <f t="shared" si="126"/>
        <v>41394.842442129629</v>
      </c>
      <c r="M1995" t="b">
        <v>0</v>
      </c>
      <c r="N1995">
        <v>15</v>
      </c>
      <c r="O1995" t="b">
        <v>1</v>
      </c>
      <c r="P1995" t="s">
        <v>8271</v>
      </c>
      <c r="Q1995" s="6">
        <f t="shared" si="124"/>
        <v>1.0055555555555555</v>
      </c>
      <c r="R1995" s="8">
        <f t="shared" si="127"/>
        <v>60.333333333333336</v>
      </c>
      <c r="S1995" t="s">
        <v>8317</v>
      </c>
      <c r="T1995" t="s">
        <v>8318</v>
      </c>
    </row>
    <row r="1996" spans="1:20" ht="60" x14ac:dyDescent="0.25">
      <c r="A1996">
        <v>651</v>
      </c>
      <c r="B1996" s="3" t="s">
        <v>652</v>
      </c>
      <c r="C1996" s="3" t="s">
        <v>4761</v>
      </c>
      <c r="D1996">
        <v>25000</v>
      </c>
      <c r="E1996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 s="13">
        <f t="shared" si="125"/>
        <v>41986.017488425925</v>
      </c>
      <c r="K1996">
        <v>1415838311</v>
      </c>
      <c r="L1996" s="13">
        <f t="shared" si="126"/>
        <v>41186.306527777779</v>
      </c>
      <c r="M1996" t="b">
        <v>0</v>
      </c>
      <c r="N1996">
        <v>105</v>
      </c>
      <c r="O1996" t="b">
        <v>1</v>
      </c>
      <c r="P1996" t="s">
        <v>8273</v>
      </c>
      <c r="Q1996" s="6">
        <f t="shared" si="124"/>
        <v>1.00528</v>
      </c>
      <c r="R1996" s="8">
        <f t="shared" si="127"/>
        <v>239.35238095238094</v>
      </c>
      <c r="S1996" t="s">
        <v>8310</v>
      </c>
      <c r="T1996" t="s">
        <v>8316</v>
      </c>
    </row>
    <row r="1997" spans="1:20" ht="60" x14ac:dyDescent="0.25">
      <c r="A1997">
        <v>10</v>
      </c>
      <c r="B1997" s="3" t="s">
        <v>12</v>
      </c>
      <c r="C1997" s="3" t="s">
        <v>4121</v>
      </c>
      <c r="D1997">
        <v>3000</v>
      </c>
      <c r="E1997">
        <v>3015</v>
      </c>
      <c r="F1997" t="s">
        <v>8219</v>
      </c>
      <c r="G1997" t="s">
        <v>8224</v>
      </c>
      <c r="H1997" t="s">
        <v>8246</v>
      </c>
      <c r="I1997">
        <v>1403660279</v>
      </c>
      <c r="J1997" s="13">
        <f t="shared" si="125"/>
        <v>41815.068043981482</v>
      </c>
      <c r="K1997">
        <v>1400636279</v>
      </c>
      <c r="L1997" s="13">
        <f t="shared" si="126"/>
        <v>42586.925636574073</v>
      </c>
      <c r="M1997" t="b">
        <v>0</v>
      </c>
      <c r="N1997">
        <v>19</v>
      </c>
      <c r="O1997" t="b">
        <v>1</v>
      </c>
      <c r="P1997" t="s">
        <v>8265</v>
      </c>
      <c r="Q1997" s="6">
        <f t="shared" si="124"/>
        <v>1.0049999999999999</v>
      </c>
      <c r="R1997" s="8">
        <f t="shared" si="127"/>
        <v>158.68421052631578</v>
      </c>
      <c r="S1997" t="s">
        <v>8320</v>
      </c>
      <c r="T1997" t="s">
        <v>8334</v>
      </c>
    </row>
    <row r="1998" spans="1:20" x14ac:dyDescent="0.25">
      <c r="A1998">
        <v>106</v>
      </c>
      <c r="B1998" s="3" t="s">
        <v>108</v>
      </c>
      <c r="C1998" s="3" t="s">
        <v>4217</v>
      </c>
      <c r="D1998">
        <v>5000</v>
      </c>
      <c r="E1998">
        <v>5025</v>
      </c>
      <c r="F1998" t="s">
        <v>8219</v>
      </c>
      <c r="G1998" t="s">
        <v>8224</v>
      </c>
      <c r="H1998" t="s">
        <v>8246</v>
      </c>
      <c r="I1998">
        <v>1333391901</v>
      </c>
      <c r="J1998" s="13">
        <f t="shared" si="125"/>
        <v>41001.776631944449</v>
      </c>
      <c r="K1998">
        <v>1332182301</v>
      </c>
      <c r="L1998" s="13">
        <f t="shared" si="126"/>
        <v>41834.953865740739</v>
      </c>
      <c r="M1998" t="b">
        <v>0</v>
      </c>
      <c r="N1998">
        <v>27</v>
      </c>
      <c r="O1998" t="b">
        <v>1</v>
      </c>
      <c r="P1998" t="s">
        <v>8266</v>
      </c>
      <c r="Q1998" s="6">
        <f t="shared" si="124"/>
        <v>1.0049999999999999</v>
      </c>
      <c r="R1998" s="8">
        <f t="shared" si="127"/>
        <v>186.11111111111111</v>
      </c>
      <c r="S1998" t="s">
        <v>8320</v>
      </c>
      <c r="T1998" t="s">
        <v>8321</v>
      </c>
    </row>
    <row r="1999" spans="1:20" ht="45" x14ac:dyDescent="0.25">
      <c r="A1999">
        <v>1634</v>
      </c>
      <c r="B1999" s="3" t="s">
        <v>1635</v>
      </c>
      <c r="C1999" s="3" t="s">
        <v>5744</v>
      </c>
      <c r="D1999">
        <v>2000</v>
      </c>
      <c r="E1999">
        <v>2010</v>
      </c>
      <c r="F1999" t="s">
        <v>8219</v>
      </c>
      <c r="G1999" t="s">
        <v>8224</v>
      </c>
      <c r="H1999" t="s">
        <v>8246</v>
      </c>
      <c r="I1999">
        <v>1306994340</v>
      </c>
      <c r="J1999" s="13">
        <f t="shared" si="125"/>
        <v>40696.249305555553</v>
      </c>
      <c r="K1999">
        <v>1303706001</v>
      </c>
      <c r="L1999" s="13">
        <f t="shared" si="126"/>
        <v>40706.297442129631</v>
      </c>
      <c r="M1999" t="b">
        <v>0</v>
      </c>
      <c r="N1999">
        <v>32</v>
      </c>
      <c r="O1999" t="b">
        <v>1</v>
      </c>
      <c r="P1999" t="s">
        <v>8276</v>
      </c>
      <c r="Q1999" s="6">
        <f t="shared" si="124"/>
        <v>1.0049999999999999</v>
      </c>
      <c r="R1999" s="8">
        <f t="shared" si="127"/>
        <v>62.8125</v>
      </c>
      <c r="S1999" t="s">
        <v>8314</v>
      </c>
      <c r="T1999" t="s">
        <v>8315</v>
      </c>
    </row>
    <row r="2000" spans="1:20" ht="45" x14ac:dyDescent="0.25">
      <c r="A2000">
        <v>3038</v>
      </c>
      <c r="B2000" s="3" t="s">
        <v>3038</v>
      </c>
      <c r="C2000" s="3" t="s">
        <v>7148</v>
      </c>
      <c r="D2000">
        <v>1000</v>
      </c>
      <c r="E2000">
        <v>1005</v>
      </c>
      <c r="F2000" t="s">
        <v>8219</v>
      </c>
      <c r="G2000" t="s">
        <v>8224</v>
      </c>
      <c r="H2000" t="s">
        <v>8246</v>
      </c>
      <c r="I2000">
        <v>1457071397</v>
      </c>
      <c r="J2000" s="13">
        <f t="shared" si="125"/>
        <v>42433.252280092594</v>
      </c>
      <c r="K2000">
        <v>1451887397</v>
      </c>
      <c r="L2000" s="13">
        <f t="shared" si="126"/>
        <v>42208.680023148147</v>
      </c>
      <c r="M2000" t="b">
        <v>0</v>
      </c>
      <c r="N2000">
        <v>27</v>
      </c>
      <c r="O2000" t="b">
        <v>1</v>
      </c>
      <c r="P2000" t="s">
        <v>8303</v>
      </c>
      <c r="Q2000" s="6">
        <f t="shared" si="124"/>
        <v>1.0049999999999999</v>
      </c>
      <c r="R2000" s="8">
        <f t="shared" si="127"/>
        <v>37.222222222222221</v>
      </c>
      <c r="S2000" t="s">
        <v>8317</v>
      </c>
      <c r="T2000" t="s">
        <v>8330</v>
      </c>
    </row>
    <row r="2001" spans="1:20" ht="45" x14ac:dyDescent="0.25">
      <c r="A2001">
        <v>3564</v>
      </c>
      <c r="B2001" s="3" t="s">
        <v>3563</v>
      </c>
      <c r="C2001" s="3" t="s">
        <v>7674</v>
      </c>
      <c r="D2001">
        <v>1000</v>
      </c>
      <c r="E2001">
        <v>1005</v>
      </c>
      <c r="F2001" t="s">
        <v>8219</v>
      </c>
      <c r="G2001" t="s">
        <v>8225</v>
      </c>
      <c r="H2001" t="s">
        <v>8247</v>
      </c>
      <c r="I2001">
        <v>1444060800</v>
      </c>
      <c r="J2001" s="13">
        <f t="shared" si="125"/>
        <v>42282.666666666672</v>
      </c>
      <c r="K2001">
        <v>1440082649</v>
      </c>
      <c r="L2001" s="13">
        <f t="shared" si="126"/>
        <v>41862.83997685185</v>
      </c>
      <c r="M2001" t="b">
        <v>0</v>
      </c>
      <c r="N2001">
        <v>17</v>
      </c>
      <c r="O2001" t="b">
        <v>1</v>
      </c>
      <c r="P2001" t="s">
        <v>8271</v>
      </c>
      <c r="Q2001" s="6">
        <f t="shared" si="124"/>
        <v>1.0049999999999999</v>
      </c>
      <c r="R2001" s="8">
        <f t="shared" si="127"/>
        <v>59.117647058823529</v>
      </c>
      <c r="S2001" t="s">
        <v>8317</v>
      </c>
      <c r="T2001" t="s">
        <v>8318</v>
      </c>
    </row>
    <row r="2002" spans="1:20" ht="45" x14ac:dyDescent="0.25">
      <c r="A2002">
        <v>3588</v>
      </c>
      <c r="B2002" s="3" t="s">
        <v>3587</v>
      </c>
      <c r="C2002" s="3" t="s">
        <v>7698</v>
      </c>
      <c r="D2002">
        <v>200</v>
      </c>
      <c r="E2002">
        <v>201</v>
      </c>
      <c r="F2002" t="s">
        <v>8219</v>
      </c>
      <c r="G2002" t="s">
        <v>8225</v>
      </c>
      <c r="H2002" t="s">
        <v>8247</v>
      </c>
      <c r="I2002">
        <v>1430348400</v>
      </c>
      <c r="J2002" s="13">
        <f t="shared" si="125"/>
        <v>42123.958333333328</v>
      </c>
      <c r="K2002">
        <v>1428436410</v>
      </c>
      <c r="L2002" s="13">
        <f t="shared" si="126"/>
        <v>42075.807395833333</v>
      </c>
      <c r="M2002" t="b">
        <v>0</v>
      </c>
      <c r="N2002">
        <v>11</v>
      </c>
      <c r="O2002" t="b">
        <v>1</v>
      </c>
      <c r="P2002" t="s">
        <v>8271</v>
      </c>
      <c r="Q2002" s="6">
        <f t="shared" si="124"/>
        <v>1.0049999999999999</v>
      </c>
      <c r="R2002" s="8">
        <f t="shared" si="127"/>
        <v>18.272727272727273</v>
      </c>
      <c r="S2002" t="s">
        <v>8317</v>
      </c>
      <c r="T2002" t="s">
        <v>8318</v>
      </c>
    </row>
    <row r="2003" spans="1:20" ht="60" x14ac:dyDescent="0.25">
      <c r="A2003">
        <v>3653</v>
      </c>
      <c r="B2003" s="3" t="s">
        <v>3650</v>
      </c>
      <c r="C2003" s="3" t="s">
        <v>7763</v>
      </c>
      <c r="D2003">
        <v>2000</v>
      </c>
      <c r="E2003">
        <v>2010</v>
      </c>
      <c r="F2003" t="s">
        <v>8219</v>
      </c>
      <c r="G2003" t="s">
        <v>8225</v>
      </c>
      <c r="H2003" t="s">
        <v>8247</v>
      </c>
      <c r="I2003">
        <v>1438764207</v>
      </c>
      <c r="J2003" s="13">
        <f t="shared" si="125"/>
        <v>42221.363506944443</v>
      </c>
      <c r="K2003">
        <v>1436172207</v>
      </c>
      <c r="L2003" s="13">
        <f t="shared" si="126"/>
        <v>42734.789444444439</v>
      </c>
      <c r="M2003" t="b">
        <v>0</v>
      </c>
      <c r="N2003">
        <v>33</v>
      </c>
      <c r="O2003" t="b">
        <v>1</v>
      </c>
      <c r="P2003" t="s">
        <v>8271</v>
      </c>
      <c r="Q2003" s="6">
        <f t="shared" si="124"/>
        <v>1.0049999999999999</v>
      </c>
      <c r="R2003" s="8">
        <f t="shared" si="127"/>
        <v>60.909090909090907</v>
      </c>
      <c r="S2003" t="s">
        <v>8317</v>
      </c>
      <c r="T2003" t="s">
        <v>8318</v>
      </c>
    </row>
    <row r="2004" spans="1:20" ht="60" x14ac:dyDescent="0.25">
      <c r="A2004">
        <v>117</v>
      </c>
      <c r="B2004" s="3" t="s">
        <v>119</v>
      </c>
      <c r="C2004" s="3" t="s">
        <v>4228</v>
      </c>
      <c r="D2004">
        <v>4500</v>
      </c>
      <c r="E2004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 s="13">
        <f t="shared" si="125"/>
        <v>40338.791666666664</v>
      </c>
      <c r="K2004">
        <v>1268337744</v>
      </c>
      <c r="L2004" s="13">
        <f t="shared" si="126"/>
        <v>41887.292187500003</v>
      </c>
      <c r="M2004" t="b">
        <v>0</v>
      </c>
      <c r="N2004">
        <v>27</v>
      </c>
      <c r="O2004" t="b">
        <v>1</v>
      </c>
      <c r="P2004" t="s">
        <v>8266</v>
      </c>
      <c r="Q2004" s="6">
        <f t="shared" si="124"/>
        <v>1.0049377777777779</v>
      </c>
      <c r="R2004" s="8">
        <f t="shared" si="127"/>
        <v>167.48962962962963</v>
      </c>
      <c r="S2004" t="s">
        <v>8320</v>
      </c>
      <c r="T2004" t="s">
        <v>8321</v>
      </c>
    </row>
    <row r="2005" spans="1:20" ht="45" x14ac:dyDescent="0.25">
      <c r="A2005">
        <v>3569</v>
      </c>
      <c r="B2005" s="3" t="s">
        <v>3568</v>
      </c>
      <c r="C2005" s="3" t="s">
        <v>7679</v>
      </c>
      <c r="D2005">
        <v>5000</v>
      </c>
      <c r="E2005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 s="13">
        <f t="shared" si="125"/>
        <v>42012.688611111109</v>
      </c>
      <c r="K2005">
        <v>1418142696</v>
      </c>
      <c r="L2005" s="13">
        <f t="shared" si="126"/>
        <v>42254.264687499999</v>
      </c>
      <c r="M2005" t="b">
        <v>0</v>
      </c>
      <c r="N2005">
        <v>41</v>
      </c>
      <c r="O2005" t="b">
        <v>1</v>
      </c>
      <c r="P2005" t="s">
        <v>8271</v>
      </c>
      <c r="Q2005" s="6">
        <f t="shared" si="124"/>
        <v>1.0047999999999999</v>
      </c>
      <c r="R2005" s="8">
        <f t="shared" si="127"/>
        <v>122.53658536585365</v>
      </c>
      <c r="S2005" t="s">
        <v>8317</v>
      </c>
      <c r="T2005" t="s">
        <v>8318</v>
      </c>
    </row>
    <row r="2006" spans="1:20" ht="45" x14ac:dyDescent="0.25">
      <c r="A2006">
        <v>1266</v>
      </c>
      <c r="B2006" s="3" t="s">
        <v>1267</v>
      </c>
      <c r="C2006" s="3" t="s">
        <v>5376</v>
      </c>
      <c r="D2006">
        <v>9500</v>
      </c>
      <c r="E2006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 s="13">
        <f t="shared" si="125"/>
        <v>41650.87667824074</v>
      </c>
      <c r="K2006">
        <v>1386882145</v>
      </c>
      <c r="L2006" s="13">
        <f t="shared" si="126"/>
        <v>42459.780844907407</v>
      </c>
      <c r="M2006" t="b">
        <v>1</v>
      </c>
      <c r="N2006">
        <v>50</v>
      </c>
      <c r="O2006" t="b">
        <v>1</v>
      </c>
      <c r="P2006" t="s">
        <v>8276</v>
      </c>
      <c r="Q2006" s="6">
        <f t="shared" si="124"/>
        <v>1.0047368421052632</v>
      </c>
      <c r="R2006" s="8">
        <f t="shared" si="127"/>
        <v>190.9</v>
      </c>
      <c r="S2006" t="s">
        <v>8314</v>
      </c>
      <c r="T2006" t="s">
        <v>8315</v>
      </c>
    </row>
    <row r="2007" spans="1:20" ht="60" x14ac:dyDescent="0.25">
      <c r="A2007">
        <v>652</v>
      </c>
      <c r="B2007" s="3" t="s">
        <v>653</v>
      </c>
      <c r="C2007" s="3" t="s">
        <v>4762</v>
      </c>
      <c r="D2007">
        <v>3000</v>
      </c>
      <c r="E2007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 s="13">
        <f t="shared" si="125"/>
        <v>42705.732060185182</v>
      </c>
      <c r="K2007">
        <v>1478018050</v>
      </c>
      <c r="L2007" s="13">
        <f t="shared" si="126"/>
        <v>42576.278715277775</v>
      </c>
      <c r="M2007" t="b">
        <v>0</v>
      </c>
      <c r="N2007">
        <v>28</v>
      </c>
      <c r="O2007" t="b">
        <v>1</v>
      </c>
      <c r="P2007" t="s">
        <v>8273</v>
      </c>
      <c r="Q2007" s="6">
        <f t="shared" si="124"/>
        <v>1.0046666666666666</v>
      </c>
      <c r="R2007" s="8">
        <f t="shared" si="127"/>
        <v>107.64285714285714</v>
      </c>
      <c r="S2007" t="s">
        <v>8310</v>
      </c>
      <c r="T2007" t="s">
        <v>8316</v>
      </c>
    </row>
    <row r="2008" spans="1:20" ht="60" x14ac:dyDescent="0.25">
      <c r="A2008">
        <v>302</v>
      </c>
      <c r="B2008" s="3" t="s">
        <v>303</v>
      </c>
      <c r="C2008" s="3" t="s">
        <v>4412</v>
      </c>
      <c r="D2008">
        <v>10000</v>
      </c>
      <c r="E2008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 s="13">
        <f t="shared" si="125"/>
        <v>40963.856921296298</v>
      </c>
      <c r="K2008">
        <v>1327523638</v>
      </c>
      <c r="L2008" s="13">
        <f t="shared" si="126"/>
        <v>42219.665173611109</v>
      </c>
      <c r="M2008" t="b">
        <v>1</v>
      </c>
      <c r="N2008">
        <v>108</v>
      </c>
      <c r="O2008" t="b">
        <v>1</v>
      </c>
      <c r="P2008" t="s">
        <v>8269</v>
      </c>
      <c r="Q2008" s="6">
        <f t="shared" si="124"/>
        <v>1.0045999999999999</v>
      </c>
      <c r="R2008" s="8">
        <f t="shared" si="127"/>
        <v>93.018518518518519</v>
      </c>
      <c r="S2008" t="s">
        <v>8320</v>
      </c>
      <c r="T2008" t="s">
        <v>8332</v>
      </c>
    </row>
    <row r="2009" spans="1:20" ht="45" x14ac:dyDescent="0.25">
      <c r="A2009">
        <v>3261</v>
      </c>
      <c r="B2009" s="3" t="s">
        <v>3261</v>
      </c>
      <c r="C2009" s="3" t="s">
        <v>7371</v>
      </c>
      <c r="D2009">
        <v>3300</v>
      </c>
      <c r="E2009">
        <v>3315</v>
      </c>
      <c r="F2009" t="s">
        <v>8219</v>
      </c>
      <c r="G2009" t="s">
        <v>8224</v>
      </c>
      <c r="H2009" t="s">
        <v>8246</v>
      </c>
      <c r="I2009">
        <v>1437067476</v>
      </c>
      <c r="J2009" s="13">
        <f t="shared" si="125"/>
        <v>42201.725416666668</v>
      </c>
      <c r="K2009">
        <v>1434475476</v>
      </c>
      <c r="L2009" s="13">
        <f t="shared" si="126"/>
        <v>42324.96393518518</v>
      </c>
      <c r="M2009" t="b">
        <v>1</v>
      </c>
      <c r="N2009">
        <v>49</v>
      </c>
      <c r="O2009" t="b">
        <v>1</v>
      </c>
      <c r="P2009" t="s">
        <v>8271</v>
      </c>
      <c r="Q2009" s="6">
        <f t="shared" si="124"/>
        <v>1.0045454545454546</v>
      </c>
      <c r="R2009" s="8">
        <f t="shared" si="127"/>
        <v>67.65306122448979</v>
      </c>
      <c r="S2009" t="s">
        <v>8317</v>
      </c>
      <c r="T2009" t="s">
        <v>8318</v>
      </c>
    </row>
    <row r="2010" spans="1:20" ht="60" x14ac:dyDescent="0.25">
      <c r="A2010">
        <v>3556</v>
      </c>
      <c r="B2010" s="3" t="s">
        <v>3555</v>
      </c>
      <c r="C2010" s="3" t="s">
        <v>7666</v>
      </c>
      <c r="D2010">
        <v>2200</v>
      </c>
      <c r="E2010">
        <v>2210</v>
      </c>
      <c r="F2010" t="s">
        <v>8219</v>
      </c>
      <c r="G2010" t="s">
        <v>8225</v>
      </c>
      <c r="H2010" t="s">
        <v>8247</v>
      </c>
      <c r="I2010">
        <v>1408289724</v>
      </c>
      <c r="J2010" s="13">
        <f t="shared" si="125"/>
        <v>41868.649583333332</v>
      </c>
      <c r="K2010">
        <v>1403105724</v>
      </c>
      <c r="L2010" s="13">
        <f t="shared" si="126"/>
        <v>42321.626296296294</v>
      </c>
      <c r="M2010" t="b">
        <v>0</v>
      </c>
      <c r="N2010">
        <v>20</v>
      </c>
      <c r="O2010" t="b">
        <v>1</v>
      </c>
      <c r="P2010" t="s">
        <v>8271</v>
      </c>
      <c r="Q2010" s="6">
        <f t="shared" si="124"/>
        <v>1.0045454545454546</v>
      </c>
      <c r="R2010" s="8">
        <f t="shared" si="127"/>
        <v>110.5</v>
      </c>
      <c r="S2010" t="s">
        <v>8317</v>
      </c>
      <c r="T2010" t="s">
        <v>8318</v>
      </c>
    </row>
    <row r="2011" spans="1:20" ht="60" x14ac:dyDescent="0.25">
      <c r="A2011">
        <v>1288</v>
      </c>
      <c r="B2011" s="3" t="s">
        <v>1289</v>
      </c>
      <c r="C2011" s="3" t="s">
        <v>5398</v>
      </c>
      <c r="D2011">
        <v>4000</v>
      </c>
      <c r="E2011">
        <v>4018</v>
      </c>
      <c r="F2011" t="s">
        <v>8219</v>
      </c>
      <c r="G2011" t="s">
        <v>8224</v>
      </c>
      <c r="H2011" t="s">
        <v>8246</v>
      </c>
      <c r="I2011">
        <v>1470801600</v>
      </c>
      <c r="J2011" s="13">
        <f t="shared" si="125"/>
        <v>42592.166666666672</v>
      </c>
      <c r="K2011">
        <v>1468122163</v>
      </c>
      <c r="L2011" s="13">
        <f t="shared" si="126"/>
        <v>41759.670937499999</v>
      </c>
      <c r="M2011" t="b">
        <v>0</v>
      </c>
      <c r="N2011">
        <v>61</v>
      </c>
      <c r="O2011" t="b">
        <v>1</v>
      </c>
      <c r="P2011" t="s">
        <v>8271</v>
      </c>
      <c r="Q2011" s="6">
        <f t="shared" si="124"/>
        <v>1.0044999999999999</v>
      </c>
      <c r="R2011" s="8">
        <f t="shared" si="127"/>
        <v>65.868852459016395</v>
      </c>
      <c r="S2011" t="s">
        <v>8317</v>
      </c>
      <c r="T2011" t="s">
        <v>8318</v>
      </c>
    </row>
    <row r="2012" spans="1:20" ht="105" x14ac:dyDescent="0.25">
      <c r="A2012">
        <v>3750</v>
      </c>
      <c r="B2012" s="3" t="s">
        <v>3747</v>
      </c>
      <c r="C2012" s="3" t="s">
        <v>7860</v>
      </c>
      <c r="D2012">
        <v>6000</v>
      </c>
      <c r="E2012">
        <v>6027</v>
      </c>
      <c r="F2012" t="s">
        <v>8219</v>
      </c>
      <c r="G2012" t="s">
        <v>8224</v>
      </c>
      <c r="H2012" t="s">
        <v>8246</v>
      </c>
      <c r="I2012">
        <v>1423555140</v>
      </c>
      <c r="J2012" s="13">
        <f t="shared" si="125"/>
        <v>42045.332638888889</v>
      </c>
      <c r="K2012">
        <v>1421105608</v>
      </c>
      <c r="L2012" s="13">
        <f t="shared" si="126"/>
        <v>41226.928842592592</v>
      </c>
      <c r="M2012" t="b">
        <v>0</v>
      </c>
      <c r="N2012">
        <v>28</v>
      </c>
      <c r="O2012" t="b">
        <v>1</v>
      </c>
      <c r="P2012" t="s">
        <v>8305</v>
      </c>
      <c r="Q2012" s="6">
        <f t="shared" si="124"/>
        <v>1.0044999999999999</v>
      </c>
      <c r="R2012" s="8">
        <f t="shared" si="127"/>
        <v>215.25</v>
      </c>
      <c r="S2012" t="s">
        <v>8317</v>
      </c>
      <c r="T2012" t="s">
        <v>8338</v>
      </c>
    </row>
    <row r="2013" spans="1:20" ht="30" x14ac:dyDescent="0.25">
      <c r="A2013">
        <v>792</v>
      </c>
      <c r="B2013" s="3" t="s">
        <v>793</v>
      </c>
      <c r="C2013" s="3" t="s">
        <v>4902</v>
      </c>
      <c r="D2013">
        <v>2500</v>
      </c>
      <c r="E2013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 s="13">
        <f t="shared" si="125"/>
        <v>41585.915312500001</v>
      </c>
      <c r="K2013">
        <v>1381265883</v>
      </c>
      <c r="L2013" s="13">
        <f t="shared" si="126"/>
        <v>41169.845590277779</v>
      </c>
      <c r="M2013" t="b">
        <v>0</v>
      </c>
      <c r="N2013">
        <v>60</v>
      </c>
      <c r="O2013" t="b">
        <v>1</v>
      </c>
      <c r="P2013" t="s">
        <v>8276</v>
      </c>
      <c r="Q2013" s="6">
        <f t="shared" si="124"/>
        <v>1.0044440000000001</v>
      </c>
      <c r="R2013" s="8">
        <f t="shared" si="127"/>
        <v>41.851833333333339</v>
      </c>
      <c r="S2013" t="s">
        <v>8314</v>
      </c>
      <c r="T2013" t="s">
        <v>8315</v>
      </c>
    </row>
    <row r="2014" spans="1:20" ht="45" x14ac:dyDescent="0.25">
      <c r="A2014">
        <v>419</v>
      </c>
      <c r="B2014" s="3" t="s">
        <v>420</v>
      </c>
      <c r="C2014" s="3" t="s">
        <v>4529</v>
      </c>
      <c r="D2014">
        <v>8000</v>
      </c>
      <c r="E2014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 s="13">
        <f t="shared" si="125"/>
        <v>41454.842442129629</v>
      </c>
      <c r="K2014">
        <v>1367352787</v>
      </c>
      <c r="L2014" s="13">
        <f t="shared" si="126"/>
        <v>40946.11383101852</v>
      </c>
      <c r="M2014" t="b">
        <v>0</v>
      </c>
      <c r="N2014">
        <v>73</v>
      </c>
      <c r="O2014" t="b">
        <v>1</v>
      </c>
      <c r="P2014" t="s">
        <v>8269</v>
      </c>
      <c r="Q2014" s="6">
        <f t="shared" si="124"/>
        <v>1.004375</v>
      </c>
      <c r="R2014" s="8">
        <f t="shared" si="127"/>
        <v>110.06849315068493</v>
      </c>
      <c r="S2014" t="s">
        <v>8320</v>
      </c>
      <c r="T2014" t="s">
        <v>8332</v>
      </c>
    </row>
    <row r="2015" spans="1:20" ht="45" x14ac:dyDescent="0.25">
      <c r="A2015">
        <v>825</v>
      </c>
      <c r="B2015" s="3" t="s">
        <v>826</v>
      </c>
      <c r="C2015" s="3" t="s">
        <v>4935</v>
      </c>
      <c r="D2015">
        <v>12500</v>
      </c>
      <c r="E2015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 s="13">
        <f t="shared" si="125"/>
        <v>41211.306527777779</v>
      </c>
      <c r="K2015">
        <v>1349335284</v>
      </c>
      <c r="L2015" s="13">
        <f t="shared" si="126"/>
        <v>42129.541585648149</v>
      </c>
      <c r="M2015" t="b">
        <v>0</v>
      </c>
      <c r="N2015">
        <v>99</v>
      </c>
      <c r="O2015" t="b">
        <v>1</v>
      </c>
      <c r="P2015" t="s">
        <v>8276</v>
      </c>
      <c r="Q2015" s="6">
        <f t="shared" si="124"/>
        <v>1.0043200000000001</v>
      </c>
      <c r="R2015" s="8">
        <f t="shared" si="127"/>
        <v>126.8080808080808</v>
      </c>
      <c r="S2015" t="s">
        <v>8314</v>
      </c>
      <c r="T2015" t="s">
        <v>8315</v>
      </c>
    </row>
    <row r="2016" spans="1:20" ht="45" x14ac:dyDescent="0.25">
      <c r="A2016">
        <v>1743</v>
      </c>
      <c r="B2016" s="3" t="s">
        <v>1744</v>
      </c>
      <c r="C2016" s="3" t="s">
        <v>5853</v>
      </c>
      <c r="D2016">
        <v>6000</v>
      </c>
      <c r="E2016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 s="13">
        <f t="shared" si="125"/>
        <v>42609.165972222225</v>
      </c>
      <c r="K2016">
        <v>1470348775</v>
      </c>
      <c r="L2016" s="13">
        <f t="shared" si="126"/>
        <v>41058.844571759262</v>
      </c>
      <c r="M2016" t="b">
        <v>0</v>
      </c>
      <c r="N2016">
        <v>67</v>
      </c>
      <c r="O2016" t="b">
        <v>1</v>
      </c>
      <c r="P2016" t="s">
        <v>8285</v>
      </c>
      <c r="Q2016" s="6">
        <f t="shared" si="124"/>
        <v>1.0041666666666667</v>
      </c>
      <c r="R2016" s="8">
        <f t="shared" si="127"/>
        <v>89.925373134328353</v>
      </c>
      <c r="S2016" t="s">
        <v>8325</v>
      </c>
      <c r="T2016" t="s">
        <v>8326</v>
      </c>
    </row>
    <row r="2017" spans="1:20" ht="60" x14ac:dyDescent="0.25">
      <c r="A2017">
        <v>3400</v>
      </c>
      <c r="B2017" s="3" t="s">
        <v>3399</v>
      </c>
      <c r="C2017" s="3" t="s">
        <v>7510</v>
      </c>
      <c r="D2017">
        <v>10000</v>
      </c>
      <c r="E2017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 s="13">
        <f t="shared" si="125"/>
        <v>41879.953865740739</v>
      </c>
      <c r="K2017">
        <v>1405378414</v>
      </c>
      <c r="L2017" s="13">
        <f t="shared" si="126"/>
        <v>41827.674143518518</v>
      </c>
      <c r="M2017" t="b">
        <v>0</v>
      </c>
      <c r="N2017">
        <v>85</v>
      </c>
      <c r="O2017" t="b">
        <v>1</v>
      </c>
      <c r="P2017" t="s">
        <v>8271</v>
      </c>
      <c r="Q2017" s="6">
        <f t="shared" si="124"/>
        <v>1.0041</v>
      </c>
      <c r="R2017" s="8">
        <f t="shared" si="127"/>
        <v>118.12941176470588</v>
      </c>
      <c r="S2017" t="s">
        <v>8317</v>
      </c>
      <c r="T2017" t="s">
        <v>8318</v>
      </c>
    </row>
    <row r="2018" spans="1:20" ht="30" x14ac:dyDescent="0.25">
      <c r="A2018">
        <v>90</v>
      </c>
      <c r="B2018" s="3" t="s">
        <v>92</v>
      </c>
      <c r="C2018" s="3" t="s">
        <v>4201</v>
      </c>
      <c r="D2018">
        <v>500</v>
      </c>
      <c r="E2018">
        <v>502</v>
      </c>
      <c r="F2018" t="s">
        <v>8219</v>
      </c>
      <c r="G2018" t="s">
        <v>8224</v>
      </c>
      <c r="H2018" t="s">
        <v>8246</v>
      </c>
      <c r="I2018">
        <v>1310454499</v>
      </c>
      <c r="J2018" s="13">
        <f t="shared" si="125"/>
        <v>40736.297442129631</v>
      </c>
      <c r="K2018">
        <v>1307862499</v>
      </c>
      <c r="L2018" s="13">
        <f t="shared" si="126"/>
        <v>40687.021597222221</v>
      </c>
      <c r="M2018" t="b">
        <v>0</v>
      </c>
      <c r="N2018">
        <v>16</v>
      </c>
      <c r="O2018" t="b">
        <v>1</v>
      </c>
      <c r="P2018" t="s">
        <v>8266</v>
      </c>
      <c r="Q2018" s="6">
        <f t="shared" si="124"/>
        <v>1.004</v>
      </c>
      <c r="R2018" s="8">
        <f t="shared" si="127"/>
        <v>31.375</v>
      </c>
      <c r="S2018" t="s">
        <v>8320</v>
      </c>
      <c r="T2018" t="s">
        <v>8321</v>
      </c>
    </row>
    <row r="2019" spans="1:20" ht="60" x14ac:dyDescent="0.25">
      <c r="A2019">
        <v>2531</v>
      </c>
      <c r="B2019" s="3" t="s">
        <v>2531</v>
      </c>
      <c r="C2019" s="3" t="s">
        <v>6641</v>
      </c>
      <c r="D2019">
        <v>4500</v>
      </c>
      <c r="E2019">
        <v>4518</v>
      </c>
      <c r="F2019" t="s">
        <v>8219</v>
      </c>
      <c r="G2019" t="s">
        <v>8224</v>
      </c>
      <c r="H2019" t="s">
        <v>8246</v>
      </c>
      <c r="I2019">
        <v>1439611140</v>
      </c>
      <c r="J2019" s="13">
        <f t="shared" si="125"/>
        <v>42231.165972222225</v>
      </c>
      <c r="K2019">
        <v>1437668354</v>
      </c>
      <c r="L2019" s="13">
        <f t="shared" si="126"/>
        <v>41791.492777777778</v>
      </c>
      <c r="M2019" t="b">
        <v>0</v>
      </c>
      <c r="N2019">
        <v>61</v>
      </c>
      <c r="O2019" t="b">
        <v>1</v>
      </c>
      <c r="P2019" t="s">
        <v>8300</v>
      </c>
      <c r="Q2019" s="6">
        <f t="shared" si="124"/>
        <v>1.004</v>
      </c>
      <c r="R2019" s="8">
        <f t="shared" si="127"/>
        <v>74.06557377049181</v>
      </c>
      <c r="S2019" t="s">
        <v>8314</v>
      </c>
      <c r="T2019" t="s">
        <v>8336</v>
      </c>
    </row>
    <row r="2020" spans="1:20" ht="45" x14ac:dyDescent="0.25">
      <c r="A2020">
        <v>3151</v>
      </c>
      <c r="B2020" s="3" t="s">
        <v>3151</v>
      </c>
      <c r="C2020" s="3" t="s">
        <v>7261</v>
      </c>
      <c r="D2020">
        <v>3500</v>
      </c>
      <c r="E2020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 s="13">
        <f t="shared" si="125"/>
        <v>41892.83997685185</v>
      </c>
      <c r="K2020">
        <v>1407787774</v>
      </c>
      <c r="L2020" s="13">
        <f t="shared" si="126"/>
        <v>42390.838738425926</v>
      </c>
      <c r="M2020" t="b">
        <v>1</v>
      </c>
      <c r="N2020">
        <v>34</v>
      </c>
      <c r="O2020" t="b">
        <v>1</v>
      </c>
      <c r="P2020" t="s">
        <v>8271</v>
      </c>
      <c r="Q2020" s="6">
        <f t="shared" si="124"/>
        <v>1.004</v>
      </c>
      <c r="R2020" s="8">
        <f t="shared" si="127"/>
        <v>103.35294117647059</v>
      </c>
      <c r="S2020" t="s">
        <v>8317</v>
      </c>
      <c r="T2020" t="s">
        <v>8318</v>
      </c>
    </row>
    <row r="2021" spans="1:20" ht="60" x14ac:dyDescent="0.25">
      <c r="A2021">
        <v>3545</v>
      </c>
      <c r="B2021" s="3" t="s">
        <v>3544</v>
      </c>
      <c r="C2021" s="3" t="s">
        <v>7655</v>
      </c>
      <c r="D2021">
        <v>250</v>
      </c>
      <c r="E2021">
        <v>251</v>
      </c>
      <c r="F2021" t="s">
        <v>8219</v>
      </c>
      <c r="G2021" t="s">
        <v>8224</v>
      </c>
      <c r="H2021" t="s">
        <v>8246</v>
      </c>
      <c r="I2021">
        <v>1428780159</v>
      </c>
      <c r="J2021" s="13">
        <f t="shared" si="125"/>
        <v>42105.807395833333</v>
      </c>
      <c r="K2021">
        <v>1426188159</v>
      </c>
      <c r="L2021" s="13">
        <f t="shared" si="126"/>
        <v>42466.558796296296</v>
      </c>
      <c r="M2021" t="b">
        <v>0</v>
      </c>
      <c r="N2021">
        <v>8</v>
      </c>
      <c r="O2021" t="b">
        <v>1</v>
      </c>
      <c r="P2021" t="s">
        <v>8271</v>
      </c>
      <c r="Q2021" s="6">
        <f t="shared" si="124"/>
        <v>1.004</v>
      </c>
      <c r="R2021" s="8">
        <f t="shared" si="127"/>
        <v>31.375</v>
      </c>
      <c r="S2021" t="s">
        <v>8317</v>
      </c>
      <c r="T2021" t="s">
        <v>8318</v>
      </c>
    </row>
    <row r="2022" spans="1:20" ht="60" x14ac:dyDescent="0.25">
      <c r="A2022">
        <v>3234</v>
      </c>
      <c r="B2022" s="3" t="s">
        <v>3234</v>
      </c>
      <c r="C2022" s="3" t="s">
        <v>7344</v>
      </c>
      <c r="D2022">
        <v>4000</v>
      </c>
      <c r="E2022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 s="13">
        <f t="shared" si="125"/>
        <v>42767.979861111111</v>
      </c>
      <c r="K2022">
        <v>1483124208</v>
      </c>
      <c r="L2022" s="13">
        <f t="shared" si="126"/>
        <v>42167.534791666665</v>
      </c>
      <c r="M2022" t="b">
        <v>0</v>
      </c>
      <c r="N2022">
        <v>115</v>
      </c>
      <c r="O2022" t="b">
        <v>1</v>
      </c>
      <c r="P2022" t="s">
        <v>8271</v>
      </c>
      <c r="Q2022" s="6">
        <f t="shared" si="124"/>
        <v>1.0039275000000001</v>
      </c>
      <c r="R2022" s="8">
        <f t="shared" si="127"/>
        <v>34.91921739130435</v>
      </c>
      <c r="S2022" t="s">
        <v>8317</v>
      </c>
      <c r="T2022" t="s">
        <v>8318</v>
      </c>
    </row>
    <row r="2023" spans="1:20" ht="30" x14ac:dyDescent="0.25">
      <c r="A2023">
        <v>3648</v>
      </c>
      <c r="B2023" s="3" t="s">
        <v>3646</v>
      </c>
      <c r="C2023" s="3" t="s">
        <v>7758</v>
      </c>
      <c r="D2023">
        <v>40000</v>
      </c>
      <c r="E2023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 s="13">
        <f t="shared" si="125"/>
        <v>41917.292187500003</v>
      </c>
      <c r="K2023">
        <v>1409900445</v>
      </c>
      <c r="L2023" s="13">
        <f t="shared" si="126"/>
        <v>42017.88045138889</v>
      </c>
      <c r="M2023" t="b">
        <v>0</v>
      </c>
      <c r="N2023">
        <v>73</v>
      </c>
      <c r="O2023" t="b">
        <v>1</v>
      </c>
      <c r="P2023" t="s">
        <v>8271</v>
      </c>
      <c r="Q2023" s="6">
        <f t="shared" si="124"/>
        <v>1.003825</v>
      </c>
      <c r="R2023" s="8">
        <f t="shared" si="127"/>
        <v>550.04109589041093</v>
      </c>
      <c r="S2023" t="s">
        <v>8317</v>
      </c>
      <c r="T2023" t="s">
        <v>8318</v>
      </c>
    </row>
    <row r="2024" spans="1:20" ht="60" x14ac:dyDescent="0.25">
      <c r="A2024">
        <v>2828</v>
      </c>
      <c r="B2024" s="3" t="s">
        <v>2828</v>
      </c>
      <c r="C2024" s="3" t="s">
        <v>6938</v>
      </c>
      <c r="D2024">
        <v>9500</v>
      </c>
      <c r="E2024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 s="13">
        <f t="shared" si="125"/>
        <v>42279.958333333328</v>
      </c>
      <c r="K2024">
        <v>1441606869</v>
      </c>
      <c r="L2024" s="13">
        <f t="shared" si="126"/>
        <v>42028.496562500004</v>
      </c>
      <c r="M2024" t="b">
        <v>0</v>
      </c>
      <c r="N2024">
        <v>97</v>
      </c>
      <c r="O2024" t="b">
        <v>1</v>
      </c>
      <c r="P2024" t="s">
        <v>8271</v>
      </c>
      <c r="Q2024" s="6">
        <f t="shared" si="124"/>
        <v>1.0037894736842106</v>
      </c>
      <c r="R2024" s="8">
        <f t="shared" si="127"/>
        <v>98.30927835051547</v>
      </c>
      <c r="S2024" t="s">
        <v>8317</v>
      </c>
      <c r="T2024" t="s">
        <v>8318</v>
      </c>
    </row>
    <row r="2025" spans="1:20" ht="30" x14ac:dyDescent="0.25">
      <c r="A2025">
        <v>342</v>
      </c>
      <c r="B2025" s="3" t="s">
        <v>343</v>
      </c>
      <c r="C2025" s="3" t="s">
        <v>4452</v>
      </c>
      <c r="D2025">
        <v>55000</v>
      </c>
      <c r="E2025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 s="13">
        <f t="shared" si="125"/>
        <v>42489.780844907407</v>
      </c>
      <c r="K2025">
        <v>1459363465</v>
      </c>
      <c r="L2025" s="13">
        <f t="shared" si="126"/>
        <v>42049.733240740738</v>
      </c>
      <c r="M2025" t="b">
        <v>1</v>
      </c>
      <c r="N2025">
        <v>325</v>
      </c>
      <c r="O2025" t="b">
        <v>1</v>
      </c>
      <c r="P2025" t="s">
        <v>8269</v>
      </c>
      <c r="Q2025" s="6">
        <f t="shared" si="124"/>
        <v>1.0036639999999999</v>
      </c>
      <c r="R2025" s="8">
        <f t="shared" si="127"/>
        <v>169.85083076923075</v>
      </c>
      <c r="S2025" t="s">
        <v>8320</v>
      </c>
      <c r="T2025" t="s">
        <v>8332</v>
      </c>
    </row>
    <row r="2026" spans="1:20" ht="60" x14ac:dyDescent="0.25">
      <c r="A2026">
        <v>2984</v>
      </c>
      <c r="B2026" s="3" t="s">
        <v>2984</v>
      </c>
      <c r="C2026" s="3" t="s">
        <v>7094</v>
      </c>
      <c r="D2026">
        <v>25000</v>
      </c>
      <c r="E2026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 s="13">
        <f t="shared" si="125"/>
        <v>42606.278715277775</v>
      </c>
      <c r="K2026">
        <v>1469428881</v>
      </c>
      <c r="L2026" s="13">
        <f t="shared" si="126"/>
        <v>42505.774479166663</v>
      </c>
      <c r="M2026" t="b">
        <v>1</v>
      </c>
      <c r="N2026">
        <v>218</v>
      </c>
      <c r="O2026" t="b">
        <v>1</v>
      </c>
      <c r="P2026" t="s">
        <v>8303</v>
      </c>
      <c r="Q2026" s="6">
        <f t="shared" si="124"/>
        <v>1.00352</v>
      </c>
      <c r="R2026" s="8">
        <f t="shared" si="127"/>
        <v>115.08256880733946</v>
      </c>
      <c r="S2026" t="s">
        <v>8317</v>
      </c>
      <c r="T2026" t="s">
        <v>8330</v>
      </c>
    </row>
    <row r="2027" spans="1:20" ht="60" x14ac:dyDescent="0.25">
      <c r="A2027">
        <v>3215</v>
      </c>
      <c r="B2027" s="3" t="s">
        <v>3215</v>
      </c>
      <c r="C2027" s="3" t="s">
        <v>7325</v>
      </c>
      <c r="D2027">
        <v>35000</v>
      </c>
      <c r="E2027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 s="13">
        <f t="shared" si="125"/>
        <v>42257.165972222225</v>
      </c>
      <c r="K2027">
        <v>1438617471</v>
      </c>
      <c r="L2027" s="13">
        <f t="shared" si="126"/>
        <v>41776.063136574077</v>
      </c>
      <c r="M2027" t="b">
        <v>1</v>
      </c>
      <c r="N2027">
        <v>134</v>
      </c>
      <c r="O2027" t="b">
        <v>1</v>
      </c>
      <c r="P2027" t="s">
        <v>8271</v>
      </c>
      <c r="Q2027" s="6">
        <f t="shared" si="124"/>
        <v>1.0035142857142858</v>
      </c>
      <c r="R2027" s="8">
        <f t="shared" si="127"/>
        <v>262.11194029850748</v>
      </c>
      <c r="S2027" t="s">
        <v>8317</v>
      </c>
      <c r="T2027" t="s">
        <v>8318</v>
      </c>
    </row>
    <row r="2028" spans="1:20" ht="30" x14ac:dyDescent="0.25">
      <c r="A2028">
        <v>28</v>
      </c>
      <c r="B2028" s="3" t="s">
        <v>30</v>
      </c>
      <c r="C2028" s="3" t="s">
        <v>4139</v>
      </c>
      <c r="D2028">
        <v>12000</v>
      </c>
      <c r="E2028">
        <v>12042</v>
      </c>
      <c r="F2028" t="s">
        <v>8219</v>
      </c>
      <c r="G2028" t="s">
        <v>8224</v>
      </c>
      <c r="H2028" t="s">
        <v>8246</v>
      </c>
      <c r="I2028">
        <v>1450307284</v>
      </c>
      <c r="J2028" s="13">
        <f t="shared" si="125"/>
        <v>42354.96393518518</v>
      </c>
      <c r="K2028">
        <v>1447715284</v>
      </c>
      <c r="L2028" s="13">
        <f t="shared" si="126"/>
        <v>41831.846828703703</v>
      </c>
      <c r="M2028" t="b">
        <v>0</v>
      </c>
      <c r="N2028">
        <v>71</v>
      </c>
      <c r="O2028" t="b">
        <v>1</v>
      </c>
      <c r="P2028" t="s">
        <v>8265</v>
      </c>
      <c r="Q2028" s="6">
        <f t="shared" si="124"/>
        <v>1.0035000000000001</v>
      </c>
      <c r="R2028" s="8">
        <f t="shared" si="127"/>
        <v>169.6056338028169</v>
      </c>
      <c r="S2028" t="s">
        <v>8320</v>
      </c>
      <c r="T2028" t="s">
        <v>8334</v>
      </c>
    </row>
    <row r="2029" spans="1:20" ht="45" x14ac:dyDescent="0.25">
      <c r="A2029">
        <v>725</v>
      </c>
      <c r="B2029" s="3" t="s">
        <v>726</v>
      </c>
      <c r="C2029" s="3" t="s">
        <v>4835</v>
      </c>
      <c r="D2029">
        <v>20000</v>
      </c>
      <c r="E2029">
        <v>20070</v>
      </c>
      <c r="F2029" t="s">
        <v>8219</v>
      </c>
      <c r="G2029" t="s">
        <v>8224</v>
      </c>
      <c r="H2029" t="s">
        <v>8246</v>
      </c>
      <c r="I2029">
        <v>1450018912</v>
      </c>
      <c r="J2029" s="13">
        <f t="shared" si="125"/>
        <v>42351.626296296294</v>
      </c>
      <c r="K2029">
        <v>1447426912</v>
      </c>
      <c r="L2029" s="13">
        <f t="shared" si="126"/>
        <v>41977.902222222227</v>
      </c>
      <c r="M2029" t="b">
        <v>0</v>
      </c>
      <c r="N2029">
        <v>140</v>
      </c>
      <c r="O2029" t="b">
        <v>1</v>
      </c>
      <c r="P2029" t="s">
        <v>8274</v>
      </c>
      <c r="Q2029" s="6">
        <f t="shared" si="124"/>
        <v>1.0035000000000001</v>
      </c>
      <c r="R2029" s="8">
        <f t="shared" si="127"/>
        <v>143.35714285714286</v>
      </c>
      <c r="S2029" t="s">
        <v>8323</v>
      </c>
      <c r="T2029" t="s">
        <v>8333</v>
      </c>
    </row>
    <row r="2030" spans="1:20" ht="30" x14ac:dyDescent="0.25">
      <c r="A2030">
        <v>2110</v>
      </c>
      <c r="B2030" s="3" t="s">
        <v>2111</v>
      </c>
      <c r="C2030" s="3" t="s">
        <v>6220</v>
      </c>
      <c r="D2030">
        <v>2000</v>
      </c>
      <c r="E2030">
        <v>2007</v>
      </c>
      <c r="F2030" t="s">
        <v>8219</v>
      </c>
      <c r="G2030" t="s">
        <v>8224</v>
      </c>
      <c r="H2030" t="s">
        <v>8246</v>
      </c>
      <c r="I2030">
        <v>1401253140</v>
      </c>
      <c r="J2030" s="13">
        <f t="shared" si="125"/>
        <v>41787.207638888889</v>
      </c>
      <c r="K2030">
        <v>1398873969</v>
      </c>
      <c r="L2030" s="13">
        <f t="shared" si="126"/>
        <v>42179.854629629626</v>
      </c>
      <c r="M2030" t="b">
        <v>0</v>
      </c>
      <c r="N2030">
        <v>38</v>
      </c>
      <c r="O2030" t="b">
        <v>1</v>
      </c>
      <c r="P2030" t="s">
        <v>8279</v>
      </c>
      <c r="Q2030" s="6">
        <f t="shared" si="124"/>
        <v>1.0035000000000001</v>
      </c>
      <c r="R2030" s="8">
        <f t="shared" si="127"/>
        <v>52.815789473684212</v>
      </c>
      <c r="S2030" t="s">
        <v>8314</v>
      </c>
      <c r="T2030" t="s">
        <v>8331</v>
      </c>
    </row>
    <row r="2031" spans="1:20" ht="60" x14ac:dyDescent="0.25">
      <c r="A2031">
        <v>1656</v>
      </c>
      <c r="B2031" s="3" t="s">
        <v>1657</v>
      </c>
      <c r="C2031" s="3" t="s">
        <v>5766</v>
      </c>
      <c r="D2031">
        <v>7500</v>
      </c>
      <c r="E2031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 s="13">
        <f t="shared" si="125"/>
        <v>41256.928842592592</v>
      </c>
      <c r="K2031">
        <v>1352845052</v>
      </c>
      <c r="L2031" s="13">
        <f t="shared" si="126"/>
        <v>42075.942627314813</v>
      </c>
      <c r="M2031" t="b">
        <v>0</v>
      </c>
      <c r="N2031">
        <v>48</v>
      </c>
      <c r="O2031" t="b">
        <v>1</v>
      </c>
      <c r="P2031" t="s">
        <v>8292</v>
      </c>
      <c r="Q2031" s="6">
        <f t="shared" si="124"/>
        <v>1.0033493333333334</v>
      </c>
      <c r="R2031" s="8">
        <f t="shared" si="127"/>
        <v>156.77333333333334</v>
      </c>
      <c r="S2031" t="s">
        <v>8314</v>
      </c>
      <c r="T2031" t="s">
        <v>8322</v>
      </c>
    </row>
    <row r="2032" spans="1:20" ht="45" x14ac:dyDescent="0.25">
      <c r="A2032">
        <v>1849</v>
      </c>
      <c r="B2032" s="3" t="s">
        <v>1850</v>
      </c>
      <c r="C2032" s="3" t="s">
        <v>5959</v>
      </c>
      <c r="D2032">
        <v>300</v>
      </c>
      <c r="E2032">
        <v>301</v>
      </c>
      <c r="F2032" t="s">
        <v>8219</v>
      </c>
      <c r="G2032" t="s">
        <v>8224</v>
      </c>
      <c r="H2032" t="s">
        <v>8246</v>
      </c>
      <c r="I2032">
        <v>1350505059</v>
      </c>
      <c r="J2032" s="13">
        <f t="shared" si="125"/>
        <v>41199.845590277779</v>
      </c>
      <c r="K2032">
        <v>1347913059</v>
      </c>
      <c r="L2032" s="13">
        <f t="shared" si="126"/>
        <v>41360.970601851855</v>
      </c>
      <c r="M2032" t="b">
        <v>0</v>
      </c>
      <c r="N2032">
        <v>8</v>
      </c>
      <c r="O2032" t="b">
        <v>1</v>
      </c>
      <c r="P2032" t="s">
        <v>8276</v>
      </c>
      <c r="Q2032" s="6">
        <f t="shared" si="124"/>
        <v>1.0033333333333334</v>
      </c>
      <c r="R2032" s="8">
        <f t="shared" si="127"/>
        <v>37.625</v>
      </c>
      <c r="S2032" t="s">
        <v>8314</v>
      </c>
      <c r="T2032" t="s">
        <v>8315</v>
      </c>
    </row>
    <row r="2033" spans="1:20" ht="45" x14ac:dyDescent="0.25">
      <c r="A2033">
        <v>2098</v>
      </c>
      <c r="B2033" s="3" t="s">
        <v>2099</v>
      </c>
      <c r="C2033" s="3" t="s">
        <v>6208</v>
      </c>
      <c r="D2033">
        <v>6000</v>
      </c>
      <c r="E2033">
        <v>6020</v>
      </c>
      <c r="F2033" t="s">
        <v>8219</v>
      </c>
      <c r="G2033" t="s">
        <v>8224</v>
      </c>
      <c r="H2033" t="s">
        <v>8246</v>
      </c>
      <c r="I2033">
        <v>1331174635</v>
      </c>
      <c r="J2033" s="13">
        <f t="shared" si="125"/>
        <v>40976.11383101852</v>
      </c>
      <c r="K2033">
        <v>1328582635</v>
      </c>
      <c r="L2033" s="13">
        <f t="shared" si="126"/>
        <v>42461.627511574072</v>
      </c>
      <c r="M2033" t="b">
        <v>0</v>
      </c>
      <c r="N2033">
        <v>32</v>
      </c>
      <c r="O2033" t="b">
        <v>1</v>
      </c>
      <c r="P2033" t="s">
        <v>8279</v>
      </c>
      <c r="Q2033" s="6">
        <f t="shared" si="124"/>
        <v>1.0033333333333334</v>
      </c>
      <c r="R2033" s="8">
        <f t="shared" si="127"/>
        <v>188.125</v>
      </c>
      <c r="S2033" t="s">
        <v>8314</v>
      </c>
      <c r="T2033" t="s">
        <v>8331</v>
      </c>
    </row>
    <row r="2034" spans="1:20" ht="60" x14ac:dyDescent="0.25">
      <c r="A2034">
        <v>3701</v>
      </c>
      <c r="B2034" s="3" t="s">
        <v>3698</v>
      </c>
      <c r="C2034" s="3" t="s">
        <v>7811</v>
      </c>
      <c r="D2034">
        <v>1500</v>
      </c>
      <c r="E2034">
        <v>1505</v>
      </c>
      <c r="F2034" t="s">
        <v>8219</v>
      </c>
      <c r="G2034" t="s">
        <v>8225</v>
      </c>
      <c r="H2034" t="s">
        <v>8247</v>
      </c>
      <c r="I2034">
        <v>1433422793</v>
      </c>
      <c r="J2034" s="13">
        <f t="shared" si="125"/>
        <v>42159.541585648149</v>
      </c>
      <c r="K2034">
        <v>1430830793</v>
      </c>
      <c r="L2034" s="13">
        <f t="shared" si="126"/>
        <v>41787.218229166669</v>
      </c>
      <c r="M2034" t="b">
        <v>0</v>
      </c>
      <c r="N2034">
        <v>39</v>
      </c>
      <c r="O2034" t="b">
        <v>1</v>
      </c>
      <c r="P2034" t="s">
        <v>8271</v>
      </c>
      <c r="Q2034" s="6">
        <f t="shared" si="124"/>
        <v>1.0033333333333334</v>
      </c>
      <c r="R2034" s="8">
        <f t="shared" si="127"/>
        <v>38.589743589743591</v>
      </c>
      <c r="S2034" t="s">
        <v>8317</v>
      </c>
      <c r="T2034" t="s">
        <v>8318</v>
      </c>
    </row>
    <row r="2035" spans="1:20" ht="45" x14ac:dyDescent="0.25">
      <c r="A2035">
        <v>2525</v>
      </c>
      <c r="B2035" s="3" t="s">
        <v>2525</v>
      </c>
      <c r="C2035" s="3" t="s">
        <v>6635</v>
      </c>
      <c r="D2035">
        <v>8000</v>
      </c>
      <c r="E2035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 s="13">
        <f t="shared" si="125"/>
        <v>41088.844571759262</v>
      </c>
      <c r="K2035">
        <v>1338322571</v>
      </c>
      <c r="L2035" s="13">
        <f t="shared" si="126"/>
        <v>42208.84646990741</v>
      </c>
      <c r="M2035" t="b">
        <v>0</v>
      </c>
      <c r="N2035">
        <v>80</v>
      </c>
      <c r="O2035" t="b">
        <v>1</v>
      </c>
      <c r="P2035" t="s">
        <v>8300</v>
      </c>
      <c r="Q2035" s="6">
        <f t="shared" si="124"/>
        <v>1.00325</v>
      </c>
      <c r="R2035" s="8">
        <f t="shared" si="127"/>
        <v>100.325</v>
      </c>
      <c r="S2035" t="s">
        <v>8314</v>
      </c>
      <c r="T2035" t="s">
        <v>8336</v>
      </c>
    </row>
    <row r="2036" spans="1:20" ht="60" x14ac:dyDescent="0.25">
      <c r="A2036">
        <v>3335</v>
      </c>
      <c r="B2036" s="3" t="s">
        <v>3335</v>
      </c>
      <c r="C2036" s="3" t="s">
        <v>7445</v>
      </c>
      <c r="D2036">
        <v>5000</v>
      </c>
      <c r="E2036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 s="13">
        <f t="shared" si="125"/>
        <v>41854.958333333336</v>
      </c>
      <c r="K2036">
        <v>1404749446</v>
      </c>
      <c r="L2036" s="13">
        <f t="shared" si="126"/>
        <v>41760.796423611115</v>
      </c>
      <c r="M2036" t="b">
        <v>0</v>
      </c>
      <c r="N2036">
        <v>63</v>
      </c>
      <c r="O2036" t="b">
        <v>1</v>
      </c>
      <c r="P2036" t="s">
        <v>8271</v>
      </c>
      <c r="Q2036" s="6">
        <f t="shared" si="124"/>
        <v>1.0032000000000001</v>
      </c>
      <c r="R2036" s="8">
        <f t="shared" si="127"/>
        <v>79.61904761904762</v>
      </c>
      <c r="S2036" t="s">
        <v>8317</v>
      </c>
      <c r="T2036" t="s">
        <v>8318</v>
      </c>
    </row>
    <row r="2037" spans="1:20" ht="45" x14ac:dyDescent="0.25">
      <c r="A2037">
        <v>1929</v>
      </c>
      <c r="B2037" s="3" t="s">
        <v>1930</v>
      </c>
      <c r="C2037" s="3" t="s">
        <v>6039</v>
      </c>
      <c r="D2037">
        <v>3200</v>
      </c>
      <c r="E2037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 s="13">
        <f t="shared" si="125"/>
        <v>40729.021597222221</v>
      </c>
      <c r="K2037">
        <v>1306197066</v>
      </c>
      <c r="L2037" s="13">
        <f t="shared" si="126"/>
        <v>42200.758240740746</v>
      </c>
      <c r="M2037" t="b">
        <v>0</v>
      </c>
      <c r="N2037">
        <v>75</v>
      </c>
      <c r="O2037" t="b">
        <v>1</v>
      </c>
      <c r="P2037" t="s">
        <v>8279</v>
      </c>
      <c r="Q2037" s="6">
        <f t="shared" si="124"/>
        <v>1.003125</v>
      </c>
      <c r="R2037" s="8">
        <f t="shared" si="127"/>
        <v>42.8</v>
      </c>
      <c r="S2037" t="s">
        <v>8314</v>
      </c>
      <c r="T2037" t="s">
        <v>8331</v>
      </c>
    </row>
    <row r="2038" spans="1:20" ht="45" x14ac:dyDescent="0.25">
      <c r="A2038">
        <v>3406</v>
      </c>
      <c r="B2038" s="3" t="s">
        <v>3405</v>
      </c>
      <c r="C2038" s="3" t="s">
        <v>7516</v>
      </c>
      <c r="D2038">
        <v>10000</v>
      </c>
      <c r="E2038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 s="13">
        <f t="shared" si="125"/>
        <v>41836.492777777778</v>
      </c>
      <c r="K2038">
        <v>1401623376</v>
      </c>
      <c r="L2038" s="13">
        <f t="shared" si="126"/>
        <v>42482.43478009259</v>
      </c>
      <c r="M2038" t="b">
        <v>0</v>
      </c>
      <c r="N2038">
        <v>91</v>
      </c>
      <c r="O2038" t="b">
        <v>1</v>
      </c>
      <c r="P2038" t="s">
        <v>8271</v>
      </c>
      <c r="Q2038" s="6">
        <f t="shared" si="124"/>
        <v>1.0031000000000001</v>
      </c>
      <c r="R2038" s="8">
        <f t="shared" si="127"/>
        <v>110.23076923076923</v>
      </c>
      <c r="S2038" t="s">
        <v>8317</v>
      </c>
      <c r="T2038" t="s">
        <v>8318</v>
      </c>
    </row>
    <row r="2039" spans="1:20" x14ac:dyDescent="0.25">
      <c r="A2039">
        <v>2993</v>
      </c>
      <c r="B2039" s="3" t="s">
        <v>2993</v>
      </c>
      <c r="C2039" s="3" t="s">
        <v>7103</v>
      </c>
      <c r="D2039">
        <v>1000</v>
      </c>
      <c r="E2039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 s="13">
        <f t="shared" si="125"/>
        <v>42420.838738425926</v>
      </c>
      <c r="K2039">
        <v>1453406867</v>
      </c>
      <c r="L2039" s="13">
        <f t="shared" si="126"/>
        <v>42593.865405092598</v>
      </c>
      <c r="M2039" t="b">
        <v>0</v>
      </c>
      <c r="N2039">
        <v>22</v>
      </c>
      <c r="O2039" t="b">
        <v>1</v>
      </c>
      <c r="P2039" t="s">
        <v>8303</v>
      </c>
      <c r="Q2039" s="6">
        <f t="shared" si="124"/>
        <v>1.0029999999999999</v>
      </c>
      <c r="R2039" s="8">
        <f t="shared" si="127"/>
        <v>45.590909090909093</v>
      </c>
      <c r="S2039" t="s">
        <v>8317</v>
      </c>
      <c r="T2039" t="s">
        <v>8330</v>
      </c>
    </row>
    <row r="2040" spans="1:20" ht="60" x14ac:dyDescent="0.25">
      <c r="A2040">
        <v>3348</v>
      </c>
      <c r="B2040" s="3" t="s">
        <v>3266</v>
      </c>
      <c r="C2040" s="3" t="s">
        <v>7458</v>
      </c>
      <c r="D2040">
        <v>5500</v>
      </c>
      <c r="E2040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 s="13">
        <f t="shared" si="125"/>
        <v>42490.165972222225</v>
      </c>
      <c r="K2040">
        <v>1459949080</v>
      </c>
      <c r="L2040" s="13">
        <f t="shared" si="126"/>
        <v>42211.951284722221</v>
      </c>
      <c r="M2040" t="b">
        <v>0</v>
      </c>
      <c r="N2040">
        <v>79</v>
      </c>
      <c r="O2040" t="b">
        <v>1</v>
      </c>
      <c r="P2040" t="s">
        <v>8271</v>
      </c>
      <c r="Q2040" s="6">
        <f t="shared" si="124"/>
        <v>1.002909090909091</v>
      </c>
      <c r="R2040" s="8">
        <f t="shared" si="127"/>
        <v>69.822784810126578</v>
      </c>
      <c r="S2040" t="s">
        <v>8317</v>
      </c>
      <c r="T2040" t="s">
        <v>8318</v>
      </c>
    </row>
    <row r="2041" spans="1:20" ht="45" x14ac:dyDescent="0.25">
      <c r="A2041">
        <v>3787</v>
      </c>
      <c r="B2041" s="3" t="s">
        <v>3784</v>
      </c>
      <c r="C2041" s="3" t="s">
        <v>7897</v>
      </c>
      <c r="D2041">
        <v>350</v>
      </c>
      <c r="E2041">
        <v>351</v>
      </c>
      <c r="F2041" t="s">
        <v>8219</v>
      </c>
      <c r="G2041" t="s">
        <v>8224</v>
      </c>
      <c r="H2041" t="s">
        <v>8246</v>
      </c>
      <c r="I2041">
        <v>1436587140</v>
      </c>
      <c r="J2041" s="13">
        <f t="shared" si="125"/>
        <v>42196.165972222225</v>
      </c>
      <c r="K2041">
        <v>1434113406</v>
      </c>
      <c r="L2041" s="13">
        <f t="shared" si="126"/>
        <v>40788.297650462962</v>
      </c>
      <c r="M2041" t="b">
        <v>0</v>
      </c>
      <c r="N2041">
        <v>10</v>
      </c>
      <c r="O2041" t="b">
        <v>1</v>
      </c>
      <c r="P2041" t="s">
        <v>8305</v>
      </c>
      <c r="Q2041" s="6">
        <f t="shared" si="124"/>
        <v>1.0028571428571429</v>
      </c>
      <c r="R2041" s="8">
        <f t="shared" si="127"/>
        <v>35.1</v>
      </c>
      <c r="S2041" t="s">
        <v>8317</v>
      </c>
      <c r="T2041" t="s">
        <v>8338</v>
      </c>
    </row>
    <row r="2042" spans="1:20" ht="60" x14ac:dyDescent="0.25">
      <c r="A2042">
        <v>3275</v>
      </c>
      <c r="B2042" s="3" t="s">
        <v>3275</v>
      </c>
      <c r="C2042" s="3" t="s">
        <v>7385</v>
      </c>
      <c r="D2042">
        <v>1800</v>
      </c>
      <c r="E2042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 s="13">
        <f t="shared" si="125"/>
        <v>42044.1875</v>
      </c>
      <c r="K2042">
        <v>1421183271</v>
      </c>
      <c r="L2042" s="13">
        <f t="shared" si="126"/>
        <v>41736.899652777778</v>
      </c>
      <c r="M2042" t="b">
        <v>1</v>
      </c>
      <c r="N2042">
        <v>12</v>
      </c>
      <c r="O2042" t="b">
        <v>1</v>
      </c>
      <c r="P2042" t="s">
        <v>8271</v>
      </c>
      <c r="Q2042" s="6">
        <f t="shared" si="124"/>
        <v>1.0027777777777778</v>
      </c>
      <c r="R2042" s="8">
        <f t="shared" si="127"/>
        <v>150.41666666666666</v>
      </c>
      <c r="S2042" t="s">
        <v>8317</v>
      </c>
      <c r="T2042" t="s">
        <v>8318</v>
      </c>
    </row>
    <row r="2043" spans="1:20" ht="45" x14ac:dyDescent="0.25">
      <c r="A2043">
        <v>2811</v>
      </c>
      <c r="B2043" s="3" t="s">
        <v>2811</v>
      </c>
      <c r="C2043" s="3" t="s">
        <v>6921</v>
      </c>
      <c r="D2043">
        <v>10000</v>
      </c>
      <c r="E2043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 s="13">
        <f t="shared" si="125"/>
        <v>42058.496562500004</v>
      </c>
      <c r="K2043">
        <v>1422100503</v>
      </c>
      <c r="L2043" s="13">
        <f t="shared" si="126"/>
        <v>41852.658310185187</v>
      </c>
      <c r="M2043" t="b">
        <v>0</v>
      </c>
      <c r="N2043">
        <v>108</v>
      </c>
      <c r="O2043" t="b">
        <v>1</v>
      </c>
      <c r="P2043" t="s">
        <v>8271</v>
      </c>
      <c r="Q2043" s="6">
        <f t="shared" si="124"/>
        <v>1.0026999999999999</v>
      </c>
      <c r="R2043" s="8">
        <f t="shared" si="127"/>
        <v>92.842592592592595</v>
      </c>
      <c r="S2043" t="s">
        <v>8317</v>
      </c>
      <c r="T2043" t="s">
        <v>8318</v>
      </c>
    </row>
    <row r="2044" spans="1:20" ht="60" x14ac:dyDescent="0.25">
      <c r="A2044">
        <v>1365</v>
      </c>
      <c r="B2044" s="3" t="s">
        <v>1366</v>
      </c>
      <c r="C2044" s="3" t="s">
        <v>5475</v>
      </c>
      <c r="D2044">
        <v>7500</v>
      </c>
      <c r="E2044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 s="13">
        <f t="shared" si="125"/>
        <v>42079.691574074073</v>
      </c>
      <c r="K2044">
        <v>1423935352</v>
      </c>
      <c r="L2044" s="13">
        <f t="shared" si="126"/>
        <v>40788.786539351851</v>
      </c>
      <c r="M2044" t="b">
        <v>0</v>
      </c>
      <c r="N2044">
        <v>92</v>
      </c>
      <c r="O2044" t="b">
        <v>1</v>
      </c>
      <c r="P2044" t="s">
        <v>8276</v>
      </c>
      <c r="Q2044" s="6">
        <f t="shared" si="124"/>
        <v>1.0026666666666666</v>
      </c>
      <c r="R2044" s="8">
        <f t="shared" si="127"/>
        <v>81.739130434782609</v>
      </c>
      <c r="S2044" t="s">
        <v>8314</v>
      </c>
      <c r="T2044" t="s">
        <v>8315</v>
      </c>
    </row>
    <row r="2045" spans="1:20" ht="60" x14ac:dyDescent="0.25">
      <c r="A2045">
        <v>3288</v>
      </c>
      <c r="B2045" s="3" t="s">
        <v>3288</v>
      </c>
      <c r="C2045" s="3" t="s">
        <v>7398</v>
      </c>
      <c r="D2045">
        <v>10000</v>
      </c>
      <c r="E2045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 s="13">
        <f t="shared" si="125"/>
        <v>42541.958333333328</v>
      </c>
      <c r="K2045">
        <v>1463337315</v>
      </c>
      <c r="L2045" s="13">
        <f t="shared" si="126"/>
        <v>42230.23583333334</v>
      </c>
      <c r="M2045" t="b">
        <v>0</v>
      </c>
      <c r="N2045">
        <v>207</v>
      </c>
      <c r="O2045" t="b">
        <v>1</v>
      </c>
      <c r="P2045" t="s">
        <v>8271</v>
      </c>
      <c r="Q2045" s="6">
        <f t="shared" si="124"/>
        <v>1.0026489999999999</v>
      </c>
      <c r="R2045" s="8">
        <f t="shared" si="127"/>
        <v>48.437149758454105</v>
      </c>
      <c r="S2045" t="s">
        <v>8317</v>
      </c>
      <c r="T2045" t="s">
        <v>8318</v>
      </c>
    </row>
    <row r="2046" spans="1:20" ht="45" x14ac:dyDescent="0.25">
      <c r="A2046">
        <v>3433</v>
      </c>
      <c r="B2046" s="3" t="s">
        <v>3432</v>
      </c>
      <c r="C2046" s="3" t="s">
        <v>7543</v>
      </c>
      <c r="D2046">
        <v>9500</v>
      </c>
      <c r="E2046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 s="13">
        <f t="shared" si="125"/>
        <v>41807.125</v>
      </c>
      <c r="K2046">
        <v>1400290255</v>
      </c>
      <c r="L2046" s="13">
        <f t="shared" si="126"/>
        <v>41941.683865740742</v>
      </c>
      <c r="M2046" t="b">
        <v>0</v>
      </c>
      <c r="N2046">
        <v>71</v>
      </c>
      <c r="O2046" t="b">
        <v>1</v>
      </c>
      <c r="P2046" t="s">
        <v>8271</v>
      </c>
      <c r="Q2046" s="6">
        <f t="shared" si="124"/>
        <v>1.0026315789473683</v>
      </c>
      <c r="R2046" s="8">
        <f t="shared" si="127"/>
        <v>134.1549295774648</v>
      </c>
      <c r="S2046" t="s">
        <v>8317</v>
      </c>
      <c r="T2046" t="s">
        <v>8318</v>
      </c>
    </row>
    <row r="2047" spans="1:20" ht="45" x14ac:dyDescent="0.25">
      <c r="A2047">
        <v>748</v>
      </c>
      <c r="B2047" s="3" t="s">
        <v>749</v>
      </c>
      <c r="C2047" s="3" t="s">
        <v>4858</v>
      </c>
      <c r="D2047">
        <v>2000</v>
      </c>
      <c r="E2047">
        <v>2005</v>
      </c>
      <c r="F2047" t="s">
        <v>8219</v>
      </c>
      <c r="G2047" t="s">
        <v>8224</v>
      </c>
      <c r="H2047" t="s">
        <v>8246</v>
      </c>
      <c r="I2047">
        <v>1407701966</v>
      </c>
      <c r="J2047" s="13">
        <f t="shared" si="125"/>
        <v>41861.846828703703</v>
      </c>
      <c r="K2047">
        <v>1405109966</v>
      </c>
      <c r="L2047" s="13">
        <f t="shared" si="126"/>
        <v>41995.870486111111</v>
      </c>
      <c r="M2047" t="b">
        <v>0</v>
      </c>
      <c r="N2047">
        <v>44</v>
      </c>
      <c r="O2047" t="b">
        <v>1</v>
      </c>
      <c r="P2047" t="s">
        <v>8274</v>
      </c>
      <c r="Q2047" s="6">
        <f t="shared" si="124"/>
        <v>1.0024999999999999</v>
      </c>
      <c r="R2047" s="8">
        <f t="shared" si="127"/>
        <v>45.56818181818182</v>
      </c>
      <c r="S2047" t="s">
        <v>8323</v>
      </c>
      <c r="T2047" t="s">
        <v>8333</v>
      </c>
    </row>
    <row r="2048" spans="1:20" ht="60" x14ac:dyDescent="0.25">
      <c r="A2048">
        <v>2539</v>
      </c>
      <c r="B2048" s="3" t="s">
        <v>2539</v>
      </c>
      <c r="C2048" s="3" t="s">
        <v>6649</v>
      </c>
      <c r="D2048">
        <v>10000</v>
      </c>
      <c r="E2048">
        <v>10025</v>
      </c>
      <c r="F2048" t="s">
        <v>8219</v>
      </c>
      <c r="G2048" t="s">
        <v>8224</v>
      </c>
      <c r="H2048" t="s">
        <v>8246</v>
      </c>
      <c r="I2048">
        <v>1422913152</v>
      </c>
      <c r="J2048" s="13">
        <f t="shared" si="125"/>
        <v>42037.902222222227</v>
      </c>
      <c r="K2048">
        <v>1417729152</v>
      </c>
      <c r="L2048" s="13">
        <f t="shared" si="126"/>
        <v>42502.250775462962</v>
      </c>
      <c r="M2048" t="b">
        <v>0</v>
      </c>
      <c r="N2048">
        <v>59</v>
      </c>
      <c r="O2048" t="b">
        <v>1</v>
      </c>
      <c r="P2048" t="s">
        <v>8300</v>
      </c>
      <c r="Q2048" s="6">
        <f t="shared" si="124"/>
        <v>1.0024999999999999</v>
      </c>
      <c r="R2048" s="8">
        <f t="shared" si="127"/>
        <v>169.91525423728814</v>
      </c>
      <c r="S2048" t="s">
        <v>8314</v>
      </c>
      <c r="T2048" t="s">
        <v>8336</v>
      </c>
    </row>
    <row r="2049" spans="1:20" ht="60" x14ac:dyDescent="0.25">
      <c r="A2049">
        <v>3373</v>
      </c>
      <c r="B2049" s="3" t="s">
        <v>3372</v>
      </c>
      <c r="C2049" s="3" t="s">
        <v>7483</v>
      </c>
      <c r="D2049">
        <v>2000</v>
      </c>
      <c r="E2049">
        <v>2005</v>
      </c>
      <c r="F2049" t="s">
        <v>8219</v>
      </c>
      <c r="G2049" t="s">
        <v>8225</v>
      </c>
      <c r="H2049" t="s">
        <v>8247</v>
      </c>
      <c r="I2049">
        <v>1437235200</v>
      </c>
      <c r="J2049" s="13">
        <f t="shared" si="125"/>
        <v>42203.666666666672</v>
      </c>
      <c r="K2049">
        <v>1435177840</v>
      </c>
      <c r="L2049" s="13">
        <f t="shared" si="126"/>
        <v>42221.79178240741</v>
      </c>
      <c r="M2049" t="b">
        <v>0</v>
      </c>
      <c r="N2049">
        <v>30</v>
      </c>
      <c r="O2049" t="b">
        <v>1</v>
      </c>
      <c r="P2049" t="s">
        <v>8271</v>
      </c>
      <c r="Q2049" s="6">
        <f t="shared" si="124"/>
        <v>1.0024999999999999</v>
      </c>
      <c r="R2049" s="8">
        <f t="shared" si="127"/>
        <v>66.833333333333329</v>
      </c>
      <c r="S2049" t="s">
        <v>8317</v>
      </c>
      <c r="T2049" t="s">
        <v>8318</v>
      </c>
    </row>
    <row r="2050" spans="1:20" ht="45" x14ac:dyDescent="0.25">
      <c r="A2050">
        <v>3775</v>
      </c>
      <c r="B2050" s="3" t="s">
        <v>3772</v>
      </c>
      <c r="C2050" s="3" t="s">
        <v>7885</v>
      </c>
      <c r="D2050">
        <v>2000</v>
      </c>
      <c r="E2050">
        <v>2005</v>
      </c>
      <c r="F2050" t="s">
        <v>8219</v>
      </c>
      <c r="G2050" t="s">
        <v>8224</v>
      </c>
      <c r="H2050" t="s">
        <v>8246</v>
      </c>
      <c r="I2050">
        <v>1428552000</v>
      </c>
      <c r="J2050" s="13">
        <f t="shared" si="125"/>
        <v>42103.166666666672</v>
      </c>
      <c r="K2050">
        <v>1426199843</v>
      </c>
      <c r="L2050" s="13">
        <f t="shared" si="126"/>
        <v>42171.763414351852</v>
      </c>
      <c r="M2050" t="b">
        <v>0</v>
      </c>
      <c r="N2050">
        <v>14</v>
      </c>
      <c r="O2050" t="b">
        <v>1</v>
      </c>
      <c r="P2050" t="s">
        <v>8305</v>
      </c>
      <c r="Q2050" s="6">
        <f t="shared" ref="Q2050:Q2113" si="128">E2050/D2050</f>
        <v>1.0024999999999999</v>
      </c>
      <c r="R2050" s="8">
        <f t="shared" si="127"/>
        <v>143.21428571428572</v>
      </c>
      <c r="S2050" t="s">
        <v>8317</v>
      </c>
      <c r="T2050" t="s">
        <v>8338</v>
      </c>
    </row>
    <row r="2051" spans="1:20" ht="60" x14ac:dyDescent="0.25">
      <c r="A2051">
        <v>417</v>
      </c>
      <c r="B2051" s="3" t="s">
        <v>418</v>
      </c>
      <c r="C2051" s="3" t="s">
        <v>4527</v>
      </c>
      <c r="D2051">
        <v>10500</v>
      </c>
      <c r="E2051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 s="13">
        <f t="shared" ref="J2051:J2114" si="129">(((I2051/60)/60)/24)+DATE(1970,1,1)</f>
        <v>41372.189583333333</v>
      </c>
      <c r="K2051">
        <v>1364426260</v>
      </c>
      <c r="L2051" s="13">
        <f t="shared" ref="L2051:L2114" si="130">(((K2070/60)/60)/24)+DATE(1970,1,1)</f>
        <v>42050.983182870375</v>
      </c>
      <c r="M2051" t="b">
        <v>0</v>
      </c>
      <c r="N2051">
        <v>52</v>
      </c>
      <c r="O2051" t="b">
        <v>1</v>
      </c>
      <c r="P2051" t="s">
        <v>8269</v>
      </c>
      <c r="Q2051" s="6">
        <f t="shared" si="128"/>
        <v>1.0024761904761905</v>
      </c>
      <c r="R2051" s="8">
        <f t="shared" ref="R2051:R2114" si="131">E2051/N2051</f>
        <v>202.42307692307693</v>
      </c>
      <c r="S2051" t="s">
        <v>8320</v>
      </c>
      <c r="T2051" t="s">
        <v>8332</v>
      </c>
    </row>
    <row r="2052" spans="1:20" ht="60" x14ac:dyDescent="0.25">
      <c r="A2052">
        <v>32</v>
      </c>
      <c r="B2052" s="3" t="s">
        <v>34</v>
      </c>
      <c r="C2052" s="3" t="s">
        <v>4143</v>
      </c>
      <c r="D2052">
        <v>28450</v>
      </c>
      <c r="E2052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 s="13">
        <f t="shared" si="129"/>
        <v>42503.165972222225</v>
      </c>
      <c r="K2052">
        <v>1459523017</v>
      </c>
      <c r="L2052" s="13">
        <f t="shared" si="130"/>
        <v>41067.827418981484</v>
      </c>
      <c r="M2052" t="b">
        <v>0</v>
      </c>
      <c r="N2052">
        <v>89</v>
      </c>
      <c r="O2052" t="b">
        <v>1</v>
      </c>
      <c r="P2052" t="s">
        <v>8265</v>
      </c>
      <c r="Q2052" s="6">
        <f t="shared" si="128"/>
        <v>1.0024604569420035</v>
      </c>
      <c r="R2052" s="8">
        <f t="shared" si="131"/>
        <v>320.44943820224717</v>
      </c>
      <c r="S2052" t="s">
        <v>8320</v>
      </c>
      <c r="T2052" t="s">
        <v>8334</v>
      </c>
    </row>
    <row r="2053" spans="1:20" ht="60" x14ac:dyDescent="0.25">
      <c r="A2053">
        <v>3687</v>
      </c>
      <c r="B2053" s="3" t="s">
        <v>3684</v>
      </c>
      <c r="C2053" s="3" t="s">
        <v>7797</v>
      </c>
      <c r="D2053">
        <v>5000</v>
      </c>
      <c r="E2053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 s="13">
        <f t="shared" si="129"/>
        <v>41817.218229166669</v>
      </c>
      <c r="K2053">
        <v>1401254055</v>
      </c>
      <c r="L2053" s="13">
        <f t="shared" si="130"/>
        <v>40711.782210648147</v>
      </c>
      <c r="M2053" t="b">
        <v>0</v>
      </c>
      <c r="N2053">
        <v>25</v>
      </c>
      <c r="O2053" t="b">
        <v>1</v>
      </c>
      <c r="P2053" t="s">
        <v>8271</v>
      </c>
      <c r="Q2053" s="6">
        <f t="shared" si="128"/>
        <v>1.0024500000000001</v>
      </c>
      <c r="R2053" s="8">
        <f t="shared" si="131"/>
        <v>200.49</v>
      </c>
      <c r="S2053" t="s">
        <v>8317</v>
      </c>
      <c r="T2053" t="s">
        <v>8318</v>
      </c>
    </row>
    <row r="2054" spans="1:20" ht="60" x14ac:dyDescent="0.25">
      <c r="A2054">
        <v>2808</v>
      </c>
      <c r="B2054" s="3" t="s">
        <v>2808</v>
      </c>
      <c r="C2054" s="3" t="s">
        <v>6918</v>
      </c>
      <c r="D2054">
        <v>4500</v>
      </c>
      <c r="E2054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 s="13">
        <f t="shared" si="129"/>
        <v>42238.84646990741</v>
      </c>
      <c r="K2054">
        <v>1437682735</v>
      </c>
      <c r="L2054" s="13">
        <f t="shared" si="130"/>
        <v>42039.951087962967</v>
      </c>
      <c r="M2054" t="b">
        <v>0</v>
      </c>
      <c r="N2054">
        <v>69</v>
      </c>
      <c r="O2054" t="b">
        <v>1</v>
      </c>
      <c r="P2054" t="s">
        <v>8271</v>
      </c>
      <c r="Q2054" s="6">
        <f t="shared" si="128"/>
        <v>1.0024444444444445</v>
      </c>
      <c r="R2054" s="8">
        <f t="shared" si="131"/>
        <v>65.376811594202906</v>
      </c>
      <c r="S2054" t="s">
        <v>8317</v>
      </c>
      <c r="T2054" t="s">
        <v>8318</v>
      </c>
    </row>
    <row r="2055" spans="1:20" ht="60" x14ac:dyDescent="0.25">
      <c r="A2055">
        <v>16</v>
      </c>
      <c r="B2055" s="3" t="s">
        <v>18</v>
      </c>
      <c r="C2055" s="3" t="s">
        <v>4127</v>
      </c>
      <c r="D2055">
        <v>12000</v>
      </c>
      <c r="E2055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 s="13">
        <f t="shared" si="129"/>
        <v>41806.229166666664</v>
      </c>
      <c r="K2055">
        <v>1398971211</v>
      </c>
      <c r="L2055" s="13">
        <f t="shared" si="130"/>
        <v>41877.221886574072</v>
      </c>
      <c r="M2055" t="b">
        <v>0</v>
      </c>
      <c r="N2055">
        <v>70</v>
      </c>
      <c r="O2055" t="b">
        <v>1</v>
      </c>
      <c r="P2055" t="s">
        <v>8265</v>
      </c>
      <c r="Q2055" s="6">
        <f t="shared" si="128"/>
        <v>1.0024166666666667</v>
      </c>
      <c r="R2055" s="8">
        <f t="shared" si="131"/>
        <v>171.84285714285716</v>
      </c>
      <c r="S2055" t="s">
        <v>8320</v>
      </c>
      <c r="T2055" t="s">
        <v>8334</v>
      </c>
    </row>
    <row r="2056" spans="1:20" ht="45" x14ac:dyDescent="0.25">
      <c r="A2056">
        <v>20</v>
      </c>
      <c r="B2056" s="3" t="s">
        <v>22</v>
      </c>
      <c r="C2056" s="3" t="s">
        <v>4131</v>
      </c>
      <c r="D2056">
        <v>2000</v>
      </c>
      <c r="E2056">
        <v>2004</v>
      </c>
      <c r="F2056" t="s">
        <v>8219</v>
      </c>
      <c r="G2056" t="s">
        <v>8224</v>
      </c>
      <c r="H2056" t="s">
        <v>8246</v>
      </c>
      <c r="I2056">
        <v>1442167912</v>
      </c>
      <c r="J2056" s="13">
        <f t="shared" si="129"/>
        <v>42260.758240740746</v>
      </c>
      <c r="K2056">
        <v>1436983912</v>
      </c>
      <c r="L2056" s="13">
        <f t="shared" si="130"/>
        <v>41826.871238425927</v>
      </c>
      <c r="M2056" t="b">
        <v>0</v>
      </c>
      <c r="N2056">
        <v>25</v>
      </c>
      <c r="O2056" t="b">
        <v>1</v>
      </c>
      <c r="P2056" t="s">
        <v>8265</v>
      </c>
      <c r="Q2056" s="6">
        <f t="shared" si="128"/>
        <v>1.002</v>
      </c>
      <c r="R2056" s="8">
        <f t="shared" si="131"/>
        <v>80.16</v>
      </c>
      <c r="S2056" t="s">
        <v>8320</v>
      </c>
      <c r="T2056" t="s">
        <v>8334</v>
      </c>
    </row>
    <row r="2057" spans="1:20" ht="60" x14ac:dyDescent="0.25">
      <c r="A2057">
        <v>533</v>
      </c>
      <c r="B2057" s="3" t="s">
        <v>534</v>
      </c>
      <c r="C2057" s="3" t="s">
        <v>4643</v>
      </c>
      <c r="D2057">
        <v>2000</v>
      </c>
      <c r="E2057">
        <v>2004</v>
      </c>
      <c r="F2057" t="s">
        <v>8219</v>
      </c>
      <c r="G2057" t="s">
        <v>8225</v>
      </c>
      <c r="H2057" t="s">
        <v>8247</v>
      </c>
      <c r="I2057">
        <v>1463394365</v>
      </c>
      <c r="J2057" s="13">
        <f t="shared" si="129"/>
        <v>42506.43478009259</v>
      </c>
      <c r="K2057">
        <v>1461320765</v>
      </c>
      <c r="L2057" s="13">
        <f t="shared" si="130"/>
        <v>41827.906689814816</v>
      </c>
      <c r="M2057" t="b">
        <v>0</v>
      </c>
      <c r="N2057">
        <v>17</v>
      </c>
      <c r="O2057" t="b">
        <v>1</v>
      </c>
      <c r="P2057" t="s">
        <v>8271</v>
      </c>
      <c r="Q2057" s="6">
        <f t="shared" si="128"/>
        <v>1.002</v>
      </c>
      <c r="R2057" s="8">
        <f t="shared" si="131"/>
        <v>117.88235294117646</v>
      </c>
      <c r="S2057" t="s">
        <v>8317</v>
      </c>
      <c r="T2057" t="s">
        <v>8318</v>
      </c>
    </row>
    <row r="2058" spans="1:20" ht="60" x14ac:dyDescent="0.25">
      <c r="A2058">
        <v>3829</v>
      </c>
      <c r="B2058" s="3" t="s">
        <v>3826</v>
      </c>
      <c r="C2058" s="3" t="s">
        <v>7938</v>
      </c>
      <c r="D2058">
        <v>500</v>
      </c>
      <c r="E2058">
        <v>501</v>
      </c>
      <c r="F2058" t="s">
        <v>8219</v>
      </c>
      <c r="G2058" t="s">
        <v>8224</v>
      </c>
      <c r="H2058" t="s">
        <v>8246</v>
      </c>
      <c r="I2058">
        <v>1472676371</v>
      </c>
      <c r="J2058" s="13">
        <f t="shared" si="129"/>
        <v>42613.865405092598</v>
      </c>
      <c r="K2058">
        <v>1470948371</v>
      </c>
      <c r="L2058" s="13">
        <f t="shared" si="130"/>
        <v>42253.928530092591</v>
      </c>
      <c r="M2058" t="b">
        <v>0</v>
      </c>
      <c r="N2058">
        <v>8</v>
      </c>
      <c r="O2058" t="b">
        <v>1</v>
      </c>
      <c r="P2058" t="s">
        <v>8271</v>
      </c>
      <c r="Q2058" s="6">
        <f t="shared" si="128"/>
        <v>1.002</v>
      </c>
      <c r="R2058" s="8">
        <f t="shared" si="131"/>
        <v>62.625</v>
      </c>
      <c r="S2058" t="s">
        <v>8317</v>
      </c>
      <c r="T2058" t="s">
        <v>8318</v>
      </c>
    </row>
    <row r="2059" spans="1:20" ht="60" x14ac:dyDescent="0.25">
      <c r="A2059">
        <v>386</v>
      </c>
      <c r="B2059" s="3" t="s">
        <v>387</v>
      </c>
      <c r="C2059" s="3" t="s">
        <v>4496</v>
      </c>
      <c r="D2059">
        <v>600</v>
      </c>
      <c r="E2059">
        <v>601</v>
      </c>
      <c r="F2059" t="s">
        <v>8219</v>
      </c>
      <c r="G2059" t="s">
        <v>8224</v>
      </c>
      <c r="H2059" t="s">
        <v>8246</v>
      </c>
      <c r="I2059">
        <v>1439246991</v>
      </c>
      <c r="J2059" s="13">
        <f t="shared" si="129"/>
        <v>42226.951284722221</v>
      </c>
      <c r="K2059">
        <v>1437950991</v>
      </c>
      <c r="L2059" s="13">
        <f t="shared" si="130"/>
        <v>42193.771481481483</v>
      </c>
      <c r="M2059" t="b">
        <v>0</v>
      </c>
      <c r="N2059">
        <v>13</v>
      </c>
      <c r="O2059" t="b">
        <v>1</v>
      </c>
      <c r="P2059" t="s">
        <v>8269</v>
      </c>
      <c r="Q2059" s="6">
        <f t="shared" si="128"/>
        <v>1.0016666666666667</v>
      </c>
      <c r="R2059" s="8">
        <f t="shared" si="131"/>
        <v>46.230769230769234</v>
      </c>
      <c r="S2059" t="s">
        <v>8320</v>
      </c>
      <c r="T2059" t="s">
        <v>8332</v>
      </c>
    </row>
    <row r="2060" spans="1:20" ht="45" x14ac:dyDescent="0.25">
      <c r="A2060">
        <v>1602</v>
      </c>
      <c r="B2060" s="3" t="s">
        <v>1603</v>
      </c>
      <c r="C2060" s="3" t="s">
        <v>5712</v>
      </c>
      <c r="D2060">
        <v>1500</v>
      </c>
      <c r="E2060">
        <v>1502.5</v>
      </c>
      <c r="F2060" t="s">
        <v>8219</v>
      </c>
      <c r="G2060" t="s">
        <v>8224</v>
      </c>
      <c r="H2060" t="s">
        <v>8246</v>
      </c>
      <c r="I2060">
        <v>1318633200</v>
      </c>
      <c r="J2060" s="13">
        <f t="shared" si="129"/>
        <v>40830.958333333336</v>
      </c>
      <c r="K2060">
        <v>1314947317</v>
      </c>
      <c r="L2060" s="13">
        <f t="shared" si="130"/>
        <v>41626.916284722225</v>
      </c>
      <c r="M2060" t="b">
        <v>0</v>
      </c>
      <c r="N2060">
        <v>32</v>
      </c>
      <c r="O2060" t="b">
        <v>1</v>
      </c>
      <c r="P2060" t="s">
        <v>8276</v>
      </c>
      <c r="Q2060" s="6">
        <f t="shared" si="128"/>
        <v>1.0016666666666667</v>
      </c>
      <c r="R2060" s="8">
        <f t="shared" si="131"/>
        <v>46.953125</v>
      </c>
      <c r="S2060" t="s">
        <v>8314</v>
      </c>
      <c r="T2060" t="s">
        <v>8315</v>
      </c>
    </row>
    <row r="2061" spans="1:20" ht="60" x14ac:dyDescent="0.25">
      <c r="A2061">
        <v>1828</v>
      </c>
      <c r="B2061" s="3" t="s">
        <v>1829</v>
      </c>
      <c r="C2061" s="3" t="s">
        <v>5938</v>
      </c>
      <c r="D2061">
        <v>20000</v>
      </c>
      <c r="E2061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 s="13">
        <f t="shared" si="129"/>
        <v>41768.916666666664</v>
      </c>
      <c r="K2061">
        <v>1396906530</v>
      </c>
      <c r="L2061" s="13">
        <f t="shared" si="130"/>
        <v>41494.963587962964</v>
      </c>
      <c r="M2061" t="b">
        <v>0</v>
      </c>
      <c r="N2061">
        <v>48</v>
      </c>
      <c r="O2061" t="b">
        <v>1</v>
      </c>
      <c r="P2061" t="s">
        <v>8276</v>
      </c>
      <c r="Q2061" s="6">
        <f t="shared" si="128"/>
        <v>1.0016</v>
      </c>
      <c r="R2061" s="8">
        <f t="shared" si="131"/>
        <v>417.33333333333331</v>
      </c>
      <c r="S2061" t="s">
        <v>8314</v>
      </c>
      <c r="T2061" t="s">
        <v>8315</v>
      </c>
    </row>
    <row r="2062" spans="1:20" ht="60" x14ac:dyDescent="0.25">
      <c r="A2062">
        <v>2971</v>
      </c>
      <c r="B2062" s="3" t="s">
        <v>2971</v>
      </c>
      <c r="C2062" s="3" t="s">
        <v>7081</v>
      </c>
      <c r="D2062">
        <v>3200</v>
      </c>
      <c r="E2062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 s="13">
        <f t="shared" si="129"/>
        <v>41882.658310185187</v>
      </c>
      <c r="K2062">
        <v>1406908078</v>
      </c>
      <c r="L2062" s="13">
        <f t="shared" si="130"/>
        <v>41902.333726851852</v>
      </c>
      <c r="M2062" t="b">
        <v>0</v>
      </c>
      <c r="N2062">
        <v>43</v>
      </c>
      <c r="O2062" t="b">
        <v>1</v>
      </c>
      <c r="P2062" t="s">
        <v>8271</v>
      </c>
      <c r="Q2062" s="6">
        <f t="shared" si="128"/>
        <v>1.0015624999999999</v>
      </c>
      <c r="R2062" s="8">
        <f t="shared" si="131"/>
        <v>74.534883720930239</v>
      </c>
      <c r="S2062" t="s">
        <v>8317</v>
      </c>
      <c r="T2062" t="s">
        <v>8318</v>
      </c>
    </row>
    <row r="2063" spans="1:20" ht="60" x14ac:dyDescent="0.25">
      <c r="A2063">
        <v>1838</v>
      </c>
      <c r="B2063" s="3" t="s">
        <v>1839</v>
      </c>
      <c r="C2063" s="3" t="s">
        <v>5948</v>
      </c>
      <c r="D2063">
        <v>1000</v>
      </c>
      <c r="E2063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 s="13">
        <f t="shared" si="129"/>
        <v>40817.125</v>
      </c>
      <c r="K2063">
        <v>1314989557</v>
      </c>
      <c r="L2063" s="13">
        <f t="shared" si="130"/>
        <v>41026.083298611113</v>
      </c>
      <c r="M2063" t="b">
        <v>0</v>
      </c>
      <c r="N2063">
        <v>28</v>
      </c>
      <c r="O2063" t="b">
        <v>1</v>
      </c>
      <c r="P2063" t="s">
        <v>8276</v>
      </c>
      <c r="Q2063" s="6">
        <f t="shared" si="128"/>
        <v>1.00149</v>
      </c>
      <c r="R2063" s="8">
        <f t="shared" si="131"/>
        <v>35.767499999999998</v>
      </c>
      <c r="S2063" t="s">
        <v>8314</v>
      </c>
      <c r="T2063" t="s">
        <v>8315</v>
      </c>
    </row>
    <row r="2064" spans="1:20" ht="60" x14ac:dyDescent="0.25">
      <c r="A2064">
        <v>59</v>
      </c>
      <c r="B2064" s="3" t="s">
        <v>61</v>
      </c>
      <c r="C2064" s="3" t="s">
        <v>4170</v>
      </c>
      <c r="D2064">
        <v>20000</v>
      </c>
      <c r="E2064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 s="13">
        <f t="shared" si="129"/>
        <v>42261.875</v>
      </c>
      <c r="K2064">
        <v>1439530776</v>
      </c>
      <c r="L2064" s="13">
        <f t="shared" si="130"/>
        <v>42165.462627314817</v>
      </c>
      <c r="M2064" t="b">
        <v>0</v>
      </c>
      <c r="N2064">
        <v>33</v>
      </c>
      <c r="O2064" t="b">
        <v>1</v>
      </c>
      <c r="P2064" t="s">
        <v>8265</v>
      </c>
      <c r="Q2064" s="6">
        <f t="shared" si="128"/>
        <v>1.0012570000000001</v>
      </c>
      <c r="R2064" s="8">
        <f t="shared" si="131"/>
        <v>606.82242424242418</v>
      </c>
      <c r="S2064" t="s">
        <v>8320</v>
      </c>
      <c r="T2064" t="s">
        <v>8334</v>
      </c>
    </row>
    <row r="2065" spans="1:20" ht="60" x14ac:dyDescent="0.25">
      <c r="A2065">
        <v>2975</v>
      </c>
      <c r="B2065" s="3" t="s">
        <v>2975</v>
      </c>
      <c r="C2065" s="3" t="s">
        <v>7085</v>
      </c>
      <c r="D2065">
        <v>8000</v>
      </c>
      <c r="E2065">
        <v>8010</v>
      </c>
      <c r="F2065" t="s">
        <v>8219</v>
      </c>
      <c r="G2065" t="s">
        <v>8224</v>
      </c>
      <c r="H2065" t="s">
        <v>8246</v>
      </c>
      <c r="I2065">
        <v>1417057200</v>
      </c>
      <c r="J2065" s="13">
        <f t="shared" si="129"/>
        <v>41970.125</v>
      </c>
      <c r="K2065">
        <v>1414599886</v>
      </c>
      <c r="L2065" s="13">
        <f t="shared" si="130"/>
        <v>42447.894432870366</v>
      </c>
      <c r="M2065" t="b">
        <v>0</v>
      </c>
      <c r="N2065">
        <v>113</v>
      </c>
      <c r="O2065" t="b">
        <v>1</v>
      </c>
      <c r="P2065" t="s">
        <v>8271</v>
      </c>
      <c r="Q2065" s="6">
        <f t="shared" si="128"/>
        <v>1.00125</v>
      </c>
      <c r="R2065" s="8">
        <f t="shared" si="131"/>
        <v>70.884955752212392</v>
      </c>
      <c r="S2065" t="s">
        <v>8317</v>
      </c>
      <c r="T2065" t="s">
        <v>8318</v>
      </c>
    </row>
    <row r="2066" spans="1:20" ht="60" x14ac:dyDescent="0.25">
      <c r="A2066">
        <v>3695</v>
      </c>
      <c r="B2066" s="3" t="s">
        <v>3692</v>
      </c>
      <c r="C2066" s="3" t="s">
        <v>7805</v>
      </c>
      <c r="D2066">
        <v>4000</v>
      </c>
      <c r="E2066">
        <v>4005</v>
      </c>
      <c r="F2066" t="s">
        <v>8219</v>
      </c>
      <c r="G2066" t="s">
        <v>8224</v>
      </c>
      <c r="H2066" t="s">
        <v>8246</v>
      </c>
      <c r="I2066">
        <v>1421009610</v>
      </c>
      <c r="J2066" s="13">
        <f t="shared" si="129"/>
        <v>42015.870486111111</v>
      </c>
      <c r="K2066">
        <v>1419281610</v>
      </c>
      <c r="L2066" s="13">
        <f t="shared" si="130"/>
        <v>42468.94458333333</v>
      </c>
      <c r="M2066" t="b">
        <v>0</v>
      </c>
      <c r="N2066">
        <v>33</v>
      </c>
      <c r="O2066" t="b">
        <v>1</v>
      </c>
      <c r="P2066" t="s">
        <v>8271</v>
      </c>
      <c r="Q2066" s="6">
        <f t="shared" si="128"/>
        <v>1.00125</v>
      </c>
      <c r="R2066" s="8">
        <f t="shared" si="131"/>
        <v>121.36363636363636</v>
      </c>
      <c r="S2066" t="s">
        <v>8317</v>
      </c>
      <c r="T2066" t="s">
        <v>8318</v>
      </c>
    </row>
    <row r="2067" spans="1:20" ht="75" x14ac:dyDescent="0.25">
      <c r="A2067">
        <v>2177</v>
      </c>
      <c r="B2067" s="3" t="s">
        <v>2178</v>
      </c>
      <c r="C2067" s="3" t="s">
        <v>6287</v>
      </c>
      <c r="D2067">
        <v>2500</v>
      </c>
      <c r="E2067">
        <v>2503</v>
      </c>
      <c r="F2067" t="s">
        <v>8219</v>
      </c>
      <c r="G2067" t="s">
        <v>8224</v>
      </c>
      <c r="H2067" t="s">
        <v>8246</v>
      </c>
      <c r="I2067">
        <v>1465192867</v>
      </c>
      <c r="J2067" s="13">
        <f t="shared" si="129"/>
        <v>42527.250775462962</v>
      </c>
      <c r="K2067">
        <v>1463032867</v>
      </c>
      <c r="L2067" s="13">
        <f t="shared" si="130"/>
        <v>41988.548831018517</v>
      </c>
      <c r="M2067" t="b">
        <v>0</v>
      </c>
      <c r="N2067">
        <v>38</v>
      </c>
      <c r="O2067" t="b">
        <v>1</v>
      </c>
      <c r="P2067" t="s">
        <v>8276</v>
      </c>
      <c r="Q2067" s="6">
        <f t="shared" si="128"/>
        <v>1.0012000000000001</v>
      </c>
      <c r="R2067" s="8">
        <f t="shared" si="131"/>
        <v>65.868421052631575</v>
      </c>
      <c r="S2067" t="s">
        <v>8314</v>
      </c>
      <c r="T2067" t="s">
        <v>8315</v>
      </c>
    </row>
    <row r="2068" spans="1:20" ht="60" x14ac:dyDescent="0.25">
      <c r="A2068">
        <v>2246</v>
      </c>
      <c r="B2068" s="3" t="s">
        <v>2247</v>
      </c>
      <c r="C2068" s="3" t="s">
        <v>6356</v>
      </c>
      <c r="D2068">
        <v>2500</v>
      </c>
      <c r="E2068">
        <v>2503</v>
      </c>
      <c r="F2068" t="s">
        <v>8219</v>
      </c>
      <c r="G2068" t="s">
        <v>8225</v>
      </c>
      <c r="H2068" t="s">
        <v>8247</v>
      </c>
      <c r="I2068">
        <v>1441393210</v>
      </c>
      <c r="J2068" s="13">
        <f t="shared" si="129"/>
        <v>42251.79178240741</v>
      </c>
      <c r="K2068">
        <v>1438801210</v>
      </c>
      <c r="L2068" s="13">
        <f t="shared" si="130"/>
        <v>42664.809560185182</v>
      </c>
      <c r="M2068" t="b">
        <v>0</v>
      </c>
      <c r="N2068">
        <v>57</v>
      </c>
      <c r="O2068" t="b">
        <v>1</v>
      </c>
      <c r="P2068" t="s">
        <v>8297</v>
      </c>
      <c r="Q2068" s="6">
        <f t="shared" si="128"/>
        <v>1.0012000000000001</v>
      </c>
      <c r="R2068" s="8">
        <f t="shared" si="131"/>
        <v>43.912280701754383</v>
      </c>
      <c r="S2068" t="s">
        <v>8312</v>
      </c>
      <c r="T2068" t="s">
        <v>8313</v>
      </c>
    </row>
    <row r="2069" spans="1:20" ht="60" x14ac:dyDescent="0.25">
      <c r="A2069">
        <v>3213</v>
      </c>
      <c r="B2069" s="3" t="s">
        <v>3213</v>
      </c>
      <c r="C2069" s="3" t="s">
        <v>7323</v>
      </c>
      <c r="D2069">
        <v>6000</v>
      </c>
      <c r="E2069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 s="13">
        <f t="shared" si="129"/>
        <v>42211.763414351852</v>
      </c>
      <c r="K2069">
        <v>1434478759</v>
      </c>
      <c r="L2069" s="13">
        <f t="shared" si="130"/>
        <v>41730.276747685188</v>
      </c>
      <c r="M2069" t="b">
        <v>1</v>
      </c>
      <c r="N2069">
        <v>47</v>
      </c>
      <c r="O2069" t="b">
        <v>1</v>
      </c>
      <c r="P2069" t="s">
        <v>8271</v>
      </c>
      <c r="Q2069" s="6">
        <f t="shared" si="128"/>
        <v>1.0011666666666668</v>
      </c>
      <c r="R2069" s="8">
        <f t="shared" si="131"/>
        <v>127.80851063829788</v>
      </c>
      <c r="S2069" t="s">
        <v>8317</v>
      </c>
      <c r="T2069" t="s">
        <v>8318</v>
      </c>
    </row>
    <row r="2070" spans="1:20" ht="45" x14ac:dyDescent="0.25">
      <c r="A2070">
        <v>3219</v>
      </c>
      <c r="B2070" s="3" t="s">
        <v>3219</v>
      </c>
      <c r="C2070" s="3" t="s">
        <v>7329</v>
      </c>
      <c r="D2070">
        <v>20000</v>
      </c>
      <c r="E2070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 s="13">
        <f t="shared" si="129"/>
        <v>42085.941516203704</v>
      </c>
      <c r="K2070">
        <v>1424043347</v>
      </c>
      <c r="L2070" s="13">
        <f t="shared" si="130"/>
        <v>40876.169664351852</v>
      </c>
      <c r="M2070" t="b">
        <v>1</v>
      </c>
      <c r="N2070">
        <v>119</v>
      </c>
      <c r="O2070" t="b">
        <v>1</v>
      </c>
      <c r="P2070" t="s">
        <v>8271</v>
      </c>
      <c r="Q2070" s="6">
        <f t="shared" si="128"/>
        <v>1.0011000000000001</v>
      </c>
      <c r="R2070" s="8">
        <f t="shared" si="131"/>
        <v>168.25210084033614</v>
      </c>
      <c r="S2070" t="s">
        <v>8317</v>
      </c>
      <c r="T2070" t="s">
        <v>8318</v>
      </c>
    </row>
    <row r="2071" spans="1:20" ht="60" x14ac:dyDescent="0.25">
      <c r="A2071">
        <v>2288</v>
      </c>
      <c r="B2071" s="3" t="s">
        <v>2289</v>
      </c>
      <c r="C2071" s="3" t="s">
        <v>6398</v>
      </c>
      <c r="D2071">
        <v>1000</v>
      </c>
      <c r="E2071">
        <v>1001</v>
      </c>
      <c r="F2071" t="s">
        <v>8219</v>
      </c>
      <c r="G2071" t="s">
        <v>8224</v>
      </c>
      <c r="H2071" t="s">
        <v>8246</v>
      </c>
      <c r="I2071">
        <v>1340733600</v>
      </c>
      <c r="J2071" s="13">
        <f t="shared" si="129"/>
        <v>41086.75</v>
      </c>
      <c r="K2071">
        <v>1339098689</v>
      </c>
      <c r="L2071" s="13">
        <f t="shared" si="130"/>
        <v>40996.667199074072</v>
      </c>
      <c r="M2071" t="b">
        <v>0</v>
      </c>
      <c r="N2071">
        <v>25</v>
      </c>
      <c r="O2071" t="b">
        <v>1</v>
      </c>
      <c r="P2071" t="s">
        <v>8276</v>
      </c>
      <c r="Q2071" s="6">
        <f t="shared" si="128"/>
        <v>1.0009999999999999</v>
      </c>
      <c r="R2071" s="8">
        <f t="shared" si="131"/>
        <v>40.04</v>
      </c>
      <c r="S2071" t="s">
        <v>8314</v>
      </c>
      <c r="T2071" t="s">
        <v>8315</v>
      </c>
    </row>
    <row r="2072" spans="1:20" ht="60" x14ac:dyDescent="0.25">
      <c r="A2072">
        <v>2482</v>
      </c>
      <c r="B2072" s="3" t="s">
        <v>2482</v>
      </c>
      <c r="C2072" s="3" t="s">
        <v>6592</v>
      </c>
      <c r="D2072">
        <v>1000</v>
      </c>
      <c r="E2072">
        <v>1001</v>
      </c>
      <c r="F2072" t="s">
        <v>8219</v>
      </c>
      <c r="G2072" t="s">
        <v>8224</v>
      </c>
      <c r="H2072" t="s">
        <v>8246</v>
      </c>
      <c r="I2072">
        <v>1312224383</v>
      </c>
      <c r="J2072" s="13">
        <f t="shared" si="129"/>
        <v>40756.782210648147</v>
      </c>
      <c r="K2072">
        <v>1308336383</v>
      </c>
      <c r="L2072" s="13">
        <f t="shared" si="130"/>
        <v>42460.733530092592</v>
      </c>
      <c r="M2072" t="b">
        <v>0</v>
      </c>
      <c r="N2072">
        <v>25</v>
      </c>
      <c r="O2072" t="b">
        <v>1</v>
      </c>
      <c r="P2072" t="s">
        <v>8279</v>
      </c>
      <c r="Q2072" s="6">
        <f t="shared" si="128"/>
        <v>1.0009999999999999</v>
      </c>
      <c r="R2072" s="8">
        <f t="shared" si="131"/>
        <v>40.04</v>
      </c>
      <c r="S2072" t="s">
        <v>8314</v>
      </c>
      <c r="T2072" t="s">
        <v>8331</v>
      </c>
    </row>
    <row r="2073" spans="1:20" ht="60" x14ac:dyDescent="0.25">
      <c r="A2073">
        <v>2560</v>
      </c>
      <c r="B2073" s="3" t="s">
        <v>2560</v>
      </c>
      <c r="C2073" s="3" t="s">
        <v>6670</v>
      </c>
      <c r="D2073">
        <v>3000</v>
      </c>
      <c r="E2073">
        <v>3003</v>
      </c>
      <c r="F2073" t="s">
        <v>8219</v>
      </c>
      <c r="G2073" t="s">
        <v>8225</v>
      </c>
      <c r="H2073" t="s">
        <v>8247</v>
      </c>
      <c r="I2073">
        <v>1425682174</v>
      </c>
      <c r="J2073" s="13">
        <f t="shared" si="129"/>
        <v>42069.951087962967</v>
      </c>
      <c r="K2073">
        <v>1423090174</v>
      </c>
      <c r="L2073" s="13">
        <f t="shared" si="130"/>
        <v>40795.820150462961</v>
      </c>
      <c r="M2073" t="b">
        <v>0</v>
      </c>
      <c r="N2073">
        <v>21</v>
      </c>
      <c r="O2073" t="b">
        <v>1</v>
      </c>
      <c r="P2073" t="s">
        <v>8300</v>
      </c>
      <c r="Q2073" s="6">
        <f t="shared" si="128"/>
        <v>1.0009999999999999</v>
      </c>
      <c r="R2073" s="8">
        <f t="shared" si="131"/>
        <v>143</v>
      </c>
      <c r="S2073" t="s">
        <v>8314</v>
      </c>
      <c r="T2073" t="s">
        <v>8336</v>
      </c>
    </row>
    <row r="2074" spans="1:20" ht="30" x14ac:dyDescent="0.25">
      <c r="A2074">
        <v>3622</v>
      </c>
      <c r="B2074" s="3" t="s">
        <v>3620</v>
      </c>
      <c r="C2074" s="3" t="s">
        <v>7732</v>
      </c>
      <c r="D2074">
        <v>1000</v>
      </c>
      <c r="E2074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 s="13">
        <f t="shared" si="129"/>
        <v>41910.140972222223</v>
      </c>
      <c r="K2074">
        <v>1409030371</v>
      </c>
      <c r="L2074" s="13">
        <f t="shared" si="130"/>
        <v>42059.701319444444</v>
      </c>
      <c r="M2074" t="b">
        <v>0</v>
      </c>
      <c r="N2074">
        <v>21</v>
      </c>
      <c r="O2074" t="b">
        <v>1</v>
      </c>
      <c r="P2074" t="s">
        <v>8271</v>
      </c>
      <c r="Q2074" s="6">
        <f t="shared" si="128"/>
        <v>1.00099</v>
      </c>
      <c r="R2074" s="8">
        <f t="shared" si="131"/>
        <v>47.666190476190479</v>
      </c>
      <c r="S2074" t="s">
        <v>8317</v>
      </c>
      <c r="T2074" t="s">
        <v>8318</v>
      </c>
    </row>
    <row r="2075" spans="1:20" ht="75" x14ac:dyDescent="0.25">
      <c r="A2075">
        <v>3316</v>
      </c>
      <c r="B2075" s="3" t="s">
        <v>3316</v>
      </c>
      <c r="C2075" s="3" t="s">
        <v>7426</v>
      </c>
      <c r="D2075">
        <v>11737</v>
      </c>
      <c r="E2075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 s="13">
        <f t="shared" si="129"/>
        <v>41859.57916666667</v>
      </c>
      <c r="K2075">
        <v>1404680075</v>
      </c>
      <c r="L2075" s="13">
        <f t="shared" si="130"/>
        <v>42292.087592592594</v>
      </c>
      <c r="M2075" t="b">
        <v>0</v>
      </c>
      <c r="N2075">
        <v>125</v>
      </c>
      <c r="O2075" t="b">
        <v>1</v>
      </c>
      <c r="P2075" t="s">
        <v>8271</v>
      </c>
      <c r="Q2075" s="6">
        <f t="shared" si="128"/>
        <v>1.0008673425918038</v>
      </c>
      <c r="R2075" s="8">
        <f t="shared" si="131"/>
        <v>93.977440000000001</v>
      </c>
      <c r="S2075" t="s">
        <v>8317</v>
      </c>
      <c r="T2075" t="s">
        <v>8318</v>
      </c>
    </row>
    <row r="2076" spans="1:20" ht="60" x14ac:dyDescent="0.25">
      <c r="A2076">
        <v>1851</v>
      </c>
      <c r="B2076" s="3" t="s">
        <v>1852</v>
      </c>
      <c r="C2076" s="3" t="s">
        <v>5961</v>
      </c>
      <c r="D2076">
        <v>1300</v>
      </c>
      <c r="E2076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 s="13">
        <f t="shared" si="129"/>
        <v>41848.041666666664</v>
      </c>
      <c r="K2076">
        <v>1404769538</v>
      </c>
      <c r="L2076" s="13">
        <f t="shared" si="130"/>
        <v>42426.407592592594</v>
      </c>
      <c r="M2076" t="b">
        <v>0</v>
      </c>
      <c r="N2076">
        <v>26</v>
      </c>
      <c r="O2076" t="b">
        <v>1</v>
      </c>
      <c r="P2076" t="s">
        <v>8276</v>
      </c>
      <c r="Q2076" s="6">
        <f t="shared" si="128"/>
        <v>1.0007692307692309</v>
      </c>
      <c r="R2076" s="8">
        <f t="shared" si="131"/>
        <v>50.03846153846154</v>
      </c>
      <c r="S2076" t="s">
        <v>8314</v>
      </c>
      <c r="T2076" t="s">
        <v>8315</v>
      </c>
    </row>
    <row r="2077" spans="1:20" ht="45" x14ac:dyDescent="0.25">
      <c r="A2077">
        <v>3310</v>
      </c>
      <c r="B2077" s="3" t="s">
        <v>3310</v>
      </c>
      <c r="C2077" s="3" t="s">
        <v>7420</v>
      </c>
      <c r="D2077">
        <v>6500</v>
      </c>
      <c r="E2077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 s="13">
        <f t="shared" si="129"/>
        <v>42283.928530092591</v>
      </c>
      <c r="K2077">
        <v>1441577825</v>
      </c>
      <c r="L2077" s="13">
        <f t="shared" si="130"/>
        <v>40417.011296296296</v>
      </c>
      <c r="M2077" t="b">
        <v>0</v>
      </c>
      <c r="N2077">
        <v>31</v>
      </c>
      <c r="O2077" t="b">
        <v>1</v>
      </c>
      <c r="P2077" t="s">
        <v>8271</v>
      </c>
      <c r="Q2077" s="6">
        <f t="shared" si="128"/>
        <v>1.0007692307692309</v>
      </c>
      <c r="R2077" s="8">
        <f t="shared" si="131"/>
        <v>209.83870967741936</v>
      </c>
      <c r="S2077" t="s">
        <v>8317</v>
      </c>
      <c r="T2077" t="s">
        <v>8318</v>
      </c>
    </row>
    <row r="2078" spans="1:20" ht="45" x14ac:dyDescent="0.25">
      <c r="A2078">
        <v>3297</v>
      </c>
      <c r="B2078" s="3" t="s">
        <v>3297</v>
      </c>
      <c r="C2078" s="3" t="s">
        <v>7407</v>
      </c>
      <c r="D2078">
        <v>5500</v>
      </c>
      <c r="E2078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 s="13">
        <f t="shared" si="129"/>
        <v>42212.957638888889</v>
      </c>
      <c r="K2078">
        <v>1436380256</v>
      </c>
      <c r="L2078" s="13">
        <f t="shared" si="130"/>
        <v>42207.259918981479</v>
      </c>
      <c r="M2078" t="b">
        <v>0</v>
      </c>
      <c r="N2078">
        <v>44</v>
      </c>
      <c r="O2078" t="b">
        <v>1</v>
      </c>
      <c r="P2078" t="s">
        <v>8271</v>
      </c>
      <c r="Q2078" s="6">
        <f t="shared" si="128"/>
        <v>1.0007272727272727</v>
      </c>
      <c r="R2078" s="8">
        <f t="shared" si="131"/>
        <v>125.09090909090909</v>
      </c>
      <c r="S2078" t="s">
        <v>8317</v>
      </c>
      <c r="T2078" t="s">
        <v>8318</v>
      </c>
    </row>
    <row r="2079" spans="1:20" x14ac:dyDescent="0.25">
      <c r="A2079">
        <v>1824</v>
      </c>
      <c r="B2079" s="3" t="s">
        <v>1825</v>
      </c>
      <c r="C2079" s="3" t="s">
        <v>5934</v>
      </c>
      <c r="D2079">
        <v>3000</v>
      </c>
      <c r="E2079">
        <v>3002</v>
      </c>
      <c r="F2079" t="s">
        <v>8219</v>
      </c>
      <c r="G2079" t="s">
        <v>8224</v>
      </c>
      <c r="H2079" t="s">
        <v>8246</v>
      </c>
      <c r="I2079">
        <v>1389146880</v>
      </c>
      <c r="J2079" s="13">
        <f t="shared" si="129"/>
        <v>41647.088888888888</v>
      </c>
      <c r="K2079">
        <v>1387403967</v>
      </c>
      <c r="L2079" s="13">
        <f t="shared" si="130"/>
        <v>41894.91375</v>
      </c>
      <c r="M2079" t="b">
        <v>0</v>
      </c>
      <c r="N2079">
        <v>40</v>
      </c>
      <c r="O2079" t="b">
        <v>1</v>
      </c>
      <c r="P2079" t="s">
        <v>8276</v>
      </c>
      <c r="Q2079" s="6">
        <f t="shared" si="128"/>
        <v>1.0006666666666666</v>
      </c>
      <c r="R2079" s="8">
        <f t="shared" si="131"/>
        <v>75.05</v>
      </c>
      <c r="S2079" t="s">
        <v>8314</v>
      </c>
      <c r="T2079" t="s">
        <v>8315</v>
      </c>
    </row>
    <row r="2080" spans="1:20" ht="45" x14ac:dyDescent="0.25">
      <c r="A2080">
        <v>2286</v>
      </c>
      <c r="B2080" s="3" t="s">
        <v>2287</v>
      </c>
      <c r="C2080" s="3" t="s">
        <v>6396</v>
      </c>
      <c r="D2080">
        <v>1500</v>
      </c>
      <c r="E2080">
        <v>1501</v>
      </c>
      <c r="F2080" t="s">
        <v>8219</v>
      </c>
      <c r="G2080" t="s">
        <v>8224</v>
      </c>
      <c r="H2080" t="s">
        <v>8246</v>
      </c>
      <c r="I2080">
        <v>1378439940</v>
      </c>
      <c r="J2080" s="13">
        <f t="shared" si="129"/>
        <v>41523.165972222225</v>
      </c>
      <c r="K2080">
        <v>1376003254</v>
      </c>
      <c r="L2080" s="13">
        <f t="shared" si="130"/>
        <v>42376.79206018518</v>
      </c>
      <c r="M2080" t="b">
        <v>0</v>
      </c>
      <c r="N2080">
        <v>14</v>
      </c>
      <c r="O2080" t="b">
        <v>1</v>
      </c>
      <c r="P2080" t="s">
        <v>8276</v>
      </c>
      <c r="Q2080" s="6">
        <f t="shared" si="128"/>
        <v>1.0006666666666666</v>
      </c>
      <c r="R2080" s="8">
        <f t="shared" si="131"/>
        <v>107.21428571428571</v>
      </c>
      <c r="S2080" t="s">
        <v>8314</v>
      </c>
      <c r="T2080" t="s">
        <v>8315</v>
      </c>
    </row>
    <row r="2081" spans="1:20" ht="60" x14ac:dyDescent="0.25">
      <c r="A2081">
        <v>3590</v>
      </c>
      <c r="B2081" s="3" t="s">
        <v>3589</v>
      </c>
      <c r="C2081" s="3" t="s">
        <v>7700</v>
      </c>
      <c r="D2081">
        <v>5000</v>
      </c>
      <c r="E2081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 s="13">
        <f t="shared" si="129"/>
        <v>41932.333726851852</v>
      </c>
      <c r="K2081">
        <v>1411200034</v>
      </c>
      <c r="L2081" s="13">
        <f t="shared" si="130"/>
        <v>41887.568912037037</v>
      </c>
      <c r="M2081" t="b">
        <v>0</v>
      </c>
      <c r="N2081">
        <v>73</v>
      </c>
      <c r="O2081" t="b">
        <v>1</v>
      </c>
      <c r="P2081" t="s">
        <v>8271</v>
      </c>
      <c r="Q2081" s="6">
        <f t="shared" si="128"/>
        <v>1.0005999999999999</v>
      </c>
      <c r="R2081" s="8">
        <f t="shared" si="131"/>
        <v>68.534246575342465</v>
      </c>
      <c r="S2081" t="s">
        <v>8317</v>
      </c>
      <c r="T2081" t="s">
        <v>8318</v>
      </c>
    </row>
    <row r="2082" spans="1:20" ht="45" x14ac:dyDescent="0.25">
      <c r="A2082">
        <v>2487</v>
      </c>
      <c r="B2082" s="3" t="s">
        <v>2487</v>
      </c>
      <c r="C2082" s="3" t="s">
        <v>6597</v>
      </c>
      <c r="D2082">
        <v>1500</v>
      </c>
      <c r="E2082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 s="13">
        <f t="shared" si="129"/>
        <v>41056.083298611113</v>
      </c>
      <c r="K2082">
        <v>1335491997</v>
      </c>
      <c r="L2082" s="13">
        <f t="shared" si="130"/>
        <v>41874.098807870374</v>
      </c>
      <c r="M2082" t="b">
        <v>0</v>
      </c>
      <c r="N2082">
        <v>38</v>
      </c>
      <c r="O2082" t="b">
        <v>1</v>
      </c>
      <c r="P2082" t="s">
        <v>8279</v>
      </c>
      <c r="Q2082" s="6">
        <f t="shared" si="128"/>
        <v>1.0005066666666667</v>
      </c>
      <c r="R2082" s="8">
        <f t="shared" si="131"/>
        <v>39.493684210526318</v>
      </c>
      <c r="S2082" t="s">
        <v>8314</v>
      </c>
      <c r="T2082" t="s">
        <v>8331</v>
      </c>
    </row>
    <row r="2083" spans="1:20" ht="60" x14ac:dyDescent="0.25">
      <c r="A2083">
        <v>3216</v>
      </c>
      <c r="B2083" s="3" t="s">
        <v>3216</v>
      </c>
      <c r="C2083" s="3" t="s">
        <v>7326</v>
      </c>
      <c r="D2083">
        <v>2000</v>
      </c>
      <c r="E2083">
        <v>2001</v>
      </c>
      <c r="F2083" t="s">
        <v>8219</v>
      </c>
      <c r="G2083" t="s">
        <v>8225</v>
      </c>
      <c r="H2083" t="s">
        <v>8247</v>
      </c>
      <c r="I2083">
        <v>1436625000</v>
      </c>
      <c r="J2083" s="13">
        <f t="shared" si="129"/>
        <v>42196.604166666672</v>
      </c>
      <c r="K2083">
        <v>1433934371</v>
      </c>
      <c r="L2083" s="13">
        <f t="shared" si="130"/>
        <v>42271.176446759258</v>
      </c>
      <c r="M2083" t="b">
        <v>1</v>
      </c>
      <c r="N2083">
        <v>35</v>
      </c>
      <c r="O2083" t="b">
        <v>1</v>
      </c>
      <c r="P2083" t="s">
        <v>8271</v>
      </c>
      <c r="Q2083" s="6">
        <f t="shared" si="128"/>
        <v>1.0004999999999999</v>
      </c>
      <c r="R2083" s="8">
        <f t="shared" si="131"/>
        <v>57.171428571428571</v>
      </c>
      <c r="S2083" t="s">
        <v>8317</v>
      </c>
      <c r="T2083" t="s">
        <v>8318</v>
      </c>
    </row>
    <row r="2084" spans="1:20" ht="60" x14ac:dyDescent="0.25">
      <c r="A2084">
        <v>3602</v>
      </c>
      <c r="B2084" s="3" t="s">
        <v>3601</v>
      </c>
      <c r="C2084" s="3" t="s">
        <v>7712</v>
      </c>
      <c r="D2084">
        <v>4000</v>
      </c>
      <c r="E2084">
        <v>4002</v>
      </c>
      <c r="F2084" t="s">
        <v>8219</v>
      </c>
      <c r="G2084" t="s">
        <v>8224</v>
      </c>
      <c r="H2084" t="s">
        <v>8246</v>
      </c>
      <c r="I2084">
        <v>1463520479</v>
      </c>
      <c r="J2084" s="13">
        <f t="shared" si="129"/>
        <v>42507.894432870366</v>
      </c>
      <c r="K2084">
        <v>1458336479</v>
      </c>
      <c r="L2084" s="13">
        <f t="shared" si="130"/>
        <v>41995.752986111111</v>
      </c>
      <c r="M2084" t="b">
        <v>0</v>
      </c>
      <c r="N2084">
        <v>49</v>
      </c>
      <c r="O2084" t="b">
        <v>1</v>
      </c>
      <c r="P2084" t="s">
        <v>8271</v>
      </c>
      <c r="Q2084" s="6">
        <f t="shared" si="128"/>
        <v>1.0004999999999999</v>
      </c>
      <c r="R2084" s="8">
        <f t="shared" si="131"/>
        <v>81.673469387755105</v>
      </c>
      <c r="S2084" t="s">
        <v>8317</v>
      </c>
      <c r="T2084" t="s">
        <v>8318</v>
      </c>
    </row>
    <row r="2085" spans="1:20" ht="30" x14ac:dyDescent="0.25">
      <c r="A2085">
        <v>8</v>
      </c>
      <c r="B2085" s="3" t="s">
        <v>10</v>
      </c>
      <c r="C2085" s="3" t="s">
        <v>4119</v>
      </c>
      <c r="D2085">
        <v>3500</v>
      </c>
      <c r="E2085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 s="13">
        <f t="shared" si="129"/>
        <v>42475.875</v>
      </c>
      <c r="K2085">
        <v>1460155212</v>
      </c>
      <c r="L2085" s="13">
        <f t="shared" si="130"/>
        <v>40587.75675925926</v>
      </c>
      <c r="M2085" t="b">
        <v>0</v>
      </c>
      <c r="N2085">
        <v>12</v>
      </c>
      <c r="O2085" t="b">
        <v>1</v>
      </c>
      <c r="P2085" t="s">
        <v>8265</v>
      </c>
      <c r="Q2085" s="6">
        <f t="shared" si="128"/>
        <v>1.0004342857142856</v>
      </c>
      <c r="R2085" s="8">
        <f t="shared" si="131"/>
        <v>291.79333333333335</v>
      </c>
      <c r="S2085" t="s">
        <v>8320</v>
      </c>
      <c r="T2085" t="s">
        <v>8334</v>
      </c>
    </row>
    <row r="2086" spans="1:20" ht="60" x14ac:dyDescent="0.25">
      <c r="A2086">
        <v>747</v>
      </c>
      <c r="B2086" s="3" t="s">
        <v>748</v>
      </c>
      <c r="C2086" s="3" t="s">
        <v>4857</v>
      </c>
      <c r="D2086">
        <v>7000</v>
      </c>
      <c r="E2086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 s="13">
        <f t="shared" si="129"/>
        <v>42019.454166666663</v>
      </c>
      <c r="K2086">
        <v>1418649019</v>
      </c>
      <c r="L2086" s="13">
        <f t="shared" si="130"/>
        <v>40648.757939814815</v>
      </c>
      <c r="M2086" t="b">
        <v>0</v>
      </c>
      <c r="N2086">
        <v>55</v>
      </c>
      <c r="O2086" t="b">
        <v>1</v>
      </c>
      <c r="P2086" t="s">
        <v>8274</v>
      </c>
      <c r="Q2086" s="6">
        <f t="shared" si="128"/>
        <v>1.0004285714285714</v>
      </c>
      <c r="R2086" s="8">
        <f t="shared" si="131"/>
        <v>127.32727272727273</v>
      </c>
      <c r="S2086" t="s">
        <v>8323</v>
      </c>
      <c r="T2086" t="s">
        <v>8333</v>
      </c>
    </row>
    <row r="2087" spans="1:20" ht="60" x14ac:dyDescent="0.25">
      <c r="A2087">
        <v>3312</v>
      </c>
      <c r="B2087" s="3" t="s">
        <v>3312</v>
      </c>
      <c r="C2087" s="3" t="s">
        <v>7422</v>
      </c>
      <c r="D2087">
        <v>2500</v>
      </c>
      <c r="E2087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 s="13">
        <f t="shared" si="129"/>
        <v>42685.916666666672</v>
      </c>
      <c r="K2087">
        <v>1477077946</v>
      </c>
      <c r="L2087" s="13">
        <f t="shared" si="130"/>
        <v>41197.753310185188</v>
      </c>
      <c r="M2087" t="b">
        <v>0</v>
      </c>
      <c r="N2087">
        <v>41</v>
      </c>
      <c r="O2087" t="b">
        <v>1</v>
      </c>
      <c r="P2087" t="s">
        <v>8271</v>
      </c>
      <c r="Q2087" s="6">
        <f t="shared" si="128"/>
        <v>1.0004</v>
      </c>
      <c r="R2087" s="8">
        <f t="shared" si="131"/>
        <v>61</v>
      </c>
      <c r="S2087" t="s">
        <v>8317</v>
      </c>
      <c r="T2087" t="s">
        <v>8318</v>
      </c>
    </row>
    <row r="2088" spans="1:20" ht="60" x14ac:dyDescent="0.25">
      <c r="A2088">
        <v>3557</v>
      </c>
      <c r="B2088" s="3" t="s">
        <v>3556</v>
      </c>
      <c r="C2088" s="3" t="s">
        <v>7667</v>
      </c>
      <c r="D2088">
        <v>100000</v>
      </c>
      <c r="E2088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 s="13">
        <f t="shared" si="129"/>
        <v>41764.276747685188</v>
      </c>
      <c r="K2088">
        <v>1396334311</v>
      </c>
      <c r="L2088" s="13">
        <f t="shared" si="130"/>
        <v>41274.776736111111</v>
      </c>
      <c r="M2088" t="b">
        <v>0</v>
      </c>
      <c r="N2088">
        <v>558</v>
      </c>
      <c r="O2088" t="b">
        <v>1</v>
      </c>
      <c r="P2088" t="s">
        <v>8271</v>
      </c>
      <c r="Q2088" s="6">
        <f t="shared" si="128"/>
        <v>1.0003599999999999</v>
      </c>
      <c r="R2088" s="8">
        <f t="shared" si="131"/>
        <v>179.27598566308242</v>
      </c>
      <c r="S2088" t="s">
        <v>8317</v>
      </c>
      <c r="T2088" t="s">
        <v>8318</v>
      </c>
    </row>
    <row r="2089" spans="1:20" ht="45" x14ac:dyDescent="0.25">
      <c r="A2089">
        <v>1603</v>
      </c>
      <c r="B2089" s="3" t="s">
        <v>1604</v>
      </c>
      <c r="C2089" s="3" t="s">
        <v>5713</v>
      </c>
      <c r="D2089">
        <v>2000</v>
      </c>
      <c r="E2089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 s="13">
        <f t="shared" si="129"/>
        <v>40936.169664351852</v>
      </c>
      <c r="K2089">
        <v>1322539459</v>
      </c>
      <c r="L2089" s="13">
        <f t="shared" si="130"/>
        <v>42187.920972222222</v>
      </c>
      <c r="M2089" t="b">
        <v>0</v>
      </c>
      <c r="N2089">
        <v>30</v>
      </c>
      <c r="O2089" t="b">
        <v>1</v>
      </c>
      <c r="P2089" t="s">
        <v>8276</v>
      </c>
      <c r="Q2089" s="6">
        <f t="shared" si="128"/>
        <v>1.0003299999999999</v>
      </c>
      <c r="R2089" s="8">
        <f t="shared" si="131"/>
        <v>66.688666666666663</v>
      </c>
      <c r="S2089" t="s">
        <v>8314</v>
      </c>
      <c r="T2089" t="s">
        <v>8315</v>
      </c>
    </row>
    <row r="2090" spans="1:20" ht="60" x14ac:dyDescent="0.25">
      <c r="A2090">
        <v>799</v>
      </c>
      <c r="B2090" s="3" t="s">
        <v>800</v>
      </c>
      <c r="C2090" s="3" t="s">
        <v>4909</v>
      </c>
      <c r="D2090">
        <v>5000</v>
      </c>
      <c r="E2090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 s="13">
        <f t="shared" si="129"/>
        <v>41026.667199074072</v>
      </c>
      <c r="K2090">
        <v>1332950446</v>
      </c>
      <c r="L2090" s="13">
        <f t="shared" si="130"/>
        <v>40343.084421296298</v>
      </c>
      <c r="M2090" t="b">
        <v>0</v>
      </c>
      <c r="N2090">
        <v>28</v>
      </c>
      <c r="O2090" t="b">
        <v>1</v>
      </c>
      <c r="P2090" t="s">
        <v>8276</v>
      </c>
      <c r="Q2090" s="6">
        <f t="shared" si="128"/>
        <v>1.0002</v>
      </c>
      <c r="R2090" s="8">
        <f t="shared" si="131"/>
        <v>178.60714285714286</v>
      </c>
      <c r="S2090" t="s">
        <v>8314</v>
      </c>
      <c r="T2090" t="s">
        <v>8315</v>
      </c>
    </row>
    <row r="2091" spans="1:20" ht="45" x14ac:dyDescent="0.25">
      <c r="A2091">
        <v>3578</v>
      </c>
      <c r="B2091" s="3" t="s">
        <v>3577</v>
      </c>
      <c r="C2091" s="3" t="s">
        <v>7688</v>
      </c>
      <c r="D2091">
        <v>1500</v>
      </c>
      <c r="E2091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 s="13">
        <f t="shared" si="129"/>
        <v>42490.733530092592</v>
      </c>
      <c r="K2091">
        <v>1459445777</v>
      </c>
      <c r="L2091" s="13">
        <f t="shared" si="130"/>
        <v>42112.036712962959</v>
      </c>
      <c r="M2091" t="b">
        <v>0</v>
      </c>
      <c r="N2091">
        <v>37</v>
      </c>
      <c r="O2091" t="b">
        <v>1</v>
      </c>
      <c r="P2091" t="s">
        <v>8271</v>
      </c>
      <c r="Q2091" s="6">
        <f t="shared" si="128"/>
        <v>1.0001333333333333</v>
      </c>
      <c r="R2091" s="8">
        <f t="shared" si="131"/>
        <v>40.545945945945945</v>
      </c>
      <c r="S2091" t="s">
        <v>8317</v>
      </c>
      <c r="T2091" t="s">
        <v>8318</v>
      </c>
    </row>
    <row r="2092" spans="1:20" ht="60" x14ac:dyDescent="0.25">
      <c r="A2092">
        <v>82</v>
      </c>
      <c r="B2092" s="3" t="s">
        <v>84</v>
      </c>
      <c r="C2092" s="3" t="s">
        <v>4193</v>
      </c>
      <c r="D2092">
        <v>4000</v>
      </c>
      <c r="E2092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 s="13">
        <f t="shared" si="129"/>
        <v>40825.820150462961</v>
      </c>
      <c r="K2092">
        <v>1315597261</v>
      </c>
      <c r="L2092" s="13">
        <f t="shared" si="130"/>
        <v>41850.400937500002</v>
      </c>
      <c r="M2092" t="b">
        <v>0</v>
      </c>
      <c r="N2092">
        <v>100</v>
      </c>
      <c r="O2092" t="b">
        <v>1</v>
      </c>
      <c r="P2092" t="s">
        <v>8266</v>
      </c>
      <c r="Q2092" s="6">
        <f t="shared" si="128"/>
        <v>1.0001249999999999</v>
      </c>
      <c r="R2092" s="8">
        <f t="shared" si="131"/>
        <v>40.005000000000003</v>
      </c>
      <c r="S2092" t="s">
        <v>8320</v>
      </c>
      <c r="T2092" t="s">
        <v>8321</v>
      </c>
    </row>
    <row r="2093" spans="1:20" ht="60" x14ac:dyDescent="0.25">
      <c r="A2093">
        <v>3376</v>
      </c>
      <c r="B2093" s="3" t="s">
        <v>3375</v>
      </c>
      <c r="C2093" s="3" t="s">
        <v>7486</v>
      </c>
      <c r="D2093">
        <v>8000</v>
      </c>
      <c r="E2093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 s="13">
        <f t="shared" si="129"/>
        <v>42119.659652777773</v>
      </c>
      <c r="K2093">
        <v>1424796594</v>
      </c>
      <c r="L2093" s="13">
        <f t="shared" si="130"/>
        <v>42676.065150462964</v>
      </c>
      <c r="M2093" t="b">
        <v>0</v>
      </c>
      <c r="N2093">
        <v>19</v>
      </c>
      <c r="O2093" t="b">
        <v>1</v>
      </c>
      <c r="P2093" t="s">
        <v>8271</v>
      </c>
      <c r="Q2093" s="6">
        <f t="shared" si="128"/>
        <v>1.0001249999999999</v>
      </c>
      <c r="R2093" s="8">
        <f t="shared" si="131"/>
        <v>421.10526315789474</v>
      </c>
      <c r="S2093" t="s">
        <v>8317</v>
      </c>
      <c r="T2093" t="s">
        <v>8318</v>
      </c>
    </row>
    <row r="2094" spans="1:20" ht="60" x14ac:dyDescent="0.25">
      <c r="A2094">
        <v>3384</v>
      </c>
      <c r="B2094" s="3" t="s">
        <v>3383</v>
      </c>
      <c r="C2094" s="3" t="s">
        <v>7494</v>
      </c>
      <c r="D2094">
        <v>6000</v>
      </c>
      <c r="E2094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 s="13">
        <f t="shared" si="129"/>
        <v>42329.125</v>
      </c>
      <c r="K2094">
        <v>1444874768</v>
      </c>
      <c r="L2094" s="13">
        <f t="shared" si="130"/>
        <v>41116.758125</v>
      </c>
      <c r="M2094" t="b">
        <v>0</v>
      </c>
      <c r="N2094">
        <v>64</v>
      </c>
      <c r="O2094" t="b">
        <v>1</v>
      </c>
      <c r="P2094" t="s">
        <v>8271</v>
      </c>
      <c r="Q2094" s="6">
        <f t="shared" si="128"/>
        <v>1.0001100000000001</v>
      </c>
      <c r="R2094" s="8">
        <f t="shared" si="131"/>
        <v>93.760312499999998</v>
      </c>
      <c r="S2094" t="s">
        <v>8317</v>
      </c>
      <c r="T2094" t="s">
        <v>8318</v>
      </c>
    </row>
    <row r="2095" spans="1:20" ht="60" x14ac:dyDescent="0.25">
      <c r="A2095">
        <v>1026</v>
      </c>
      <c r="B2095" s="3" t="s">
        <v>1027</v>
      </c>
      <c r="C2095" s="3" t="s">
        <v>5136</v>
      </c>
      <c r="D2095">
        <v>7000</v>
      </c>
      <c r="E2095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 s="13">
        <f t="shared" si="129"/>
        <v>42460.365925925929</v>
      </c>
      <c r="K2095">
        <v>1456480016</v>
      </c>
      <c r="L2095" s="13">
        <f t="shared" si="130"/>
        <v>40730.105625000004</v>
      </c>
      <c r="M2095" t="b">
        <v>1</v>
      </c>
      <c r="N2095">
        <v>122</v>
      </c>
      <c r="O2095" t="b">
        <v>1</v>
      </c>
      <c r="P2095" t="s">
        <v>8280</v>
      </c>
      <c r="Q2095" s="6">
        <f t="shared" si="128"/>
        <v>1.0000828571428571</v>
      </c>
      <c r="R2095" s="8">
        <f t="shared" si="131"/>
        <v>57.381803278688523</v>
      </c>
      <c r="S2095" t="s">
        <v>8314</v>
      </c>
      <c r="T2095" t="s">
        <v>8327</v>
      </c>
    </row>
    <row r="2096" spans="1:20" ht="60" x14ac:dyDescent="0.25">
      <c r="A2096">
        <v>2474</v>
      </c>
      <c r="B2096" s="3" t="s">
        <v>2475</v>
      </c>
      <c r="C2096" s="3" t="s">
        <v>6584</v>
      </c>
      <c r="D2096">
        <v>5000</v>
      </c>
      <c r="E2096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 s="13">
        <f t="shared" si="129"/>
        <v>40462.011296296296</v>
      </c>
      <c r="K2096">
        <v>1282868176</v>
      </c>
      <c r="L2096" s="13">
        <f t="shared" si="130"/>
        <v>41962.100532407407</v>
      </c>
      <c r="M2096" t="b">
        <v>0</v>
      </c>
      <c r="N2096">
        <v>38</v>
      </c>
      <c r="O2096" t="b">
        <v>1</v>
      </c>
      <c r="P2096" t="s">
        <v>8279</v>
      </c>
      <c r="Q2096" s="6">
        <f t="shared" si="128"/>
        <v>1.0000360000000001</v>
      </c>
      <c r="R2096" s="8">
        <f t="shared" si="131"/>
        <v>131.58368421052631</v>
      </c>
      <c r="S2096" t="s">
        <v>8314</v>
      </c>
      <c r="T2096" t="s">
        <v>8331</v>
      </c>
    </row>
    <row r="2097" spans="1:20" ht="30" x14ac:dyDescent="0.25">
      <c r="A2097">
        <v>3815</v>
      </c>
      <c r="B2097" s="3" t="s">
        <v>3812</v>
      </c>
      <c r="C2097" s="3" t="s">
        <v>7925</v>
      </c>
      <c r="D2097">
        <v>1000</v>
      </c>
      <c r="E2097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 s="13">
        <f t="shared" si="129"/>
        <v>42236.958333333328</v>
      </c>
      <c r="K2097">
        <v>1437545657</v>
      </c>
      <c r="L2097" s="13">
        <f t="shared" si="130"/>
        <v>42093.922048611115</v>
      </c>
      <c r="M2097" t="b">
        <v>0</v>
      </c>
      <c r="N2097">
        <v>20</v>
      </c>
      <c r="O2097" t="b">
        <v>1</v>
      </c>
      <c r="P2097" t="s">
        <v>8271</v>
      </c>
      <c r="Q2097" s="6">
        <f t="shared" si="128"/>
        <v>1.0000100000000001</v>
      </c>
      <c r="R2097" s="8">
        <f t="shared" si="131"/>
        <v>50.000500000000002</v>
      </c>
      <c r="S2097" t="s">
        <v>8317</v>
      </c>
      <c r="T2097" t="s">
        <v>8318</v>
      </c>
    </row>
    <row r="2098" spans="1:20" ht="45" x14ac:dyDescent="0.25">
      <c r="A2098">
        <v>3417</v>
      </c>
      <c r="B2098" s="3" t="s">
        <v>3416</v>
      </c>
      <c r="C2098" s="3" t="s">
        <v>7527</v>
      </c>
      <c r="D2098">
        <v>1700</v>
      </c>
      <c r="E2098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 s="13">
        <f t="shared" si="129"/>
        <v>41938.029861111114</v>
      </c>
      <c r="K2098">
        <v>1410558948</v>
      </c>
      <c r="L2098" s="13">
        <f t="shared" si="130"/>
        <v>42165.79833333334</v>
      </c>
      <c r="M2098" t="b">
        <v>0</v>
      </c>
      <c r="N2098">
        <v>45</v>
      </c>
      <c r="O2098" t="b">
        <v>1</v>
      </c>
      <c r="P2098" t="s">
        <v>8271</v>
      </c>
      <c r="Q2098" s="6">
        <f t="shared" si="128"/>
        <v>1.0000058823529412</v>
      </c>
      <c r="R2098" s="8">
        <f t="shared" si="131"/>
        <v>37.777999999999999</v>
      </c>
      <c r="S2098" t="s">
        <v>8317</v>
      </c>
      <c r="T2098" t="s">
        <v>8318</v>
      </c>
    </row>
    <row r="2099" spans="1:20" ht="45" x14ac:dyDescent="0.25">
      <c r="A2099">
        <v>31</v>
      </c>
      <c r="B2099" s="3" t="s">
        <v>33</v>
      </c>
      <c r="C2099" s="3" t="s">
        <v>4142</v>
      </c>
      <c r="D2099">
        <v>13</v>
      </c>
      <c r="E2099">
        <v>13</v>
      </c>
      <c r="F2099" t="s">
        <v>8219</v>
      </c>
      <c r="G2099" t="s">
        <v>8224</v>
      </c>
      <c r="H2099" t="s">
        <v>8246</v>
      </c>
      <c r="I2099">
        <v>1453748434</v>
      </c>
      <c r="J2099" s="13">
        <f t="shared" si="129"/>
        <v>42394.79206018518</v>
      </c>
      <c r="K2099">
        <v>1452193234</v>
      </c>
      <c r="L2099" s="13">
        <f t="shared" si="130"/>
        <v>42078.792048611111</v>
      </c>
      <c r="M2099" t="b">
        <v>0</v>
      </c>
      <c r="N2099">
        <v>1</v>
      </c>
      <c r="O2099" t="b">
        <v>1</v>
      </c>
      <c r="P2099" t="s">
        <v>8265</v>
      </c>
      <c r="Q2099" s="6">
        <f t="shared" si="128"/>
        <v>1</v>
      </c>
      <c r="R2099" s="8">
        <f t="shared" si="131"/>
        <v>13</v>
      </c>
      <c r="S2099" t="s">
        <v>8320</v>
      </c>
      <c r="T2099" t="s">
        <v>8334</v>
      </c>
    </row>
    <row r="2100" spans="1:20" ht="60" x14ac:dyDescent="0.25">
      <c r="A2100">
        <v>41</v>
      </c>
      <c r="B2100" s="3" t="s">
        <v>43</v>
      </c>
      <c r="C2100" s="3" t="s">
        <v>4152</v>
      </c>
      <c r="D2100">
        <v>2000</v>
      </c>
      <c r="E2100">
        <v>2000</v>
      </c>
      <c r="F2100" t="s">
        <v>8219</v>
      </c>
      <c r="G2100" t="s">
        <v>8224</v>
      </c>
      <c r="H2100" t="s">
        <v>8246</v>
      </c>
      <c r="I2100">
        <v>1412516354</v>
      </c>
      <c r="J2100" s="13">
        <f t="shared" si="129"/>
        <v>41917.568912037037</v>
      </c>
      <c r="K2100">
        <v>1409924354</v>
      </c>
      <c r="L2100" s="13">
        <f t="shared" si="130"/>
        <v>42021.832280092596</v>
      </c>
      <c r="M2100" t="b">
        <v>0</v>
      </c>
      <c r="N2100">
        <v>19</v>
      </c>
      <c r="O2100" t="b">
        <v>1</v>
      </c>
      <c r="P2100" t="s">
        <v>8265</v>
      </c>
      <c r="Q2100" s="6">
        <f t="shared" si="128"/>
        <v>1</v>
      </c>
      <c r="R2100" s="8">
        <f t="shared" si="131"/>
        <v>105.26315789473684</v>
      </c>
      <c r="S2100" t="s">
        <v>8320</v>
      </c>
      <c r="T2100" t="s">
        <v>8334</v>
      </c>
    </row>
    <row r="2101" spans="1:20" ht="60" x14ac:dyDescent="0.25">
      <c r="A2101">
        <v>44</v>
      </c>
      <c r="B2101" s="3" t="s">
        <v>46</v>
      </c>
      <c r="C2101" s="3" t="s">
        <v>4155</v>
      </c>
      <c r="D2101">
        <v>2000</v>
      </c>
      <c r="E2101">
        <v>2000</v>
      </c>
      <c r="F2101" t="s">
        <v>8219</v>
      </c>
      <c r="G2101" t="s">
        <v>8224</v>
      </c>
      <c r="H2101" t="s">
        <v>8246</v>
      </c>
      <c r="I2101">
        <v>1412648537</v>
      </c>
      <c r="J2101" s="13">
        <f t="shared" si="129"/>
        <v>41919.098807870374</v>
      </c>
      <c r="K2101">
        <v>1408760537</v>
      </c>
      <c r="L2101" s="13">
        <f t="shared" si="130"/>
        <v>42291.581377314811</v>
      </c>
      <c r="M2101" t="b">
        <v>0</v>
      </c>
      <c r="N2101">
        <v>15</v>
      </c>
      <c r="O2101" t="b">
        <v>1</v>
      </c>
      <c r="P2101" t="s">
        <v>8265</v>
      </c>
      <c r="Q2101" s="6">
        <f t="shared" si="128"/>
        <v>1</v>
      </c>
      <c r="R2101" s="8">
        <f t="shared" si="131"/>
        <v>133.33333333333334</v>
      </c>
      <c r="S2101" t="s">
        <v>8320</v>
      </c>
      <c r="T2101" t="s">
        <v>8334</v>
      </c>
    </row>
    <row r="2102" spans="1:20" ht="30" x14ac:dyDescent="0.25">
      <c r="A2102">
        <v>49</v>
      </c>
      <c r="B2102" s="3" t="s">
        <v>51</v>
      </c>
      <c r="C2102" s="3" t="s">
        <v>4160</v>
      </c>
      <c r="D2102">
        <v>12000</v>
      </c>
      <c r="E2102">
        <v>12000</v>
      </c>
      <c r="F2102" t="s">
        <v>8219</v>
      </c>
      <c r="G2102" t="s">
        <v>8224</v>
      </c>
      <c r="H2102" t="s">
        <v>8246</v>
      </c>
      <c r="I2102">
        <v>1445660045</v>
      </c>
      <c r="J2102" s="13">
        <f t="shared" si="129"/>
        <v>42301.176446759258</v>
      </c>
      <c r="K2102">
        <v>1443068045</v>
      </c>
      <c r="L2102" s="13">
        <f t="shared" si="130"/>
        <v>42675.057997685188</v>
      </c>
      <c r="M2102" t="b">
        <v>0</v>
      </c>
      <c r="N2102">
        <v>87</v>
      </c>
      <c r="O2102" t="b">
        <v>1</v>
      </c>
      <c r="P2102" t="s">
        <v>8265</v>
      </c>
      <c r="Q2102" s="6">
        <f t="shared" si="128"/>
        <v>1</v>
      </c>
      <c r="R2102" s="8">
        <f t="shared" si="131"/>
        <v>137.93103448275863</v>
      </c>
      <c r="S2102" t="s">
        <v>8320</v>
      </c>
      <c r="T2102" t="s">
        <v>8334</v>
      </c>
    </row>
    <row r="2103" spans="1:20" ht="45" x14ac:dyDescent="0.25">
      <c r="A2103">
        <v>50</v>
      </c>
      <c r="B2103" s="3" t="s">
        <v>52</v>
      </c>
      <c r="C2103" s="3" t="s">
        <v>4161</v>
      </c>
      <c r="D2103">
        <v>600</v>
      </c>
      <c r="E2103">
        <v>600</v>
      </c>
      <c r="F2103" t="s">
        <v>8219</v>
      </c>
      <c r="G2103" t="s">
        <v>8225</v>
      </c>
      <c r="H2103" t="s">
        <v>8247</v>
      </c>
      <c r="I2103">
        <v>1422637200</v>
      </c>
      <c r="J2103" s="13">
        <f t="shared" si="129"/>
        <v>42034.708333333328</v>
      </c>
      <c r="K2103">
        <v>1419271458</v>
      </c>
      <c r="L2103" s="13">
        <f t="shared" si="130"/>
        <v>42396.8440625</v>
      </c>
      <c r="M2103" t="b">
        <v>0</v>
      </c>
      <c r="N2103">
        <v>22</v>
      </c>
      <c r="O2103" t="b">
        <v>1</v>
      </c>
      <c r="P2103" t="s">
        <v>8265</v>
      </c>
      <c r="Q2103" s="6">
        <f t="shared" si="128"/>
        <v>1</v>
      </c>
      <c r="R2103" s="8">
        <f t="shared" si="131"/>
        <v>27.272727272727273</v>
      </c>
      <c r="S2103" t="s">
        <v>8320</v>
      </c>
      <c r="T2103" t="s">
        <v>8334</v>
      </c>
    </row>
    <row r="2104" spans="1:20" ht="60" x14ac:dyDescent="0.25">
      <c r="A2104">
        <v>73</v>
      </c>
      <c r="B2104" s="3" t="s">
        <v>75</v>
      </c>
      <c r="C2104" s="3" t="s">
        <v>4184</v>
      </c>
      <c r="D2104">
        <v>900</v>
      </c>
      <c r="E2104">
        <v>900</v>
      </c>
      <c r="F2104" t="s">
        <v>8219</v>
      </c>
      <c r="G2104" t="s">
        <v>8224</v>
      </c>
      <c r="H2104" t="s">
        <v>8246</v>
      </c>
      <c r="I2104">
        <v>1304395140</v>
      </c>
      <c r="J2104" s="13">
        <f t="shared" si="129"/>
        <v>40666.165972222225</v>
      </c>
      <c r="K2104">
        <v>1297620584</v>
      </c>
      <c r="L2104" s="13">
        <f t="shared" si="130"/>
        <v>40896.883750000001</v>
      </c>
      <c r="M2104" t="b">
        <v>0</v>
      </c>
      <c r="N2104">
        <v>18</v>
      </c>
      <c r="O2104" t="b">
        <v>1</v>
      </c>
      <c r="P2104" t="s">
        <v>8266</v>
      </c>
      <c r="Q2104" s="6">
        <f t="shared" si="128"/>
        <v>1</v>
      </c>
      <c r="R2104" s="8">
        <f t="shared" si="131"/>
        <v>50</v>
      </c>
      <c r="S2104" t="s">
        <v>8320</v>
      </c>
      <c r="T2104" t="s">
        <v>8321</v>
      </c>
    </row>
    <row r="2105" spans="1:20" ht="45" x14ac:dyDescent="0.25">
      <c r="A2105">
        <v>84</v>
      </c>
      <c r="B2105" s="3" t="s">
        <v>86</v>
      </c>
      <c r="C2105" s="3" t="s">
        <v>4195</v>
      </c>
      <c r="D2105">
        <v>500</v>
      </c>
      <c r="E2105">
        <v>500</v>
      </c>
      <c r="F2105" t="s">
        <v>8219</v>
      </c>
      <c r="G2105" t="s">
        <v>8224</v>
      </c>
      <c r="H2105" t="s">
        <v>8246</v>
      </c>
      <c r="I2105">
        <v>1305483086</v>
      </c>
      <c r="J2105" s="13">
        <f t="shared" si="129"/>
        <v>40678.757939814815</v>
      </c>
      <c r="K2105">
        <v>1302891086</v>
      </c>
      <c r="L2105" s="13">
        <f t="shared" si="130"/>
        <v>40941.652372685188</v>
      </c>
      <c r="M2105" t="b">
        <v>0</v>
      </c>
      <c r="N2105">
        <v>7</v>
      </c>
      <c r="O2105" t="b">
        <v>1</v>
      </c>
      <c r="P2105" t="s">
        <v>8266</v>
      </c>
      <c r="Q2105" s="6">
        <f t="shared" si="128"/>
        <v>1</v>
      </c>
      <c r="R2105" s="8">
        <f t="shared" si="131"/>
        <v>71.428571428571431</v>
      </c>
      <c r="S2105" t="s">
        <v>8320</v>
      </c>
      <c r="T2105" t="s">
        <v>8321</v>
      </c>
    </row>
    <row r="2106" spans="1:20" ht="60" x14ac:dyDescent="0.25">
      <c r="A2106">
        <v>100</v>
      </c>
      <c r="B2106" s="3" t="s">
        <v>102</v>
      </c>
      <c r="C2106" s="3" t="s">
        <v>4211</v>
      </c>
      <c r="D2106">
        <v>5000</v>
      </c>
      <c r="E2106">
        <v>5000</v>
      </c>
      <c r="F2106" t="s">
        <v>8219</v>
      </c>
      <c r="G2106" t="s">
        <v>8224</v>
      </c>
      <c r="H2106" t="s">
        <v>8246</v>
      </c>
      <c r="I2106">
        <v>1352055886</v>
      </c>
      <c r="J2106" s="13">
        <f t="shared" si="129"/>
        <v>41217.794976851852</v>
      </c>
      <c r="K2106">
        <v>1350324286</v>
      </c>
      <c r="L2106" s="13">
        <f t="shared" si="130"/>
        <v>40688.024618055555</v>
      </c>
      <c r="M2106" t="b">
        <v>0</v>
      </c>
      <c r="N2106">
        <v>26</v>
      </c>
      <c r="O2106" t="b">
        <v>1</v>
      </c>
      <c r="P2106" t="s">
        <v>8266</v>
      </c>
      <c r="Q2106" s="6">
        <f t="shared" si="128"/>
        <v>1</v>
      </c>
      <c r="R2106" s="8">
        <f t="shared" si="131"/>
        <v>192.30769230769232</v>
      </c>
      <c r="S2106" t="s">
        <v>8320</v>
      </c>
      <c r="T2106" t="s">
        <v>8321</v>
      </c>
    </row>
    <row r="2107" spans="1:20" ht="60" x14ac:dyDescent="0.25">
      <c r="A2107">
        <v>101</v>
      </c>
      <c r="B2107" s="3" t="s">
        <v>103</v>
      </c>
      <c r="C2107" s="3" t="s">
        <v>4212</v>
      </c>
      <c r="D2107">
        <v>3500</v>
      </c>
      <c r="E2107">
        <v>3500</v>
      </c>
      <c r="F2107" t="s">
        <v>8219</v>
      </c>
      <c r="G2107" t="s">
        <v>8224</v>
      </c>
      <c r="H2107" t="s">
        <v>8246</v>
      </c>
      <c r="I2107">
        <v>1359052710</v>
      </c>
      <c r="J2107" s="13">
        <f t="shared" si="129"/>
        <v>41298.776736111111</v>
      </c>
      <c r="K2107">
        <v>1356979110</v>
      </c>
      <c r="L2107" s="13">
        <f t="shared" si="130"/>
        <v>42780.942476851851</v>
      </c>
      <c r="M2107" t="b">
        <v>0</v>
      </c>
      <c r="N2107">
        <v>35</v>
      </c>
      <c r="O2107" t="b">
        <v>1</v>
      </c>
      <c r="P2107" t="s">
        <v>8266</v>
      </c>
      <c r="Q2107" s="6">
        <f t="shared" si="128"/>
        <v>1</v>
      </c>
      <c r="R2107" s="8">
        <f t="shared" si="131"/>
        <v>100</v>
      </c>
      <c r="S2107" t="s">
        <v>8320</v>
      </c>
      <c r="T2107" t="s">
        <v>8321</v>
      </c>
    </row>
    <row r="2108" spans="1:20" ht="45" x14ac:dyDescent="0.25">
      <c r="A2108">
        <v>139</v>
      </c>
      <c r="B2108" s="3" t="s">
        <v>141</v>
      </c>
      <c r="C2108" s="3" t="s">
        <v>4249</v>
      </c>
      <c r="D2108">
        <v>500</v>
      </c>
      <c r="E2108">
        <v>500</v>
      </c>
      <c r="F2108" t="s">
        <v>8220</v>
      </c>
      <c r="G2108" t="s">
        <v>8224</v>
      </c>
      <c r="H2108" t="s">
        <v>8246</v>
      </c>
      <c r="I2108">
        <v>1436738772</v>
      </c>
      <c r="J2108" s="13">
        <f t="shared" si="129"/>
        <v>42197.920972222222</v>
      </c>
      <c r="K2108">
        <v>1435874772</v>
      </c>
      <c r="L2108" s="13">
        <f t="shared" si="130"/>
        <v>41634.797013888885</v>
      </c>
      <c r="M2108" t="b">
        <v>0</v>
      </c>
      <c r="N2108">
        <v>1</v>
      </c>
      <c r="O2108" t="b">
        <v>0</v>
      </c>
      <c r="P2108" t="s">
        <v>8267</v>
      </c>
      <c r="Q2108" s="6">
        <f t="shared" si="128"/>
        <v>1</v>
      </c>
      <c r="R2108" s="8">
        <f t="shared" si="131"/>
        <v>500</v>
      </c>
      <c r="S2108" t="s">
        <v>8320</v>
      </c>
      <c r="T2108" t="s">
        <v>8340</v>
      </c>
    </row>
    <row r="2109" spans="1:20" ht="90" x14ac:dyDescent="0.25">
      <c r="A2109">
        <v>294</v>
      </c>
      <c r="B2109" s="3" t="s">
        <v>295</v>
      </c>
      <c r="C2109" s="3" t="s">
        <v>4404</v>
      </c>
      <c r="D2109">
        <v>5000</v>
      </c>
      <c r="E2109">
        <v>5000</v>
      </c>
      <c r="F2109" t="s">
        <v>8219</v>
      </c>
      <c r="G2109" t="s">
        <v>8224</v>
      </c>
      <c r="H2109" t="s">
        <v>8246</v>
      </c>
      <c r="I2109">
        <v>1279555200</v>
      </c>
      <c r="J2109" s="13">
        <f t="shared" si="129"/>
        <v>40378.666666666664</v>
      </c>
      <c r="K2109">
        <v>1276480894</v>
      </c>
      <c r="L2109" s="13">
        <f t="shared" si="130"/>
        <v>42523.333310185189</v>
      </c>
      <c r="M2109" t="b">
        <v>1</v>
      </c>
      <c r="N2109">
        <v>50</v>
      </c>
      <c r="O2109" t="b">
        <v>1</v>
      </c>
      <c r="P2109" t="s">
        <v>8269</v>
      </c>
      <c r="Q2109" s="6">
        <f t="shared" si="128"/>
        <v>1</v>
      </c>
      <c r="R2109" s="8">
        <f t="shared" si="131"/>
        <v>100</v>
      </c>
      <c r="S2109" t="s">
        <v>8320</v>
      </c>
      <c r="T2109" t="s">
        <v>8332</v>
      </c>
    </row>
    <row r="2110" spans="1:20" ht="45" x14ac:dyDescent="0.25">
      <c r="A2110">
        <v>390</v>
      </c>
      <c r="B2110" s="3" t="s">
        <v>391</v>
      </c>
      <c r="C2110" s="3" t="s">
        <v>4500</v>
      </c>
      <c r="D2110">
        <v>1000</v>
      </c>
      <c r="E2110">
        <v>1000</v>
      </c>
      <c r="F2110" t="s">
        <v>8219</v>
      </c>
      <c r="G2110" t="s">
        <v>8224</v>
      </c>
      <c r="H2110" t="s">
        <v>8246</v>
      </c>
      <c r="I2110">
        <v>1431046372</v>
      </c>
      <c r="J2110" s="13">
        <f t="shared" si="129"/>
        <v>42132.036712962959</v>
      </c>
      <c r="K2110">
        <v>1429318372</v>
      </c>
      <c r="L2110" s="13">
        <f t="shared" si="130"/>
        <v>41864.76866898148</v>
      </c>
      <c r="M2110" t="b">
        <v>0</v>
      </c>
      <c r="N2110">
        <v>14</v>
      </c>
      <c r="O2110" t="b">
        <v>1</v>
      </c>
      <c r="P2110" t="s">
        <v>8269</v>
      </c>
      <c r="Q2110" s="6">
        <f t="shared" si="128"/>
        <v>1</v>
      </c>
      <c r="R2110" s="8">
        <f t="shared" si="131"/>
        <v>71.428571428571431</v>
      </c>
      <c r="S2110" t="s">
        <v>8320</v>
      </c>
      <c r="T2110" t="s">
        <v>8332</v>
      </c>
    </row>
    <row r="2111" spans="1:20" ht="60" x14ac:dyDescent="0.25">
      <c r="A2111">
        <v>525</v>
      </c>
      <c r="B2111" s="3" t="s">
        <v>526</v>
      </c>
      <c r="C2111" s="3" t="s">
        <v>4635</v>
      </c>
      <c r="D2111">
        <v>12000</v>
      </c>
      <c r="E2111">
        <v>12000</v>
      </c>
      <c r="F2111" t="s">
        <v>8219</v>
      </c>
      <c r="G2111" t="s">
        <v>8224</v>
      </c>
      <c r="H2111" t="s">
        <v>8246</v>
      </c>
      <c r="I2111">
        <v>1410601041</v>
      </c>
      <c r="J2111" s="13">
        <f t="shared" si="129"/>
        <v>41895.400937500002</v>
      </c>
      <c r="K2111">
        <v>1406713041</v>
      </c>
      <c r="L2111" s="13">
        <f t="shared" si="130"/>
        <v>40758.733483796292</v>
      </c>
      <c r="M2111" t="b">
        <v>0</v>
      </c>
      <c r="N2111">
        <v>12</v>
      </c>
      <c r="O2111" t="b">
        <v>1</v>
      </c>
      <c r="P2111" t="s">
        <v>8271</v>
      </c>
      <c r="Q2111" s="6">
        <f t="shared" si="128"/>
        <v>1</v>
      </c>
      <c r="R2111" s="8">
        <f t="shared" si="131"/>
        <v>1000</v>
      </c>
      <c r="S2111" t="s">
        <v>8317</v>
      </c>
      <c r="T2111" t="s">
        <v>8318</v>
      </c>
    </row>
    <row r="2112" spans="1:20" ht="60" x14ac:dyDescent="0.25">
      <c r="A2112">
        <v>531</v>
      </c>
      <c r="B2112" s="3" t="s">
        <v>532</v>
      </c>
      <c r="C2112" s="3" t="s">
        <v>4641</v>
      </c>
      <c r="D2112">
        <v>4000</v>
      </c>
      <c r="E2112">
        <v>4000</v>
      </c>
      <c r="F2112" t="s">
        <v>8219</v>
      </c>
      <c r="G2112" t="s">
        <v>8224</v>
      </c>
      <c r="H2112" t="s">
        <v>8246</v>
      </c>
      <c r="I2112">
        <v>1481957940</v>
      </c>
      <c r="J2112" s="13">
        <f t="shared" si="129"/>
        <v>42721.290972222225</v>
      </c>
      <c r="K2112">
        <v>1478050429</v>
      </c>
      <c r="L2112" s="13">
        <f t="shared" si="130"/>
        <v>40818.58489583333</v>
      </c>
      <c r="M2112" t="b">
        <v>0</v>
      </c>
      <c r="N2112">
        <v>31</v>
      </c>
      <c r="O2112" t="b">
        <v>1</v>
      </c>
      <c r="P2112" t="s">
        <v>8271</v>
      </c>
      <c r="Q2112" s="6">
        <f t="shared" si="128"/>
        <v>1</v>
      </c>
      <c r="R2112" s="8">
        <f t="shared" si="131"/>
        <v>129.03225806451613</v>
      </c>
      <c r="S2112" t="s">
        <v>8317</v>
      </c>
      <c r="T2112" t="s">
        <v>8318</v>
      </c>
    </row>
    <row r="2113" spans="1:20" ht="45" x14ac:dyDescent="0.25">
      <c r="A2113">
        <v>782</v>
      </c>
      <c r="B2113" s="3" t="s">
        <v>783</v>
      </c>
      <c r="C2113" s="3" t="s">
        <v>4892</v>
      </c>
      <c r="D2113">
        <v>700</v>
      </c>
      <c r="E2113">
        <v>700</v>
      </c>
      <c r="F2113" t="s">
        <v>8219</v>
      </c>
      <c r="G2113" t="s">
        <v>8224</v>
      </c>
      <c r="H2113" t="s">
        <v>8246</v>
      </c>
      <c r="I2113">
        <v>1345918302</v>
      </c>
      <c r="J2113" s="13">
        <f t="shared" si="129"/>
        <v>41146.758125</v>
      </c>
      <c r="K2113">
        <v>1343326302</v>
      </c>
      <c r="L2113" s="13">
        <f t="shared" si="130"/>
        <v>41365.928159722222</v>
      </c>
      <c r="M2113" t="b">
        <v>0</v>
      </c>
      <c r="N2113">
        <v>14</v>
      </c>
      <c r="O2113" t="b">
        <v>1</v>
      </c>
      <c r="P2113" t="s">
        <v>8276</v>
      </c>
      <c r="Q2113" s="6">
        <f t="shared" si="128"/>
        <v>1</v>
      </c>
      <c r="R2113" s="8">
        <f t="shared" si="131"/>
        <v>50</v>
      </c>
      <c r="S2113" t="s">
        <v>8314</v>
      </c>
      <c r="T2113" t="s">
        <v>8315</v>
      </c>
    </row>
    <row r="2114" spans="1:20" ht="60" x14ac:dyDescent="0.25">
      <c r="A2114">
        <v>804</v>
      </c>
      <c r="B2114" s="3" t="s">
        <v>805</v>
      </c>
      <c r="C2114" s="3" t="s">
        <v>4914</v>
      </c>
      <c r="D2114">
        <v>5500</v>
      </c>
      <c r="E2114">
        <v>5500</v>
      </c>
      <c r="F2114" t="s">
        <v>8219</v>
      </c>
      <c r="G2114" t="s">
        <v>8224</v>
      </c>
      <c r="H2114" t="s">
        <v>8246</v>
      </c>
      <c r="I2114">
        <v>1311393540</v>
      </c>
      <c r="J2114" s="13">
        <f t="shared" si="129"/>
        <v>40747.165972222225</v>
      </c>
      <c r="K2114">
        <v>1309919526</v>
      </c>
      <c r="L2114" s="13">
        <f t="shared" si="130"/>
        <v>42793.700821759259</v>
      </c>
      <c r="M2114" t="b">
        <v>0</v>
      </c>
      <c r="N2114">
        <v>18</v>
      </c>
      <c r="O2114" t="b">
        <v>1</v>
      </c>
      <c r="P2114" t="s">
        <v>8276</v>
      </c>
      <c r="Q2114" s="6">
        <f t="shared" ref="Q2114:Q2177" si="132">E2114/D2114</f>
        <v>1</v>
      </c>
      <c r="R2114" s="8">
        <f t="shared" si="131"/>
        <v>305.55555555555554</v>
      </c>
      <c r="S2114" t="s">
        <v>8314</v>
      </c>
      <c r="T2114" t="s">
        <v>8315</v>
      </c>
    </row>
    <row r="2115" spans="1:20" ht="60" x14ac:dyDescent="0.25">
      <c r="A2115">
        <v>808</v>
      </c>
      <c r="B2115" s="3" t="s">
        <v>809</v>
      </c>
      <c r="C2115" s="3" t="s">
        <v>4918</v>
      </c>
      <c r="D2115">
        <v>4500</v>
      </c>
      <c r="E2115">
        <v>4500</v>
      </c>
      <c r="F2115" t="s">
        <v>8219</v>
      </c>
      <c r="G2115" t="s">
        <v>8229</v>
      </c>
      <c r="H2115" t="s">
        <v>8251</v>
      </c>
      <c r="I2115">
        <v>1419224340</v>
      </c>
      <c r="J2115" s="13">
        <f t="shared" ref="J2115:J2178" si="133">(((I2115/60)/60)/24)+DATE(1970,1,1)</f>
        <v>41995.207638888889</v>
      </c>
      <c r="K2115">
        <v>1416363886</v>
      </c>
      <c r="L2115" s="13">
        <f t="shared" ref="L2115:L2178" si="134">(((K2134/60)/60)/24)+DATE(1970,1,1)</f>
        <v>42082.580092592587</v>
      </c>
      <c r="M2115" t="b">
        <v>0</v>
      </c>
      <c r="N2115">
        <v>43</v>
      </c>
      <c r="O2115" t="b">
        <v>1</v>
      </c>
      <c r="P2115" t="s">
        <v>8276</v>
      </c>
      <c r="Q2115" s="6">
        <f t="shared" si="132"/>
        <v>1</v>
      </c>
      <c r="R2115" s="8">
        <f t="shared" ref="R2115:R2178" si="135">E2115/N2115</f>
        <v>104.65116279069767</v>
      </c>
      <c r="S2115" t="s">
        <v>8314</v>
      </c>
      <c r="T2115" t="s">
        <v>8315</v>
      </c>
    </row>
    <row r="2116" spans="1:20" ht="45" x14ac:dyDescent="0.25">
      <c r="A2116">
        <v>821</v>
      </c>
      <c r="B2116" s="3" t="s">
        <v>822</v>
      </c>
      <c r="C2116" s="3" t="s">
        <v>4931</v>
      </c>
      <c r="D2116">
        <v>17482</v>
      </c>
      <c r="E2116">
        <v>17482</v>
      </c>
      <c r="F2116" t="s">
        <v>8219</v>
      </c>
      <c r="G2116" t="s">
        <v>8224</v>
      </c>
      <c r="H2116" t="s">
        <v>8246</v>
      </c>
      <c r="I2116">
        <v>1430712060</v>
      </c>
      <c r="J2116" s="13">
        <f t="shared" si="133"/>
        <v>42128.167361111111</v>
      </c>
      <c r="K2116">
        <v>1427753265</v>
      </c>
      <c r="L2116" s="13">
        <f t="shared" si="134"/>
        <v>41564.194131944445</v>
      </c>
      <c r="M2116" t="b">
        <v>0</v>
      </c>
      <c r="N2116">
        <v>78</v>
      </c>
      <c r="O2116" t="b">
        <v>1</v>
      </c>
      <c r="P2116" t="s">
        <v>8276</v>
      </c>
      <c r="Q2116" s="6">
        <f t="shared" si="132"/>
        <v>1</v>
      </c>
      <c r="R2116" s="8">
        <f t="shared" si="135"/>
        <v>224.12820512820514</v>
      </c>
      <c r="S2116" t="s">
        <v>8314</v>
      </c>
      <c r="T2116" t="s">
        <v>8315</v>
      </c>
    </row>
    <row r="2117" spans="1:20" ht="30" x14ac:dyDescent="0.25">
      <c r="A2117">
        <v>847</v>
      </c>
      <c r="B2117" s="3" t="s">
        <v>848</v>
      </c>
      <c r="C2117" s="3" t="s">
        <v>4957</v>
      </c>
      <c r="D2117">
        <v>10</v>
      </c>
      <c r="E2117">
        <v>10</v>
      </c>
      <c r="F2117" t="s">
        <v>8219</v>
      </c>
      <c r="G2117" t="s">
        <v>8224</v>
      </c>
      <c r="H2117" t="s">
        <v>8246</v>
      </c>
      <c r="I2117">
        <v>1436555376</v>
      </c>
      <c r="J2117" s="13">
        <f t="shared" si="133"/>
        <v>42195.79833333334</v>
      </c>
      <c r="K2117">
        <v>1433963376</v>
      </c>
      <c r="L2117" s="13">
        <f t="shared" si="134"/>
        <v>41373.102465277778</v>
      </c>
      <c r="M2117" t="b">
        <v>0</v>
      </c>
      <c r="N2117">
        <v>1</v>
      </c>
      <c r="O2117" t="b">
        <v>1</v>
      </c>
      <c r="P2117" t="s">
        <v>8277</v>
      </c>
      <c r="Q2117" s="6">
        <f t="shared" si="132"/>
        <v>1</v>
      </c>
      <c r="R2117" s="8">
        <f t="shared" si="135"/>
        <v>10</v>
      </c>
      <c r="S2117" t="s">
        <v>8314</v>
      </c>
      <c r="T2117" t="s">
        <v>8335</v>
      </c>
    </row>
    <row r="2118" spans="1:20" ht="45" x14ac:dyDescent="0.25">
      <c r="A2118">
        <v>848</v>
      </c>
      <c r="B2118" s="3" t="s">
        <v>849</v>
      </c>
      <c r="C2118" s="3" t="s">
        <v>4958</v>
      </c>
      <c r="D2118">
        <v>300</v>
      </c>
      <c r="E2118">
        <v>300</v>
      </c>
      <c r="F2118" t="s">
        <v>8219</v>
      </c>
      <c r="G2118" t="s">
        <v>8224</v>
      </c>
      <c r="H2118" t="s">
        <v>8246</v>
      </c>
      <c r="I2118">
        <v>1429038033</v>
      </c>
      <c r="J2118" s="13">
        <f t="shared" si="133"/>
        <v>42108.792048611111</v>
      </c>
      <c r="K2118">
        <v>1426446033</v>
      </c>
      <c r="L2118" s="13">
        <f t="shared" si="134"/>
        <v>41193.748483796298</v>
      </c>
      <c r="M2118" t="b">
        <v>0</v>
      </c>
      <c r="N2118">
        <v>16</v>
      </c>
      <c r="O2118" t="b">
        <v>1</v>
      </c>
      <c r="P2118" t="s">
        <v>8277</v>
      </c>
      <c r="Q2118" s="6">
        <f t="shared" si="132"/>
        <v>1</v>
      </c>
      <c r="R2118" s="8">
        <f t="shared" si="135"/>
        <v>18.75</v>
      </c>
      <c r="S2118" t="s">
        <v>8314</v>
      </c>
      <c r="T2118" t="s">
        <v>8335</v>
      </c>
    </row>
    <row r="2119" spans="1:20" ht="45" x14ac:dyDescent="0.25">
      <c r="A2119">
        <v>853</v>
      </c>
      <c r="B2119" s="3" t="s">
        <v>854</v>
      </c>
      <c r="C2119" s="3" t="s">
        <v>4963</v>
      </c>
      <c r="D2119">
        <v>300</v>
      </c>
      <c r="E2119">
        <v>300</v>
      </c>
      <c r="F2119" t="s">
        <v>8219</v>
      </c>
      <c r="G2119" t="s">
        <v>8224</v>
      </c>
      <c r="H2119" t="s">
        <v>8246</v>
      </c>
      <c r="I2119">
        <v>1424116709</v>
      </c>
      <c r="J2119" s="13">
        <f t="shared" si="133"/>
        <v>42051.832280092596</v>
      </c>
      <c r="K2119">
        <v>1421524709</v>
      </c>
      <c r="L2119" s="13">
        <f t="shared" si="134"/>
        <v>42227.936157407406</v>
      </c>
      <c r="M2119" t="b">
        <v>0</v>
      </c>
      <c r="N2119">
        <v>10</v>
      </c>
      <c r="O2119" t="b">
        <v>1</v>
      </c>
      <c r="P2119" t="s">
        <v>8277</v>
      </c>
      <c r="Q2119" s="6">
        <f t="shared" si="132"/>
        <v>1</v>
      </c>
      <c r="R2119" s="8">
        <f t="shared" si="135"/>
        <v>30</v>
      </c>
      <c r="S2119" t="s">
        <v>8314</v>
      </c>
      <c r="T2119" t="s">
        <v>8335</v>
      </c>
    </row>
    <row r="2120" spans="1:20" ht="45" x14ac:dyDescent="0.25">
      <c r="A2120">
        <v>857</v>
      </c>
      <c r="B2120" s="3" t="s">
        <v>858</v>
      </c>
      <c r="C2120" s="3" t="s">
        <v>4967</v>
      </c>
      <c r="D2120">
        <v>1200</v>
      </c>
      <c r="E2120">
        <v>1200</v>
      </c>
      <c r="F2120" t="s">
        <v>8219</v>
      </c>
      <c r="G2120" t="s">
        <v>8227</v>
      </c>
      <c r="H2120" t="s">
        <v>8249</v>
      </c>
      <c r="I2120">
        <v>1448463431</v>
      </c>
      <c r="J2120" s="13">
        <f t="shared" si="133"/>
        <v>42333.623043981483</v>
      </c>
      <c r="K2120">
        <v>1444831031</v>
      </c>
      <c r="L2120" s="13">
        <f t="shared" si="134"/>
        <v>41327.996435185189</v>
      </c>
      <c r="M2120" t="b">
        <v>0</v>
      </c>
      <c r="N2120">
        <v>24</v>
      </c>
      <c r="O2120" t="b">
        <v>1</v>
      </c>
      <c r="P2120" t="s">
        <v>8277</v>
      </c>
      <c r="Q2120" s="6">
        <f t="shared" si="132"/>
        <v>1</v>
      </c>
      <c r="R2120" s="8">
        <f t="shared" si="135"/>
        <v>50</v>
      </c>
      <c r="S2120" t="s">
        <v>8314</v>
      </c>
      <c r="T2120" t="s">
        <v>8335</v>
      </c>
    </row>
    <row r="2121" spans="1:20" ht="45" x14ac:dyDescent="0.25">
      <c r="A2121">
        <v>1302</v>
      </c>
      <c r="B2121" s="3" t="s">
        <v>1303</v>
      </c>
      <c r="C2121" s="3" t="s">
        <v>5412</v>
      </c>
      <c r="D2121">
        <v>2500</v>
      </c>
      <c r="E2121">
        <v>2500</v>
      </c>
      <c r="F2121" t="s">
        <v>8219</v>
      </c>
      <c r="G2121" t="s">
        <v>8224</v>
      </c>
      <c r="H2121" t="s">
        <v>8246</v>
      </c>
      <c r="I2121">
        <v>1480559011</v>
      </c>
      <c r="J2121" s="13">
        <f t="shared" si="133"/>
        <v>42705.099664351852</v>
      </c>
      <c r="K2121">
        <v>1477963411</v>
      </c>
      <c r="L2121" s="13">
        <f t="shared" si="134"/>
        <v>42460.573611111111</v>
      </c>
      <c r="M2121" t="b">
        <v>0</v>
      </c>
      <c r="N2121">
        <v>50</v>
      </c>
      <c r="O2121" t="b">
        <v>1</v>
      </c>
      <c r="P2121" t="s">
        <v>8271</v>
      </c>
      <c r="Q2121" s="6">
        <f t="shared" si="132"/>
        <v>1</v>
      </c>
      <c r="R2121" s="8">
        <f t="shared" si="135"/>
        <v>50</v>
      </c>
      <c r="S2121" t="s">
        <v>8317</v>
      </c>
      <c r="T2121" t="s">
        <v>8318</v>
      </c>
    </row>
    <row r="2122" spans="1:20" ht="60" x14ac:dyDescent="0.25">
      <c r="A2122">
        <v>1363</v>
      </c>
      <c r="B2122" s="3" t="s">
        <v>1364</v>
      </c>
      <c r="C2122" s="3" t="s">
        <v>5473</v>
      </c>
      <c r="D2122">
        <v>200</v>
      </c>
      <c r="E2122">
        <v>200</v>
      </c>
      <c r="F2122" t="s">
        <v>8219</v>
      </c>
      <c r="G2122" t="s">
        <v>8224</v>
      </c>
      <c r="H2122" t="s">
        <v>8246</v>
      </c>
      <c r="I2122">
        <v>1455523140</v>
      </c>
      <c r="J2122" s="13">
        <f t="shared" si="133"/>
        <v>42415.332638888889</v>
      </c>
      <c r="K2122">
        <v>1453925727</v>
      </c>
      <c r="L2122" s="13">
        <f t="shared" si="134"/>
        <v>42081.864641203705</v>
      </c>
      <c r="M2122" t="b">
        <v>0</v>
      </c>
      <c r="N2122">
        <v>5</v>
      </c>
      <c r="O2122" t="b">
        <v>1</v>
      </c>
      <c r="P2122" t="s">
        <v>8274</v>
      </c>
      <c r="Q2122" s="6">
        <f t="shared" si="132"/>
        <v>1</v>
      </c>
      <c r="R2122" s="8">
        <f t="shared" si="135"/>
        <v>40</v>
      </c>
      <c r="S2122" t="s">
        <v>8323</v>
      </c>
      <c r="T2122" t="s">
        <v>8333</v>
      </c>
    </row>
    <row r="2123" spans="1:20" ht="60" x14ac:dyDescent="0.25">
      <c r="A2123">
        <v>1633</v>
      </c>
      <c r="B2123" s="3" t="s">
        <v>1634</v>
      </c>
      <c r="C2123" s="3" t="s">
        <v>5743</v>
      </c>
      <c r="D2123">
        <v>10000</v>
      </c>
      <c r="E2123">
        <v>10000</v>
      </c>
      <c r="F2123" t="s">
        <v>8219</v>
      </c>
      <c r="G2123" t="s">
        <v>8224</v>
      </c>
      <c r="H2123" t="s">
        <v>8246</v>
      </c>
      <c r="I2123">
        <v>1326690000</v>
      </c>
      <c r="J2123" s="13">
        <f t="shared" si="133"/>
        <v>40924.208333333336</v>
      </c>
      <c r="K2123">
        <v>1324329156</v>
      </c>
      <c r="L2123" s="13">
        <f t="shared" si="134"/>
        <v>42037.950937500005</v>
      </c>
      <c r="M2123" t="b">
        <v>0</v>
      </c>
      <c r="N2123">
        <v>58</v>
      </c>
      <c r="O2123" t="b">
        <v>1</v>
      </c>
      <c r="P2123" t="s">
        <v>8276</v>
      </c>
      <c r="Q2123" s="6">
        <f t="shared" si="132"/>
        <v>1</v>
      </c>
      <c r="R2123" s="8">
        <f t="shared" si="135"/>
        <v>172.41379310344828</v>
      </c>
      <c r="S2123" t="s">
        <v>8314</v>
      </c>
      <c r="T2123" t="s">
        <v>8315</v>
      </c>
    </row>
    <row r="2124" spans="1:20" ht="60" x14ac:dyDescent="0.25">
      <c r="A2124">
        <v>1639</v>
      </c>
      <c r="B2124" s="3" t="s">
        <v>1640</v>
      </c>
      <c r="C2124" s="3" t="s">
        <v>5749</v>
      </c>
      <c r="D2124">
        <v>1800</v>
      </c>
      <c r="E2124">
        <v>1800</v>
      </c>
      <c r="F2124" t="s">
        <v>8219</v>
      </c>
      <c r="G2124" t="s">
        <v>8224</v>
      </c>
      <c r="H2124" t="s">
        <v>8246</v>
      </c>
      <c r="I2124">
        <v>1330789165</v>
      </c>
      <c r="J2124" s="13">
        <f t="shared" si="133"/>
        <v>40971.652372685188</v>
      </c>
      <c r="K2124">
        <v>1328197165</v>
      </c>
      <c r="L2124" s="13">
        <f t="shared" si="134"/>
        <v>41875.922858796301</v>
      </c>
      <c r="M2124" t="b">
        <v>0</v>
      </c>
      <c r="N2124">
        <v>19</v>
      </c>
      <c r="O2124" t="b">
        <v>1</v>
      </c>
      <c r="P2124" t="s">
        <v>8276</v>
      </c>
      <c r="Q2124" s="6">
        <f t="shared" si="132"/>
        <v>1</v>
      </c>
      <c r="R2124" s="8">
        <f t="shared" si="135"/>
        <v>94.736842105263165</v>
      </c>
      <c r="S2124" t="s">
        <v>8314</v>
      </c>
      <c r="T2124" t="s">
        <v>8315</v>
      </c>
    </row>
    <row r="2125" spans="1:20" ht="45" x14ac:dyDescent="0.25">
      <c r="A2125">
        <v>1642</v>
      </c>
      <c r="B2125" s="3" t="s">
        <v>1643</v>
      </c>
      <c r="C2125" s="3" t="s">
        <v>5752</v>
      </c>
      <c r="D2125">
        <v>1200</v>
      </c>
      <c r="E2125">
        <v>1200</v>
      </c>
      <c r="F2125" t="s">
        <v>8219</v>
      </c>
      <c r="G2125" t="s">
        <v>8224</v>
      </c>
      <c r="H2125" t="s">
        <v>8246</v>
      </c>
      <c r="I2125">
        <v>1308011727</v>
      </c>
      <c r="J2125" s="13">
        <f t="shared" si="133"/>
        <v>40708.024618055555</v>
      </c>
      <c r="K2125">
        <v>1306283727</v>
      </c>
      <c r="L2125" s="13">
        <f t="shared" si="134"/>
        <v>42060.683935185181</v>
      </c>
      <c r="M2125" t="b">
        <v>0</v>
      </c>
      <c r="N2125">
        <v>28</v>
      </c>
      <c r="O2125" t="b">
        <v>1</v>
      </c>
      <c r="P2125" t="s">
        <v>8292</v>
      </c>
      <c r="Q2125" s="6">
        <f t="shared" si="132"/>
        <v>1</v>
      </c>
      <c r="R2125" s="8">
        <f t="shared" si="135"/>
        <v>42.857142857142854</v>
      </c>
      <c r="S2125" t="s">
        <v>8314</v>
      </c>
      <c r="T2125" t="s">
        <v>8322</v>
      </c>
    </row>
    <row r="2126" spans="1:20" ht="30" x14ac:dyDescent="0.25">
      <c r="A2126">
        <v>1689</v>
      </c>
      <c r="B2126" s="3" t="s">
        <v>1690</v>
      </c>
      <c r="C2126" s="3" t="s">
        <v>5799</v>
      </c>
      <c r="D2126">
        <v>2400</v>
      </c>
      <c r="E2126">
        <v>2400</v>
      </c>
      <c r="F2126" t="s">
        <v>8222</v>
      </c>
      <c r="G2126" t="s">
        <v>8224</v>
      </c>
      <c r="H2126" t="s">
        <v>8246</v>
      </c>
      <c r="I2126">
        <v>1489700230</v>
      </c>
      <c r="J2126" s="13">
        <f t="shared" si="133"/>
        <v>42810.900810185187</v>
      </c>
      <c r="K2126">
        <v>1487111830</v>
      </c>
      <c r="L2126" s="13">
        <f t="shared" si="134"/>
        <v>41758.839675925927</v>
      </c>
      <c r="M2126" t="b">
        <v>0</v>
      </c>
      <c r="N2126">
        <v>14</v>
      </c>
      <c r="O2126" t="b">
        <v>0</v>
      </c>
      <c r="P2126" t="s">
        <v>8293</v>
      </c>
      <c r="Q2126" s="6">
        <f t="shared" si="132"/>
        <v>1</v>
      </c>
      <c r="R2126" s="8">
        <f t="shared" si="135"/>
        <v>171.42857142857142</v>
      </c>
      <c r="S2126" t="s">
        <v>8314</v>
      </c>
      <c r="T2126" t="s">
        <v>8339</v>
      </c>
    </row>
    <row r="2127" spans="1:20" ht="30" x14ac:dyDescent="0.25">
      <c r="A2127">
        <v>1822</v>
      </c>
      <c r="B2127" s="3" t="s">
        <v>1823</v>
      </c>
      <c r="C2127" s="3" t="s">
        <v>5932</v>
      </c>
      <c r="D2127">
        <v>300</v>
      </c>
      <c r="E2127">
        <v>300</v>
      </c>
      <c r="F2127" t="s">
        <v>8219</v>
      </c>
      <c r="G2127" t="s">
        <v>8229</v>
      </c>
      <c r="H2127" t="s">
        <v>8251</v>
      </c>
      <c r="I2127">
        <v>1391194860</v>
      </c>
      <c r="J2127" s="13">
        <f t="shared" si="133"/>
        <v>41670.792361111111</v>
      </c>
      <c r="K2127">
        <v>1388084862</v>
      </c>
      <c r="L2127" s="13">
        <f t="shared" si="134"/>
        <v>42307.908379629633</v>
      </c>
      <c r="M2127" t="b">
        <v>0</v>
      </c>
      <c r="N2127">
        <v>11</v>
      </c>
      <c r="O2127" t="b">
        <v>1</v>
      </c>
      <c r="P2127" t="s">
        <v>8276</v>
      </c>
      <c r="Q2127" s="6">
        <f t="shared" si="132"/>
        <v>1</v>
      </c>
      <c r="R2127" s="8">
        <f t="shared" si="135"/>
        <v>27.272727272727273</v>
      </c>
      <c r="S2127" t="s">
        <v>8314</v>
      </c>
      <c r="T2127" t="s">
        <v>8315</v>
      </c>
    </row>
    <row r="2128" spans="1:20" ht="90" x14ac:dyDescent="0.25">
      <c r="A2128">
        <v>1845</v>
      </c>
      <c r="B2128" s="3" t="s">
        <v>1846</v>
      </c>
      <c r="C2128" s="3" t="s">
        <v>5955</v>
      </c>
      <c r="D2128">
        <v>1000</v>
      </c>
      <c r="E2128">
        <v>1000</v>
      </c>
      <c r="F2128" t="s">
        <v>8219</v>
      </c>
      <c r="G2128" t="s">
        <v>8224</v>
      </c>
      <c r="H2128" t="s">
        <v>8246</v>
      </c>
      <c r="I2128">
        <v>1466139300</v>
      </c>
      <c r="J2128" s="13">
        <f t="shared" si="133"/>
        <v>42538.204861111109</v>
      </c>
      <c r="K2128">
        <v>1464854398</v>
      </c>
      <c r="L2128" s="13">
        <f t="shared" si="134"/>
        <v>42097.874155092592</v>
      </c>
      <c r="M2128" t="b">
        <v>0</v>
      </c>
      <c r="N2128">
        <v>19</v>
      </c>
      <c r="O2128" t="b">
        <v>1</v>
      </c>
      <c r="P2128" t="s">
        <v>8276</v>
      </c>
      <c r="Q2128" s="6">
        <f t="shared" si="132"/>
        <v>1</v>
      </c>
      <c r="R2128" s="8">
        <f t="shared" si="135"/>
        <v>52.631578947368418</v>
      </c>
      <c r="S2128" t="s">
        <v>8314</v>
      </c>
      <c r="T2128" t="s">
        <v>8315</v>
      </c>
    </row>
    <row r="2129" spans="1:20" ht="45" x14ac:dyDescent="0.25">
      <c r="A2129">
        <v>1857</v>
      </c>
      <c r="B2129" s="3" t="s">
        <v>1858</v>
      </c>
      <c r="C2129" s="3" t="s">
        <v>5967</v>
      </c>
      <c r="D2129">
        <v>3000</v>
      </c>
      <c r="E2129">
        <v>3000</v>
      </c>
      <c r="F2129" t="s">
        <v>8219</v>
      </c>
      <c r="G2129" t="s">
        <v>8224</v>
      </c>
      <c r="H2129" t="s">
        <v>8246</v>
      </c>
      <c r="I2129">
        <v>1410546413</v>
      </c>
      <c r="J2129" s="13">
        <f t="shared" si="133"/>
        <v>41894.76866898148</v>
      </c>
      <c r="K2129">
        <v>1407954413</v>
      </c>
      <c r="L2129" s="13">
        <f t="shared" si="134"/>
        <v>42013.15253472222</v>
      </c>
      <c r="M2129" t="b">
        <v>0</v>
      </c>
      <c r="N2129">
        <v>22</v>
      </c>
      <c r="O2129" t="b">
        <v>1</v>
      </c>
      <c r="P2129" t="s">
        <v>8276</v>
      </c>
      <c r="Q2129" s="6">
        <f t="shared" si="132"/>
        <v>1</v>
      </c>
      <c r="R2129" s="8">
        <f t="shared" si="135"/>
        <v>136.36363636363637</v>
      </c>
      <c r="S2129" t="s">
        <v>8314</v>
      </c>
      <c r="T2129" t="s">
        <v>8315</v>
      </c>
    </row>
    <row r="2130" spans="1:20" ht="45" x14ac:dyDescent="0.25">
      <c r="A2130">
        <v>2095</v>
      </c>
      <c r="B2130" s="3" t="s">
        <v>2096</v>
      </c>
      <c r="C2130" s="3" t="s">
        <v>6205</v>
      </c>
      <c r="D2130">
        <v>2500</v>
      </c>
      <c r="E2130">
        <v>2500</v>
      </c>
      <c r="F2130" t="s">
        <v>8219</v>
      </c>
      <c r="G2130" t="s">
        <v>8224</v>
      </c>
      <c r="H2130" t="s">
        <v>8246</v>
      </c>
      <c r="I2130">
        <v>1317576973</v>
      </c>
      <c r="J2130" s="13">
        <f t="shared" si="133"/>
        <v>40818.733483796292</v>
      </c>
      <c r="K2130">
        <v>1312392973</v>
      </c>
      <c r="L2130" s="13">
        <f t="shared" si="134"/>
        <v>42403.998217592598</v>
      </c>
      <c r="M2130" t="b">
        <v>0</v>
      </c>
      <c r="N2130">
        <v>22</v>
      </c>
      <c r="O2130" t="b">
        <v>1</v>
      </c>
      <c r="P2130" t="s">
        <v>8279</v>
      </c>
      <c r="Q2130" s="6">
        <f t="shared" si="132"/>
        <v>1</v>
      </c>
      <c r="R2130" s="8">
        <f t="shared" si="135"/>
        <v>113.63636363636364</v>
      </c>
      <c r="S2130" t="s">
        <v>8314</v>
      </c>
      <c r="T2130" t="s">
        <v>8331</v>
      </c>
    </row>
    <row r="2131" spans="1:20" ht="60" x14ac:dyDescent="0.25">
      <c r="A2131">
        <v>2097</v>
      </c>
      <c r="B2131" s="3" t="s">
        <v>2098</v>
      </c>
      <c r="C2131" s="3" t="s">
        <v>6207</v>
      </c>
      <c r="D2131">
        <v>3000</v>
      </c>
      <c r="E2131">
        <v>3000</v>
      </c>
      <c r="F2131" t="s">
        <v>8219</v>
      </c>
      <c r="G2131" t="s">
        <v>8224</v>
      </c>
      <c r="H2131" t="s">
        <v>8246</v>
      </c>
      <c r="I2131">
        <v>1322751735</v>
      </c>
      <c r="J2131" s="13">
        <f t="shared" si="133"/>
        <v>40878.626562500001</v>
      </c>
      <c r="K2131">
        <v>1317564135</v>
      </c>
      <c r="L2131" s="13">
        <f t="shared" si="134"/>
        <v>42511.362048611118</v>
      </c>
      <c r="M2131" t="b">
        <v>0</v>
      </c>
      <c r="N2131">
        <v>38</v>
      </c>
      <c r="O2131" t="b">
        <v>1</v>
      </c>
      <c r="P2131" t="s">
        <v>8279</v>
      </c>
      <c r="Q2131" s="6">
        <f t="shared" si="132"/>
        <v>1</v>
      </c>
      <c r="R2131" s="8">
        <f t="shared" si="135"/>
        <v>78.94736842105263</v>
      </c>
      <c r="S2131" t="s">
        <v>8314</v>
      </c>
      <c r="T2131" t="s">
        <v>8331</v>
      </c>
    </row>
    <row r="2132" spans="1:20" ht="45" x14ac:dyDescent="0.25">
      <c r="A2132">
        <v>2112</v>
      </c>
      <c r="B2132" s="3" t="s">
        <v>2113</v>
      </c>
      <c r="C2132" s="3" t="s">
        <v>6222</v>
      </c>
      <c r="D2132">
        <v>300</v>
      </c>
      <c r="E2132">
        <v>300</v>
      </c>
      <c r="F2132" t="s">
        <v>8219</v>
      </c>
      <c r="G2132" t="s">
        <v>8224</v>
      </c>
      <c r="H2132" t="s">
        <v>8246</v>
      </c>
      <c r="I2132">
        <v>1366064193</v>
      </c>
      <c r="J2132" s="13">
        <f t="shared" si="133"/>
        <v>41379.928159722222</v>
      </c>
      <c r="K2132">
        <v>1364854593</v>
      </c>
      <c r="L2132" s="13">
        <f t="shared" si="134"/>
        <v>42341.57430555555</v>
      </c>
      <c r="M2132" t="b">
        <v>0</v>
      </c>
      <c r="N2132">
        <v>11</v>
      </c>
      <c r="O2132" t="b">
        <v>1</v>
      </c>
      <c r="P2132" t="s">
        <v>8279</v>
      </c>
      <c r="Q2132" s="6">
        <f t="shared" si="132"/>
        <v>1</v>
      </c>
      <c r="R2132" s="8">
        <f t="shared" si="135"/>
        <v>27.272727272727273</v>
      </c>
      <c r="S2132" t="s">
        <v>8314</v>
      </c>
      <c r="T2132" t="s">
        <v>8331</v>
      </c>
    </row>
    <row r="2133" spans="1:20" ht="60" x14ac:dyDescent="0.25">
      <c r="A2133">
        <v>2169</v>
      </c>
      <c r="B2133" s="3" t="s">
        <v>2170</v>
      </c>
      <c r="C2133" s="3" t="s">
        <v>6279</v>
      </c>
      <c r="D2133">
        <v>153</v>
      </c>
      <c r="E2133">
        <v>153</v>
      </c>
      <c r="F2133" t="s">
        <v>8219</v>
      </c>
      <c r="G2133" t="s">
        <v>8224</v>
      </c>
      <c r="H2133" t="s">
        <v>8246</v>
      </c>
      <c r="I2133">
        <v>1488473351</v>
      </c>
      <c r="J2133" s="13">
        <f t="shared" si="133"/>
        <v>42796.700821759259</v>
      </c>
      <c r="K2133">
        <v>1488214151</v>
      </c>
      <c r="L2133" s="13">
        <f t="shared" si="134"/>
        <v>42752.827199074076</v>
      </c>
      <c r="M2133" t="b">
        <v>0</v>
      </c>
      <c r="N2133">
        <v>7</v>
      </c>
      <c r="O2133" t="b">
        <v>1</v>
      </c>
      <c r="P2133" t="s">
        <v>8276</v>
      </c>
      <c r="Q2133" s="6">
        <f t="shared" si="132"/>
        <v>1</v>
      </c>
      <c r="R2133" s="8">
        <f t="shared" si="135"/>
        <v>21.857142857142858</v>
      </c>
      <c r="S2133" t="s">
        <v>8314</v>
      </c>
      <c r="T2133" t="s">
        <v>8315</v>
      </c>
    </row>
    <row r="2134" spans="1:20" ht="45" x14ac:dyDescent="0.25">
      <c r="A2134">
        <v>2172</v>
      </c>
      <c r="B2134" s="3" t="s">
        <v>2173</v>
      </c>
      <c r="C2134" s="3" t="s">
        <v>6282</v>
      </c>
      <c r="D2134">
        <v>1000</v>
      </c>
      <c r="E2134">
        <v>1000</v>
      </c>
      <c r="F2134" t="s">
        <v>8219</v>
      </c>
      <c r="G2134" t="s">
        <v>8224</v>
      </c>
      <c r="H2134" t="s">
        <v>8246</v>
      </c>
      <c r="I2134">
        <v>1429365320</v>
      </c>
      <c r="J2134" s="13">
        <f t="shared" si="133"/>
        <v>42112.580092592587</v>
      </c>
      <c r="K2134">
        <v>1426773320</v>
      </c>
      <c r="L2134" s="13">
        <f t="shared" si="134"/>
        <v>42597.882488425923</v>
      </c>
      <c r="M2134" t="b">
        <v>0</v>
      </c>
      <c r="N2134">
        <v>13</v>
      </c>
      <c r="O2134" t="b">
        <v>1</v>
      </c>
      <c r="P2134" t="s">
        <v>8276</v>
      </c>
      <c r="Q2134" s="6">
        <f t="shared" si="132"/>
        <v>1</v>
      </c>
      <c r="R2134" s="8">
        <f t="shared" si="135"/>
        <v>76.92307692307692</v>
      </c>
      <c r="S2134" t="s">
        <v>8314</v>
      </c>
      <c r="T2134" t="s">
        <v>8315</v>
      </c>
    </row>
    <row r="2135" spans="1:20" ht="45" x14ac:dyDescent="0.25">
      <c r="A2135">
        <v>2207</v>
      </c>
      <c r="B2135" s="3" t="s">
        <v>2208</v>
      </c>
      <c r="C2135" s="3" t="s">
        <v>6317</v>
      </c>
      <c r="D2135">
        <v>2000</v>
      </c>
      <c r="E2135">
        <v>2000</v>
      </c>
      <c r="F2135" t="s">
        <v>8219</v>
      </c>
      <c r="G2135" t="s">
        <v>8224</v>
      </c>
      <c r="H2135" t="s">
        <v>8246</v>
      </c>
      <c r="I2135">
        <v>1384580373</v>
      </c>
      <c r="J2135" s="13">
        <f t="shared" si="133"/>
        <v>41594.235798611109</v>
      </c>
      <c r="K2135">
        <v>1381984773</v>
      </c>
      <c r="L2135" s="13">
        <f t="shared" si="134"/>
        <v>41829.977326388893</v>
      </c>
      <c r="M2135" t="b">
        <v>0</v>
      </c>
      <c r="N2135">
        <v>7</v>
      </c>
      <c r="O2135" t="b">
        <v>1</v>
      </c>
      <c r="P2135" t="s">
        <v>8280</v>
      </c>
      <c r="Q2135" s="6">
        <f t="shared" si="132"/>
        <v>1</v>
      </c>
      <c r="R2135" s="8">
        <f t="shared" si="135"/>
        <v>285.71428571428572</v>
      </c>
      <c r="S2135" t="s">
        <v>8314</v>
      </c>
      <c r="T2135" t="s">
        <v>8327</v>
      </c>
    </row>
    <row r="2136" spans="1:20" ht="45" x14ac:dyDescent="0.25">
      <c r="A2136">
        <v>2466</v>
      </c>
      <c r="B2136" s="3" t="s">
        <v>2467</v>
      </c>
      <c r="C2136" s="3" t="s">
        <v>6576</v>
      </c>
      <c r="D2136">
        <v>2500</v>
      </c>
      <c r="E2136">
        <v>2500</v>
      </c>
      <c r="F2136" t="s">
        <v>8219</v>
      </c>
      <c r="G2136" t="s">
        <v>8224</v>
      </c>
      <c r="H2136" t="s">
        <v>8246</v>
      </c>
      <c r="I2136">
        <v>1368066453</v>
      </c>
      <c r="J2136" s="13">
        <f t="shared" si="133"/>
        <v>41403.102465277778</v>
      </c>
      <c r="K2136">
        <v>1365474453</v>
      </c>
      <c r="L2136" s="13">
        <f t="shared" si="134"/>
        <v>42311.750324074077</v>
      </c>
      <c r="M2136" t="b">
        <v>0</v>
      </c>
      <c r="N2136">
        <v>52</v>
      </c>
      <c r="O2136" t="b">
        <v>1</v>
      </c>
      <c r="P2136" t="s">
        <v>8279</v>
      </c>
      <c r="Q2136" s="6">
        <f t="shared" si="132"/>
        <v>1</v>
      </c>
      <c r="R2136" s="8">
        <f t="shared" si="135"/>
        <v>48.07692307692308</v>
      </c>
      <c r="S2136" t="s">
        <v>8314</v>
      </c>
      <c r="T2136" t="s">
        <v>8331</v>
      </c>
    </row>
    <row r="2137" spans="1:20" ht="45" x14ac:dyDescent="0.25">
      <c r="A2137">
        <v>2473</v>
      </c>
      <c r="B2137" s="3" t="s">
        <v>2474</v>
      </c>
      <c r="C2137" s="3" t="s">
        <v>6583</v>
      </c>
      <c r="D2137">
        <v>2000</v>
      </c>
      <c r="E2137">
        <v>2000</v>
      </c>
      <c r="F2137" t="s">
        <v>8219</v>
      </c>
      <c r="G2137" t="s">
        <v>8224</v>
      </c>
      <c r="H2137" t="s">
        <v>8246</v>
      </c>
      <c r="I2137">
        <v>1352573869</v>
      </c>
      <c r="J2137" s="13">
        <f t="shared" si="133"/>
        <v>41223.790150462963</v>
      </c>
      <c r="K2137">
        <v>1349978269</v>
      </c>
      <c r="L2137" s="13">
        <f t="shared" si="134"/>
        <v>41809.860300925924</v>
      </c>
      <c r="M2137" t="b">
        <v>0</v>
      </c>
      <c r="N2137">
        <v>47</v>
      </c>
      <c r="O2137" t="b">
        <v>1</v>
      </c>
      <c r="P2137" t="s">
        <v>8279</v>
      </c>
      <c r="Q2137" s="6">
        <f t="shared" si="132"/>
        <v>1</v>
      </c>
      <c r="R2137" s="8">
        <f t="shared" si="135"/>
        <v>42.553191489361701</v>
      </c>
      <c r="S2137" t="s">
        <v>8314</v>
      </c>
      <c r="T2137" t="s">
        <v>8331</v>
      </c>
    </row>
    <row r="2138" spans="1:20" ht="60" x14ac:dyDescent="0.25">
      <c r="A2138">
        <v>2480</v>
      </c>
      <c r="B2138" s="3" t="s">
        <v>2480</v>
      </c>
      <c r="C2138" s="3" t="s">
        <v>6590</v>
      </c>
      <c r="D2138">
        <v>2000</v>
      </c>
      <c r="E2138">
        <v>2000</v>
      </c>
      <c r="F2138" t="s">
        <v>8219</v>
      </c>
      <c r="G2138" t="s">
        <v>8224</v>
      </c>
      <c r="H2138" t="s">
        <v>8246</v>
      </c>
      <c r="I2138">
        <v>1444516084</v>
      </c>
      <c r="J2138" s="13">
        <f t="shared" si="133"/>
        <v>42287.936157407406</v>
      </c>
      <c r="K2138">
        <v>1439332084</v>
      </c>
      <c r="L2138" s="13">
        <f t="shared" si="134"/>
        <v>42437.398680555561</v>
      </c>
      <c r="M2138" t="b">
        <v>0</v>
      </c>
      <c r="N2138">
        <v>8</v>
      </c>
      <c r="O2138" t="b">
        <v>1</v>
      </c>
      <c r="P2138" t="s">
        <v>8279</v>
      </c>
      <c r="Q2138" s="6">
        <f t="shared" si="132"/>
        <v>1</v>
      </c>
      <c r="R2138" s="8">
        <f t="shared" si="135"/>
        <v>250</v>
      </c>
      <c r="S2138" t="s">
        <v>8314</v>
      </c>
      <c r="T2138" t="s">
        <v>8331</v>
      </c>
    </row>
    <row r="2139" spans="1:20" ht="30" x14ac:dyDescent="0.25">
      <c r="A2139">
        <v>2496</v>
      </c>
      <c r="B2139" s="3" t="s">
        <v>2496</v>
      </c>
      <c r="C2139" s="3" t="s">
        <v>6606</v>
      </c>
      <c r="D2139">
        <v>6000</v>
      </c>
      <c r="E2139">
        <v>6000</v>
      </c>
      <c r="F2139" t="s">
        <v>8219</v>
      </c>
      <c r="G2139" t="s">
        <v>8224</v>
      </c>
      <c r="H2139" t="s">
        <v>8246</v>
      </c>
      <c r="I2139">
        <v>1364597692</v>
      </c>
      <c r="J2139" s="13">
        <f t="shared" si="133"/>
        <v>41362.954768518517</v>
      </c>
      <c r="K2139">
        <v>1361577292</v>
      </c>
      <c r="L2139" s="13">
        <f t="shared" si="134"/>
        <v>42510.798854166671</v>
      </c>
      <c r="M2139" t="b">
        <v>0</v>
      </c>
      <c r="N2139">
        <v>10</v>
      </c>
      <c r="O2139" t="b">
        <v>1</v>
      </c>
      <c r="P2139" t="s">
        <v>8279</v>
      </c>
      <c r="Q2139" s="6">
        <f t="shared" si="132"/>
        <v>1</v>
      </c>
      <c r="R2139" s="8">
        <f t="shared" si="135"/>
        <v>600</v>
      </c>
      <c r="S2139" t="s">
        <v>8314</v>
      </c>
      <c r="T2139" t="s">
        <v>8331</v>
      </c>
    </row>
    <row r="2140" spans="1:20" ht="60" x14ac:dyDescent="0.25">
      <c r="A2140">
        <v>2522</v>
      </c>
      <c r="B2140" s="3" t="s">
        <v>2522</v>
      </c>
      <c r="C2140" s="3" t="s">
        <v>6632</v>
      </c>
      <c r="D2140">
        <v>5000</v>
      </c>
      <c r="E2140">
        <v>5000</v>
      </c>
      <c r="F2140" t="s">
        <v>8219</v>
      </c>
      <c r="G2140" t="s">
        <v>8224</v>
      </c>
      <c r="H2140" t="s">
        <v>8246</v>
      </c>
      <c r="I2140">
        <v>1461336720</v>
      </c>
      <c r="J2140" s="13">
        <f t="shared" si="133"/>
        <v>42482.619444444441</v>
      </c>
      <c r="K2140">
        <v>1459431960</v>
      </c>
      <c r="L2140" s="13">
        <f t="shared" si="134"/>
        <v>41765.610798611109</v>
      </c>
      <c r="M2140" t="b">
        <v>0</v>
      </c>
      <c r="N2140">
        <v>27</v>
      </c>
      <c r="O2140" t="b">
        <v>1</v>
      </c>
      <c r="P2140" t="s">
        <v>8300</v>
      </c>
      <c r="Q2140" s="6">
        <f t="shared" si="132"/>
        <v>1</v>
      </c>
      <c r="R2140" s="8">
        <f t="shared" si="135"/>
        <v>185.18518518518519</v>
      </c>
      <c r="S2140" t="s">
        <v>8314</v>
      </c>
      <c r="T2140" t="s">
        <v>8336</v>
      </c>
    </row>
    <row r="2141" spans="1:20" ht="45" x14ac:dyDescent="0.25">
      <c r="A2141">
        <v>2530</v>
      </c>
      <c r="B2141" s="3" t="s">
        <v>2530</v>
      </c>
      <c r="C2141" s="3" t="s">
        <v>6640</v>
      </c>
      <c r="D2141">
        <v>6500</v>
      </c>
      <c r="E2141">
        <v>6500</v>
      </c>
      <c r="F2141" t="s">
        <v>8219</v>
      </c>
      <c r="G2141" t="s">
        <v>8224</v>
      </c>
      <c r="H2141" t="s">
        <v>8246</v>
      </c>
      <c r="I2141">
        <v>1429505400</v>
      </c>
      <c r="J2141" s="13">
        <f t="shared" si="133"/>
        <v>42114.201388888891</v>
      </c>
      <c r="K2141">
        <v>1426711505</v>
      </c>
      <c r="L2141" s="13">
        <f t="shared" si="134"/>
        <v>41953.8675</v>
      </c>
      <c r="M2141" t="b">
        <v>0</v>
      </c>
      <c r="N2141">
        <v>48</v>
      </c>
      <c r="O2141" t="b">
        <v>1</v>
      </c>
      <c r="P2141" t="s">
        <v>8300</v>
      </c>
      <c r="Q2141" s="6">
        <f t="shared" si="132"/>
        <v>1</v>
      </c>
      <c r="R2141" s="8">
        <f t="shared" si="135"/>
        <v>135.41666666666666</v>
      </c>
      <c r="S2141" t="s">
        <v>8314</v>
      </c>
      <c r="T2141" t="s">
        <v>8336</v>
      </c>
    </row>
    <row r="2142" spans="1:20" ht="60" x14ac:dyDescent="0.25">
      <c r="A2142">
        <v>2635</v>
      </c>
      <c r="B2142" s="3" t="s">
        <v>2635</v>
      </c>
      <c r="C2142" s="3" t="s">
        <v>6745</v>
      </c>
      <c r="D2142">
        <v>11500</v>
      </c>
      <c r="E2142">
        <v>11500</v>
      </c>
      <c r="F2142" t="s">
        <v>8219</v>
      </c>
      <c r="G2142" t="s">
        <v>8229</v>
      </c>
      <c r="H2142" t="s">
        <v>8251</v>
      </c>
      <c r="I2142">
        <v>1425937761</v>
      </c>
      <c r="J2142" s="13">
        <f t="shared" si="133"/>
        <v>42072.909270833334</v>
      </c>
      <c r="K2142">
        <v>1422917361</v>
      </c>
      <c r="L2142" s="13">
        <f t="shared" si="134"/>
        <v>42446.845543981486</v>
      </c>
      <c r="M2142" t="b">
        <v>0</v>
      </c>
      <c r="N2142">
        <v>84</v>
      </c>
      <c r="O2142" t="b">
        <v>1</v>
      </c>
      <c r="P2142" t="s">
        <v>8301</v>
      </c>
      <c r="Q2142" s="6">
        <f t="shared" si="132"/>
        <v>1</v>
      </c>
      <c r="R2142" s="8">
        <f t="shared" si="135"/>
        <v>136.9047619047619</v>
      </c>
      <c r="S2142" t="s">
        <v>8310</v>
      </c>
      <c r="T2142" t="s">
        <v>8319</v>
      </c>
    </row>
    <row r="2143" spans="1:20" ht="60" x14ac:dyDescent="0.25">
      <c r="A2143">
        <v>2821</v>
      </c>
      <c r="B2143" s="3" t="s">
        <v>2821</v>
      </c>
      <c r="C2143" s="3" t="s">
        <v>6931</v>
      </c>
      <c r="D2143">
        <v>1000</v>
      </c>
      <c r="E2143">
        <v>1000</v>
      </c>
      <c r="F2143" t="s">
        <v>8219</v>
      </c>
      <c r="G2143" t="s">
        <v>8225</v>
      </c>
      <c r="H2143" t="s">
        <v>8247</v>
      </c>
      <c r="I2143">
        <v>1411510135</v>
      </c>
      <c r="J2143" s="13">
        <f t="shared" si="133"/>
        <v>41905.922858796301</v>
      </c>
      <c r="K2143">
        <v>1408918135</v>
      </c>
      <c r="L2143" s="13">
        <f t="shared" si="134"/>
        <v>42150.462083333332</v>
      </c>
      <c r="M2143" t="b">
        <v>0</v>
      </c>
      <c r="N2143">
        <v>35</v>
      </c>
      <c r="O2143" t="b">
        <v>1</v>
      </c>
      <c r="P2143" t="s">
        <v>8271</v>
      </c>
      <c r="Q2143" s="6">
        <f t="shared" si="132"/>
        <v>1</v>
      </c>
      <c r="R2143" s="8">
        <f t="shared" si="135"/>
        <v>28.571428571428573</v>
      </c>
      <c r="S2143" t="s">
        <v>8317</v>
      </c>
      <c r="T2143" t="s">
        <v>8318</v>
      </c>
    </row>
    <row r="2144" spans="1:20" ht="60" x14ac:dyDescent="0.25">
      <c r="A2144">
        <v>2822</v>
      </c>
      <c r="B2144" s="3" t="s">
        <v>2822</v>
      </c>
      <c r="C2144" s="3" t="s">
        <v>6932</v>
      </c>
      <c r="D2144">
        <v>6000</v>
      </c>
      <c r="E2144">
        <v>6000</v>
      </c>
      <c r="F2144" t="s">
        <v>8219</v>
      </c>
      <c r="G2144" t="s">
        <v>8224</v>
      </c>
      <c r="H2144" t="s">
        <v>8246</v>
      </c>
      <c r="I2144">
        <v>1427469892</v>
      </c>
      <c r="J2144" s="13">
        <f t="shared" si="133"/>
        <v>42090.642268518524</v>
      </c>
      <c r="K2144">
        <v>1424881492</v>
      </c>
      <c r="L2144" s="13">
        <f t="shared" si="134"/>
        <v>41879.959050925929</v>
      </c>
      <c r="M2144" t="b">
        <v>0</v>
      </c>
      <c r="N2144">
        <v>94</v>
      </c>
      <c r="O2144" t="b">
        <v>1</v>
      </c>
      <c r="P2144" t="s">
        <v>8271</v>
      </c>
      <c r="Q2144" s="6">
        <f t="shared" si="132"/>
        <v>1</v>
      </c>
      <c r="R2144" s="8">
        <f t="shared" si="135"/>
        <v>63.829787234042556</v>
      </c>
      <c r="S2144" t="s">
        <v>8317</v>
      </c>
      <c r="T2144" t="s">
        <v>8318</v>
      </c>
    </row>
    <row r="2145" spans="1:20" ht="45" x14ac:dyDescent="0.25">
      <c r="A2145">
        <v>2830</v>
      </c>
      <c r="B2145" s="3" t="s">
        <v>2830</v>
      </c>
      <c r="C2145" s="3" t="s">
        <v>6940</v>
      </c>
      <c r="D2145">
        <v>3000</v>
      </c>
      <c r="E2145">
        <v>3000</v>
      </c>
      <c r="F2145" t="s">
        <v>8219</v>
      </c>
      <c r="G2145" t="s">
        <v>8224</v>
      </c>
      <c r="H2145" t="s">
        <v>8246</v>
      </c>
      <c r="I2145">
        <v>1399867140</v>
      </c>
      <c r="J2145" s="13">
        <f t="shared" si="133"/>
        <v>41771.165972222225</v>
      </c>
      <c r="K2145">
        <v>1398802148</v>
      </c>
      <c r="L2145" s="13">
        <f t="shared" si="134"/>
        <v>42467.144166666665</v>
      </c>
      <c r="M2145" t="b">
        <v>0</v>
      </c>
      <c r="N2145">
        <v>11</v>
      </c>
      <c r="O2145" t="b">
        <v>1</v>
      </c>
      <c r="P2145" t="s">
        <v>8271</v>
      </c>
      <c r="Q2145" s="6">
        <f t="shared" si="132"/>
        <v>1</v>
      </c>
      <c r="R2145" s="8">
        <f t="shared" si="135"/>
        <v>272.72727272727275</v>
      </c>
      <c r="S2145" t="s">
        <v>8317</v>
      </c>
      <c r="T2145" t="s">
        <v>8318</v>
      </c>
    </row>
    <row r="2146" spans="1:20" ht="60" x14ac:dyDescent="0.25">
      <c r="A2146">
        <v>2837</v>
      </c>
      <c r="B2146" s="3" t="s">
        <v>2837</v>
      </c>
      <c r="C2146" s="3" t="s">
        <v>6947</v>
      </c>
      <c r="D2146">
        <v>850</v>
      </c>
      <c r="E2146">
        <v>850</v>
      </c>
      <c r="F2146" t="s">
        <v>8219</v>
      </c>
      <c r="G2146" t="s">
        <v>8229</v>
      </c>
      <c r="H2146" t="s">
        <v>8251</v>
      </c>
      <c r="I2146">
        <v>1449701284</v>
      </c>
      <c r="J2146" s="13">
        <f t="shared" si="133"/>
        <v>42347.950046296297</v>
      </c>
      <c r="K2146">
        <v>1446241684</v>
      </c>
      <c r="L2146" s="13">
        <f t="shared" si="134"/>
        <v>41792.645277777774</v>
      </c>
      <c r="M2146" t="b">
        <v>0</v>
      </c>
      <c r="N2146">
        <v>21</v>
      </c>
      <c r="O2146" t="b">
        <v>1</v>
      </c>
      <c r="P2146" t="s">
        <v>8271</v>
      </c>
      <c r="Q2146" s="6">
        <f t="shared" si="132"/>
        <v>1</v>
      </c>
      <c r="R2146" s="8">
        <f t="shared" si="135"/>
        <v>40.476190476190474</v>
      </c>
      <c r="S2146" t="s">
        <v>8317</v>
      </c>
      <c r="T2146" t="s">
        <v>8318</v>
      </c>
    </row>
    <row r="2147" spans="1:20" ht="60" x14ac:dyDescent="0.25">
      <c r="A2147">
        <v>2922</v>
      </c>
      <c r="B2147" s="3" t="s">
        <v>2922</v>
      </c>
      <c r="C2147" s="3" t="s">
        <v>7032</v>
      </c>
      <c r="D2147">
        <v>500</v>
      </c>
      <c r="E2147">
        <v>500</v>
      </c>
      <c r="F2147" t="s">
        <v>8219</v>
      </c>
      <c r="G2147" t="s">
        <v>8225</v>
      </c>
      <c r="H2147" t="s">
        <v>8247</v>
      </c>
      <c r="I2147">
        <v>1431982727</v>
      </c>
      <c r="J2147" s="13">
        <f t="shared" si="133"/>
        <v>42142.874155092592</v>
      </c>
      <c r="K2147">
        <v>1428094727</v>
      </c>
      <c r="L2147" s="13">
        <f t="shared" si="134"/>
        <v>41839.730937500004</v>
      </c>
      <c r="M2147" t="b">
        <v>0</v>
      </c>
      <c r="N2147">
        <v>6</v>
      </c>
      <c r="O2147" t="b">
        <v>1</v>
      </c>
      <c r="P2147" t="s">
        <v>8305</v>
      </c>
      <c r="Q2147" s="6">
        <f t="shared" si="132"/>
        <v>1</v>
      </c>
      <c r="R2147" s="8">
        <f t="shared" si="135"/>
        <v>83.333333333333329</v>
      </c>
      <c r="S2147" t="s">
        <v>8317</v>
      </c>
      <c r="T2147" t="s">
        <v>8338</v>
      </c>
    </row>
    <row r="2148" spans="1:20" ht="45" x14ac:dyDescent="0.25">
      <c r="A2148">
        <v>2923</v>
      </c>
      <c r="B2148" s="3" t="s">
        <v>2923</v>
      </c>
      <c r="C2148" s="3" t="s">
        <v>7033</v>
      </c>
      <c r="D2148">
        <v>300</v>
      </c>
      <c r="E2148">
        <v>300</v>
      </c>
      <c r="F2148" t="s">
        <v>8219</v>
      </c>
      <c r="G2148" t="s">
        <v>8224</v>
      </c>
      <c r="H2148" t="s">
        <v>8246</v>
      </c>
      <c r="I2148">
        <v>1422068400</v>
      </c>
      <c r="J2148" s="13">
        <f t="shared" si="133"/>
        <v>42028.125</v>
      </c>
      <c r="K2148">
        <v>1420774779</v>
      </c>
      <c r="L2148" s="13">
        <f t="shared" si="134"/>
        <v>42124.841111111105</v>
      </c>
      <c r="M2148" t="b">
        <v>0</v>
      </c>
      <c r="N2148">
        <v>10</v>
      </c>
      <c r="O2148" t="b">
        <v>1</v>
      </c>
      <c r="P2148" t="s">
        <v>8305</v>
      </c>
      <c r="Q2148" s="6">
        <f t="shared" si="132"/>
        <v>1</v>
      </c>
      <c r="R2148" s="8">
        <f t="shared" si="135"/>
        <v>30</v>
      </c>
      <c r="S2148" t="s">
        <v>8317</v>
      </c>
      <c r="T2148" t="s">
        <v>8338</v>
      </c>
    </row>
    <row r="2149" spans="1:20" ht="30" x14ac:dyDescent="0.25">
      <c r="A2149">
        <v>2928</v>
      </c>
      <c r="B2149" s="3" t="s">
        <v>2928</v>
      </c>
      <c r="C2149" s="3" t="s">
        <v>7038</v>
      </c>
      <c r="D2149">
        <v>1000</v>
      </c>
      <c r="E2149">
        <v>1000</v>
      </c>
      <c r="F2149" t="s">
        <v>8219</v>
      </c>
      <c r="G2149" t="s">
        <v>8224</v>
      </c>
      <c r="H2149" t="s">
        <v>8246</v>
      </c>
      <c r="I2149">
        <v>1457135846</v>
      </c>
      <c r="J2149" s="13">
        <f t="shared" si="133"/>
        <v>42433.998217592598</v>
      </c>
      <c r="K2149">
        <v>1454543846</v>
      </c>
      <c r="L2149" s="13">
        <f t="shared" si="134"/>
        <v>42272.530509259261</v>
      </c>
      <c r="M2149" t="b">
        <v>0</v>
      </c>
      <c r="N2149">
        <v>24</v>
      </c>
      <c r="O2149" t="b">
        <v>1</v>
      </c>
      <c r="P2149" t="s">
        <v>8305</v>
      </c>
      <c r="Q2149" s="6">
        <f t="shared" si="132"/>
        <v>1</v>
      </c>
      <c r="R2149" s="8">
        <f t="shared" si="135"/>
        <v>41.666666666666664</v>
      </c>
      <c r="S2149" t="s">
        <v>8317</v>
      </c>
      <c r="T2149" t="s">
        <v>8338</v>
      </c>
    </row>
    <row r="2150" spans="1:20" ht="60" x14ac:dyDescent="0.25">
      <c r="A2150">
        <v>2988</v>
      </c>
      <c r="B2150" s="3" t="s">
        <v>2988</v>
      </c>
      <c r="C2150" s="3" t="s">
        <v>7098</v>
      </c>
      <c r="D2150">
        <v>1000</v>
      </c>
      <c r="E2150">
        <v>1000</v>
      </c>
      <c r="F2150" t="s">
        <v>8219</v>
      </c>
      <c r="G2150" t="s">
        <v>8225</v>
      </c>
      <c r="H2150" t="s">
        <v>8247</v>
      </c>
      <c r="I2150">
        <v>1466412081</v>
      </c>
      <c r="J2150" s="13">
        <f t="shared" si="133"/>
        <v>42541.362048611118</v>
      </c>
      <c r="K2150">
        <v>1463820081</v>
      </c>
      <c r="L2150" s="13">
        <f t="shared" si="134"/>
        <v>42062.834444444445</v>
      </c>
      <c r="M2150" t="b">
        <v>0</v>
      </c>
      <c r="N2150">
        <v>28</v>
      </c>
      <c r="O2150" t="b">
        <v>1</v>
      </c>
      <c r="P2150" t="s">
        <v>8303</v>
      </c>
      <c r="Q2150" s="6">
        <f t="shared" si="132"/>
        <v>1</v>
      </c>
      <c r="R2150" s="8">
        <f t="shared" si="135"/>
        <v>35.714285714285715</v>
      </c>
      <c r="S2150" t="s">
        <v>8317</v>
      </c>
      <c r="T2150" t="s">
        <v>8330</v>
      </c>
    </row>
    <row r="2151" spans="1:20" ht="60" x14ac:dyDescent="0.25">
      <c r="A2151">
        <v>2990</v>
      </c>
      <c r="B2151" s="3" t="s">
        <v>2990</v>
      </c>
      <c r="C2151" s="3" t="s">
        <v>7100</v>
      </c>
      <c r="D2151">
        <v>10000</v>
      </c>
      <c r="E2151">
        <v>10000</v>
      </c>
      <c r="F2151" t="s">
        <v>8219</v>
      </c>
      <c r="G2151" t="s">
        <v>8224</v>
      </c>
      <c r="H2151" t="s">
        <v>8246</v>
      </c>
      <c r="I2151">
        <v>1452174420</v>
      </c>
      <c r="J2151" s="13">
        <f t="shared" si="133"/>
        <v>42376.57430555555</v>
      </c>
      <c r="K2151">
        <v>1449150420</v>
      </c>
      <c r="L2151" s="13">
        <f t="shared" si="134"/>
        <v>41848.866157407407</v>
      </c>
      <c r="M2151" t="b">
        <v>0</v>
      </c>
      <c r="N2151">
        <v>27</v>
      </c>
      <c r="O2151" t="b">
        <v>1</v>
      </c>
      <c r="P2151" t="s">
        <v>8303</v>
      </c>
      <c r="Q2151" s="6">
        <f t="shared" si="132"/>
        <v>1</v>
      </c>
      <c r="R2151" s="8">
        <f t="shared" si="135"/>
        <v>370.37037037037038</v>
      </c>
      <c r="S2151" t="s">
        <v>8317</v>
      </c>
      <c r="T2151" t="s">
        <v>8330</v>
      </c>
    </row>
    <row r="2152" spans="1:20" ht="60" x14ac:dyDescent="0.25">
      <c r="A2152">
        <v>3000</v>
      </c>
      <c r="B2152" s="3" t="s">
        <v>3000</v>
      </c>
      <c r="C2152" s="3" t="s">
        <v>7110</v>
      </c>
      <c r="D2152">
        <v>500</v>
      </c>
      <c r="E2152">
        <v>500</v>
      </c>
      <c r="F2152" t="s">
        <v>8219</v>
      </c>
      <c r="G2152" t="s">
        <v>8224</v>
      </c>
      <c r="H2152" t="s">
        <v>8246</v>
      </c>
      <c r="I2152">
        <v>1485885600</v>
      </c>
      <c r="J2152" s="13">
        <f t="shared" si="133"/>
        <v>42766.75</v>
      </c>
      <c r="K2152">
        <v>1484682670</v>
      </c>
      <c r="L2152" s="13">
        <f t="shared" si="134"/>
        <v>42689.214988425927</v>
      </c>
      <c r="M2152" t="b">
        <v>0</v>
      </c>
      <c r="N2152">
        <v>8</v>
      </c>
      <c r="O2152" t="b">
        <v>1</v>
      </c>
      <c r="P2152" t="s">
        <v>8303</v>
      </c>
      <c r="Q2152" s="6">
        <f t="shared" si="132"/>
        <v>1</v>
      </c>
      <c r="R2152" s="8">
        <f t="shared" si="135"/>
        <v>62.5</v>
      </c>
      <c r="S2152" t="s">
        <v>8317</v>
      </c>
      <c r="T2152" t="s">
        <v>8330</v>
      </c>
    </row>
    <row r="2153" spans="1:20" ht="75" x14ac:dyDescent="0.25">
      <c r="A2153">
        <v>3031</v>
      </c>
      <c r="B2153" s="3" t="s">
        <v>3031</v>
      </c>
      <c r="C2153" s="3" t="s">
        <v>7141</v>
      </c>
      <c r="D2153">
        <v>1500</v>
      </c>
      <c r="E2153">
        <v>1500</v>
      </c>
      <c r="F2153" t="s">
        <v>8219</v>
      </c>
      <c r="G2153" t="s">
        <v>8224</v>
      </c>
      <c r="H2153" t="s">
        <v>8246</v>
      </c>
      <c r="I2153">
        <v>1476479447</v>
      </c>
      <c r="J2153" s="13">
        <f t="shared" si="133"/>
        <v>42657.882488425923</v>
      </c>
      <c r="K2153">
        <v>1471295447</v>
      </c>
      <c r="L2153" s="13">
        <f t="shared" si="134"/>
        <v>42297.748738425929</v>
      </c>
      <c r="M2153" t="b">
        <v>0</v>
      </c>
      <c r="N2153">
        <v>29</v>
      </c>
      <c r="O2153" t="b">
        <v>1</v>
      </c>
      <c r="P2153" t="s">
        <v>8303</v>
      </c>
      <c r="Q2153" s="6">
        <f t="shared" si="132"/>
        <v>1</v>
      </c>
      <c r="R2153" s="8">
        <f t="shared" si="135"/>
        <v>51.724137931034484</v>
      </c>
      <c r="S2153" t="s">
        <v>8317</v>
      </c>
      <c r="T2153" t="s">
        <v>8330</v>
      </c>
    </row>
    <row r="2154" spans="1:20" ht="60" x14ac:dyDescent="0.25">
      <c r="A2154">
        <v>3185</v>
      </c>
      <c r="B2154" s="3" t="s">
        <v>3185</v>
      </c>
      <c r="C2154" s="3" t="s">
        <v>7295</v>
      </c>
      <c r="D2154">
        <v>1000</v>
      </c>
      <c r="E2154">
        <v>1000</v>
      </c>
      <c r="F2154" t="s">
        <v>8219</v>
      </c>
      <c r="G2154" t="s">
        <v>8225</v>
      </c>
      <c r="H2154" t="s">
        <v>8247</v>
      </c>
      <c r="I2154">
        <v>1405553241</v>
      </c>
      <c r="J2154" s="13">
        <f t="shared" si="133"/>
        <v>41836.977326388893</v>
      </c>
      <c r="K2154">
        <v>1404948441</v>
      </c>
      <c r="L2154" s="13">
        <f t="shared" si="134"/>
        <v>42057.536944444444</v>
      </c>
      <c r="M2154" t="b">
        <v>1</v>
      </c>
      <c r="N2154">
        <v>24</v>
      </c>
      <c r="O2154" t="b">
        <v>1</v>
      </c>
      <c r="P2154" t="s">
        <v>8271</v>
      </c>
      <c r="Q2154" s="6">
        <f t="shared" si="132"/>
        <v>1</v>
      </c>
      <c r="R2154" s="8">
        <f t="shared" si="135"/>
        <v>41.666666666666664</v>
      </c>
      <c r="S2154" t="s">
        <v>8317</v>
      </c>
      <c r="T2154" t="s">
        <v>8318</v>
      </c>
    </row>
    <row r="2155" spans="1:20" ht="30" x14ac:dyDescent="0.25">
      <c r="A2155">
        <v>3287</v>
      </c>
      <c r="B2155" s="3" t="s">
        <v>3287</v>
      </c>
      <c r="C2155" s="3" t="s">
        <v>7397</v>
      </c>
      <c r="D2155">
        <v>2500</v>
      </c>
      <c r="E2155">
        <v>2500</v>
      </c>
      <c r="F2155" t="s">
        <v>8219</v>
      </c>
      <c r="G2155" t="s">
        <v>8229</v>
      </c>
      <c r="H2155" t="s">
        <v>8251</v>
      </c>
      <c r="I2155">
        <v>1448733628</v>
      </c>
      <c r="J2155" s="13">
        <f t="shared" si="133"/>
        <v>42336.750324074077</v>
      </c>
      <c r="K2155">
        <v>1446573628</v>
      </c>
      <c r="L2155" s="13">
        <f t="shared" si="134"/>
        <v>41856.010069444441</v>
      </c>
      <c r="M2155" t="b">
        <v>0</v>
      </c>
      <c r="N2155">
        <v>34</v>
      </c>
      <c r="O2155" t="b">
        <v>1</v>
      </c>
      <c r="P2155" t="s">
        <v>8271</v>
      </c>
      <c r="Q2155" s="6">
        <f t="shared" si="132"/>
        <v>1</v>
      </c>
      <c r="R2155" s="8">
        <f t="shared" si="135"/>
        <v>73.529411764705884</v>
      </c>
      <c r="S2155" t="s">
        <v>8317</v>
      </c>
      <c r="T2155" t="s">
        <v>8318</v>
      </c>
    </row>
    <row r="2156" spans="1:20" ht="45" x14ac:dyDescent="0.25">
      <c r="A2156">
        <v>3332</v>
      </c>
      <c r="B2156" s="3" t="s">
        <v>3332</v>
      </c>
      <c r="C2156" s="3" t="s">
        <v>7442</v>
      </c>
      <c r="D2156">
        <v>6000</v>
      </c>
      <c r="E2156">
        <v>6000</v>
      </c>
      <c r="F2156" t="s">
        <v>8219</v>
      </c>
      <c r="G2156" t="s">
        <v>8224</v>
      </c>
      <c r="H2156" t="s">
        <v>8246</v>
      </c>
      <c r="I2156">
        <v>1405802330</v>
      </c>
      <c r="J2156" s="13">
        <f t="shared" si="133"/>
        <v>41839.860300925924</v>
      </c>
      <c r="K2156">
        <v>1403210330</v>
      </c>
      <c r="L2156" s="13">
        <f t="shared" si="134"/>
        <v>41794.817523148151</v>
      </c>
      <c r="M2156" t="b">
        <v>0</v>
      </c>
      <c r="N2156">
        <v>83</v>
      </c>
      <c r="O2156" t="b">
        <v>1</v>
      </c>
      <c r="P2156" t="s">
        <v>8271</v>
      </c>
      <c r="Q2156" s="6">
        <f t="shared" si="132"/>
        <v>1</v>
      </c>
      <c r="R2156" s="8">
        <f t="shared" si="135"/>
        <v>72.289156626506028</v>
      </c>
      <c r="S2156" t="s">
        <v>8317</v>
      </c>
      <c r="T2156" t="s">
        <v>8318</v>
      </c>
    </row>
    <row r="2157" spans="1:20" ht="45" x14ac:dyDescent="0.25">
      <c r="A2157">
        <v>3336</v>
      </c>
      <c r="B2157" s="3" t="s">
        <v>3336</v>
      </c>
      <c r="C2157" s="3" t="s">
        <v>7446</v>
      </c>
      <c r="D2157">
        <v>250</v>
      </c>
      <c r="E2157">
        <v>250</v>
      </c>
      <c r="F2157" t="s">
        <v>8219</v>
      </c>
      <c r="G2157" t="s">
        <v>8225</v>
      </c>
      <c r="H2157" t="s">
        <v>8247</v>
      </c>
      <c r="I2157">
        <v>1459845246</v>
      </c>
      <c r="J2157" s="13">
        <f t="shared" si="133"/>
        <v>42465.35701388889</v>
      </c>
      <c r="K2157">
        <v>1457429646</v>
      </c>
      <c r="L2157" s="13">
        <f t="shared" si="134"/>
        <v>42234.789884259255</v>
      </c>
      <c r="M2157" t="b">
        <v>0</v>
      </c>
      <c r="N2157">
        <v>9</v>
      </c>
      <c r="O2157" t="b">
        <v>1</v>
      </c>
      <c r="P2157" t="s">
        <v>8271</v>
      </c>
      <c r="Q2157" s="6">
        <f t="shared" si="132"/>
        <v>1</v>
      </c>
      <c r="R2157" s="8">
        <f t="shared" si="135"/>
        <v>27.777777777777779</v>
      </c>
      <c r="S2157" t="s">
        <v>8317</v>
      </c>
      <c r="T2157" t="s">
        <v>8318</v>
      </c>
    </row>
    <row r="2158" spans="1:20" ht="60" x14ac:dyDescent="0.25">
      <c r="A2158">
        <v>3341</v>
      </c>
      <c r="B2158" s="3" t="s">
        <v>3341</v>
      </c>
      <c r="C2158" s="3" t="s">
        <v>7451</v>
      </c>
      <c r="D2158">
        <v>3350</v>
      </c>
      <c r="E2158">
        <v>3350</v>
      </c>
      <c r="F2158" t="s">
        <v>8219</v>
      </c>
      <c r="G2158" t="s">
        <v>8225</v>
      </c>
      <c r="H2158" t="s">
        <v>8247</v>
      </c>
      <c r="I2158">
        <v>1465750800</v>
      </c>
      <c r="J2158" s="13">
        <f t="shared" si="133"/>
        <v>42533.708333333328</v>
      </c>
      <c r="K2158">
        <v>1463771421</v>
      </c>
      <c r="L2158" s="13">
        <f t="shared" si="134"/>
        <v>42442.623344907406</v>
      </c>
      <c r="M2158" t="b">
        <v>0</v>
      </c>
      <c r="N2158">
        <v>28</v>
      </c>
      <c r="O2158" t="b">
        <v>1</v>
      </c>
      <c r="P2158" t="s">
        <v>8271</v>
      </c>
      <c r="Q2158" s="6">
        <f t="shared" si="132"/>
        <v>1</v>
      </c>
      <c r="R2158" s="8">
        <f t="shared" si="135"/>
        <v>119.64285714285714</v>
      </c>
      <c r="S2158" t="s">
        <v>8317</v>
      </c>
      <c r="T2158" t="s">
        <v>8318</v>
      </c>
    </row>
    <row r="2159" spans="1:20" ht="45" x14ac:dyDescent="0.25">
      <c r="A2159">
        <v>3375</v>
      </c>
      <c r="B2159" s="3" t="s">
        <v>3374</v>
      </c>
      <c r="C2159" s="3" t="s">
        <v>7485</v>
      </c>
      <c r="D2159">
        <v>3000</v>
      </c>
      <c r="E2159">
        <v>3000</v>
      </c>
      <c r="F2159" t="s">
        <v>8219</v>
      </c>
      <c r="G2159" t="s">
        <v>8225</v>
      </c>
      <c r="H2159" t="s">
        <v>8247</v>
      </c>
      <c r="I2159">
        <v>1400423973</v>
      </c>
      <c r="J2159" s="13">
        <f t="shared" si="133"/>
        <v>41777.610798611109</v>
      </c>
      <c r="K2159">
        <v>1399387173</v>
      </c>
      <c r="L2159" s="13">
        <f t="shared" si="134"/>
        <v>42040.831678240742</v>
      </c>
      <c r="M2159" t="b">
        <v>0</v>
      </c>
      <c r="N2159">
        <v>17</v>
      </c>
      <c r="O2159" t="b">
        <v>1</v>
      </c>
      <c r="P2159" t="s">
        <v>8271</v>
      </c>
      <c r="Q2159" s="6">
        <f t="shared" si="132"/>
        <v>1</v>
      </c>
      <c r="R2159" s="8">
        <f t="shared" si="135"/>
        <v>176.47058823529412</v>
      </c>
      <c r="S2159" t="s">
        <v>8317</v>
      </c>
      <c r="T2159" t="s">
        <v>8318</v>
      </c>
    </row>
    <row r="2160" spans="1:20" ht="60" x14ac:dyDescent="0.25">
      <c r="A2160">
        <v>3385</v>
      </c>
      <c r="B2160" s="3" t="s">
        <v>3384</v>
      </c>
      <c r="C2160" s="3" t="s">
        <v>7495</v>
      </c>
      <c r="D2160">
        <v>2000</v>
      </c>
      <c r="E2160">
        <v>2000</v>
      </c>
      <c r="F2160" t="s">
        <v>8219</v>
      </c>
      <c r="G2160" t="s">
        <v>8224</v>
      </c>
      <c r="H2160" t="s">
        <v>8246</v>
      </c>
      <c r="I2160">
        <v>1418244552</v>
      </c>
      <c r="J2160" s="13">
        <f t="shared" si="133"/>
        <v>41983.8675</v>
      </c>
      <c r="K2160">
        <v>1415652552</v>
      </c>
      <c r="L2160" s="13">
        <f t="shared" si="134"/>
        <v>41788.587083333332</v>
      </c>
      <c r="M2160" t="b">
        <v>0</v>
      </c>
      <c r="N2160">
        <v>15</v>
      </c>
      <c r="O2160" t="b">
        <v>1</v>
      </c>
      <c r="P2160" t="s">
        <v>8271</v>
      </c>
      <c r="Q2160" s="6">
        <f t="shared" si="132"/>
        <v>1</v>
      </c>
      <c r="R2160" s="8">
        <f t="shared" si="135"/>
        <v>133.33333333333334</v>
      </c>
      <c r="S2160" t="s">
        <v>8317</v>
      </c>
      <c r="T2160" t="s">
        <v>8318</v>
      </c>
    </row>
    <row r="2161" spans="1:20" ht="60" x14ac:dyDescent="0.25">
      <c r="A2161">
        <v>3392</v>
      </c>
      <c r="B2161" s="3" t="s">
        <v>3391</v>
      </c>
      <c r="C2161" s="3" t="s">
        <v>7502</v>
      </c>
      <c r="D2161">
        <v>500</v>
      </c>
      <c r="E2161">
        <v>500</v>
      </c>
      <c r="F2161" t="s">
        <v>8219</v>
      </c>
      <c r="G2161" t="s">
        <v>8225</v>
      </c>
      <c r="H2161" t="s">
        <v>8247</v>
      </c>
      <c r="I2161">
        <v>1462565855</v>
      </c>
      <c r="J2161" s="13">
        <f t="shared" si="133"/>
        <v>42496.845543981486</v>
      </c>
      <c r="K2161">
        <v>1458245855</v>
      </c>
      <c r="L2161" s="13">
        <f t="shared" si="134"/>
        <v>42661.442060185189</v>
      </c>
      <c r="M2161" t="b">
        <v>0</v>
      </c>
      <c r="N2161">
        <v>12</v>
      </c>
      <c r="O2161" t="b">
        <v>1</v>
      </c>
      <c r="P2161" t="s">
        <v>8271</v>
      </c>
      <c r="Q2161" s="6">
        <f t="shared" si="132"/>
        <v>1</v>
      </c>
      <c r="R2161" s="8">
        <f t="shared" si="135"/>
        <v>41.666666666666664</v>
      </c>
      <c r="S2161" t="s">
        <v>8317</v>
      </c>
      <c r="T2161" t="s">
        <v>8318</v>
      </c>
    </row>
    <row r="2162" spans="1:20" ht="45" x14ac:dyDescent="0.25">
      <c r="A2162">
        <v>3403</v>
      </c>
      <c r="B2162" s="3" t="s">
        <v>3402</v>
      </c>
      <c r="C2162" s="3" t="s">
        <v>7513</v>
      </c>
      <c r="D2162">
        <v>2000</v>
      </c>
      <c r="E2162">
        <v>2000</v>
      </c>
      <c r="F2162" t="s">
        <v>8219</v>
      </c>
      <c r="G2162" t="s">
        <v>8225</v>
      </c>
      <c r="H2162" t="s">
        <v>8247</v>
      </c>
      <c r="I2162">
        <v>1435230324</v>
      </c>
      <c r="J2162" s="13">
        <f t="shared" si="133"/>
        <v>42180.462083333332</v>
      </c>
      <c r="K2162">
        <v>1432638324</v>
      </c>
      <c r="L2162" s="13">
        <f t="shared" si="134"/>
        <v>42146.570393518516</v>
      </c>
      <c r="M2162" t="b">
        <v>0</v>
      </c>
      <c r="N2162">
        <v>17</v>
      </c>
      <c r="O2162" t="b">
        <v>1</v>
      </c>
      <c r="P2162" t="s">
        <v>8271</v>
      </c>
      <c r="Q2162" s="6">
        <f t="shared" si="132"/>
        <v>1</v>
      </c>
      <c r="R2162" s="8">
        <f t="shared" si="135"/>
        <v>117.64705882352941</v>
      </c>
      <c r="S2162" t="s">
        <v>8317</v>
      </c>
      <c r="T2162" t="s">
        <v>8318</v>
      </c>
    </row>
    <row r="2163" spans="1:20" ht="45" x14ac:dyDescent="0.25">
      <c r="A2163">
        <v>3412</v>
      </c>
      <c r="B2163" s="3" t="s">
        <v>3411</v>
      </c>
      <c r="C2163" s="3" t="s">
        <v>7522</v>
      </c>
      <c r="D2163">
        <v>3000</v>
      </c>
      <c r="E2163">
        <v>3000</v>
      </c>
      <c r="F2163" t="s">
        <v>8219</v>
      </c>
      <c r="G2163" t="s">
        <v>8225</v>
      </c>
      <c r="H2163" t="s">
        <v>8247</v>
      </c>
      <c r="I2163">
        <v>1411858862</v>
      </c>
      <c r="J2163" s="13">
        <f t="shared" si="133"/>
        <v>41909.959050925929</v>
      </c>
      <c r="K2163">
        <v>1409266862</v>
      </c>
      <c r="L2163" s="13">
        <f t="shared" si="134"/>
        <v>42649.54923611111</v>
      </c>
      <c r="M2163" t="b">
        <v>0</v>
      </c>
      <c r="N2163">
        <v>26</v>
      </c>
      <c r="O2163" t="b">
        <v>1</v>
      </c>
      <c r="P2163" t="s">
        <v>8271</v>
      </c>
      <c r="Q2163" s="6">
        <f t="shared" si="132"/>
        <v>1</v>
      </c>
      <c r="R2163" s="8">
        <f t="shared" si="135"/>
        <v>115.38461538461539</v>
      </c>
      <c r="S2163" t="s">
        <v>8317</v>
      </c>
      <c r="T2163" t="s">
        <v>8318</v>
      </c>
    </row>
    <row r="2164" spans="1:20" ht="45" x14ac:dyDescent="0.25">
      <c r="A2164">
        <v>3415</v>
      </c>
      <c r="B2164" s="3" t="s">
        <v>3414</v>
      </c>
      <c r="C2164" s="3" t="s">
        <v>7525</v>
      </c>
      <c r="D2164">
        <v>200</v>
      </c>
      <c r="E2164">
        <v>200</v>
      </c>
      <c r="F2164" t="s">
        <v>8219</v>
      </c>
      <c r="G2164" t="s">
        <v>8224</v>
      </c>
      <c r="H2164" t="s">
        <v>8246</v>
      </c>
      <c r="I2164">
        <v>1460935800</v>
      </c>
      <c r="J2164" s="13">
        <f t="shared" si="133"/>
        <v>42477.979166666672</v>
      </c>
      <c r="K2164">
        <v>1459999656</v>
      </c>
      <c r="L2164" s="13">
        <f t="shared" si="134"/>
        <v>42430.762222222227</v>
      </c>
      <c r="M2164" t="b">
        <v>0</v>
      </c>
      <c r="N2164">
        <v>9</v>
      </c>
      <c r="O2164" t="b">
        <v>1</v>
      </c>
      <c r="P2164" t="s">
        <v>8271</v>
      </c>
      <c r="Q2164" s="6">
        <f t="shared" si="132"/>
        <v>1</v>
      </c>
      <c r="R2164" s="8">
        <f t="shared" si="135"/>
        <v>22.222222222222221</v>
      </c>
      <c r="S2164" t="s">
        <v>8317</v>
      </c>
      <c r="T2164" t="s">
        <v>8318</v>
      </c>
    </row>
    <row r="2165" spans="1:20" ht="60" x14ac:dyDescent="0.25">
      <c r="A2165">
        <v>3427</v>
      </c>
      <c r="B2165" s="3" t="s">
        <v>3426</v>
      </c>
      <c r="C2165" s="3" t="s">
        <v>7537</v>
      </c>
      <c r="D2165">
        <v>1500</v>
      </c>
      <c r="E2165">
        <v>1500</v>
      </c>
      <c r="F2165" t="s">
        <v>8219</v>
      </c>
      <c r="G2165" t="s">
        <v>8225</v>
      </c>
      <c r="H2165" t="s">
        <v>8247</v>
      </c>
      <c r="I2165">
        <v>1404314952</v>
      </c>
      <c r="J2165" s="13">
        <f t="shared" si="133"/>
        <v>41822.645277777774</v>
      </c>
      <c r="K2165">
        <v>1401722952</v>
      </c>
      <c r="L2165" s="13">
        <f t="shared" si="134"/>
        <v>41836.471180555556</v>
      </c>
      <c r="M2165" t="b">
        <v>0</v>
      </c>
      <c r="N2165">
        <v>29</v>
      </c>
      <c r="O2165" t="b">
        <v>1</v>
      </c>
      <c r="P2165" t="s">
        <v>8271</v>
      </c>
      <c r="Q2165" s="6">
        <f t="shared" si="132"/>
        <v>1</v>
      </c>
      <c r="R2165" s="8">
        <f t="shared" si="135"/>
        <v>51.724137931034484</v>
      </c>
      <c r="S2165" t="s">
        <v>8317</v>
      </c>
      <c r="T2165" t="s">
        <v>8318</v>
      </c>
    </row>
    <row r="2166" spans="1:20" ht="45" x14ac:dyDescent="0.25">
      <c r="A2166">
        <v>3431</v>
      </c>
      <c r="B2166" s="3" t="s">
        <v>3430</v>
      </c>
      <c r="C2166" s="3" t="s">
        <v>7541</v>
      </c>
      <c r="D2166">
        <v>2000</v>
      </c>
      <c r="E2166">
        <v>2000</v>
      </c>
      <c r="F2166" t="s">
        <v>8219</v>
      </c>
      <c r="G2166" t="s">
        <v>8224</v>
      </c>
      <c r="H2166" t="s">
        <v>8246</v>
      </c>
      <c r="I2166">
        <v>1408383153</v>
      </c>
      <c r="J2166" s="13">
        <f t="shared" si="133"/>
        <v>41869.730937500004</v>
      </c>
      <c r="K2166">
        <v>1405791153</v>
      </c>
      <c r="L2166" s="13">
        <f t="shared" si="134"/>
        <v>42506.709375000006</v>
      </c>
      <c r="M2166" t="b">
        <v>0</v>
      </c>
      <c r="N2166">
        <v>21</v>
      </c>
      <c r="O2166" t="b">
        <v>1</v>
      </c>
      <c r="P2166" t="s">
        <v>8271</v>
      </c>
      <c r="Q2166" s="6">
        <f t="shared" si="132"/>
        <v>1</v>
      </c>
      <c r="R2166" s="8">
        <f t="shared" si="135"/>
        <v>95.238095238095241</v>
      </c>
      <c r="S2166" t="s">
        <v>8317</v>
      </c>
      <c r="T2166" t="s">
        <v>8318</v>
      </c>
    </row>
    <row r="2167" spans="1:20" ht="60" x14ac:dyDescent="0.25">
      <c r="A2167">
        <v>3442</v>
      </c>
      <c r="B2167" s="3" t="s">
        <v>3441</v>
      </c>
      <c r="C2167" s="3" t="s">
        <v>7552</v>
      </c>
      <c r="D2167">
        <v>250</v>
      </c>
      <c r="E2167">
        <v>250</v>
      </c>
      <c r="F2167" t="s">
        <v>8219</v>
      </c>
      <c r="G2167" t="s">
        <v>8224</v>
      </c>
      <c r="H2167" t="s">
        <v>8246</v>
      </c>
      <c r="I2167">
        <v>1433016672</v>
      </c>
      <c r="J2167" s="13">
        <f t="shared" si="133"/>
        <v>42154.841111111105</v>
      </c>
      <c r="K2167">
        <v>1430424672</v>
      </c>
      <c r="L2167" s="13">
        <f t="shared" si="134"/>
        <v>41788.58997685185</v>
      </c>
      <c r="M2167" t="b">
        <v>0</v>
      </c>
      <c r="N2167">
        <v>8</v>
      </c>
      <c r="O2167" t="b">
        <v>1</v>
      </c>
      <c r="P2167" t="s">
        <v>8271</v>
      </c>
      <c r="Q2167" s="6">
        <f t="shared" si="132"/>
        <v>1</v>
      </c>
      <c r="R2167" s="8">
        <f t="shared" si="135"/>
        <v>31.25</v>
      </c>
      <c r="S2167" t="s">
        <v>8317</v>
      </c>
      <c r="T2167" t="s">
        <v>8318</v>
      </c>
    </row>
    <row r="2168" spans="1:20" ht="45" x14ac:dyDescent="0.25">
      <c r="A2168">
        <v>3445</v>
      </c>
      <c r="B2168" s="3" t="s">
        <v>3444</v>
      </c>
      <c r="C2168" s="3" t="s">
        <v>7555</v>
      </c>
      <c r="D2168">
        <v>2000</v>
      </c>
      <c r="E2168">
        <v>2000</v>
      </c>
      <c r="F2168" t="s">
        <v>8219</v>
      </c>
      <c r="G2168" t="s">
        <v>8225</v>
      </c>
      <c r="H2168" t="s">
        <v>8247</v>
      </c>
      <c r="I2168">
        <v>1445604236</v>
      </c>
      <c r="J2168" s="13">
        <f t="shared" si="133"/>
        <v>42300.530509259261</v>
      </c>
      <c r="K2168">
        <v>1443185036</v>
      </c>
      <c r="L2168" s="13">
        <f t="shared" si="134"/>
        <v>42460.741747685184</v>
      </c>
      <c r="M2168" t="b">
        <v>0</v>
      </c>
      <c r="N2168">
        <v>31</v>
      </c>
      <c r="O2168" t="b">
        <v>1</v>
      </c>
      <c r="P2168" t="s">
        <v>8271</v>
      </c>
      <c r="Q2168" s="6">
        <f t="shared" si="132"/>
        <v>1</v>
      </c>
      <c r="R2168" s="8">
        <f t="shared" si="135"/>
        <v>64.516129032258064</v>
      </c>
      <c r="S2168" t="s">
        <v>8317</v>
      </c>
      <c r="T2168" t="s">
        <v>8318</v>
      </c>
    </row>
    <row r="2169" spans="1:20" ht="60" x14ac:dyDescent="0.25">
      <c r="A2169">
        <v>3473</v>
      </c>
      <c r="B2169" s="3" t="s">
        <v>3472</v>
      </c>
      <c r="C2169" s="3" t="s">
        <v>7583</v>
      </c>
      <c r="D2169">
        <v>4900</v>
      </c>
      <c r="E2169">
        <v>4900</v>
      </c>
      <c r="F2169" t="s">
        <v>8219</v>
      </c>
      <c r="G2169" t="s">
        <v>8224</v>
      </c>
      <c r="H2169" t="s">
        <v>8246</v>
      </c>
      <c r="I2169">
        <v>1426883220</v>
      </c>
      <c r="J2169" s="13">
        <f t="shared" si="133"/>
        <v>42083.852083333331</v>
      </c>
      <c r="K2169">
        <v>1425067296</v>
      </c>
      <c r="L2169" s="13">
        <f t="shared" si="134"/>
        <v>42381.478981481487</v>
      </c>
      <c r="M2169" t="b">
        <v>0</v>
      </c>
      <c r="N2169">
        <v>33</v>
      </c>
      <c r="O2169" t="b">
        <v>1</v>
      </c>
      <c r="P2169" t="s">
        <v>8271</v>
      </c>
      <c r="Q2169" s="6">
        <f t="shared" si="132"/>
        <v>1</v>
      </c>
      <c r="R2169" s="8">
        <f t="shared" si="135"/>
        <v>148.4848484848485</v>
      </c>
      <c r="S2169" t="s">
        <v>8317</v>
      </c>
      <c r="T2169" t="s">
        <v>8318</v>
      </c>
    </row>
    <row r="2170" spans="1:20" ht="60" x14ac:dyDescent="0.25">
      <c r="A2170">
        <v>3493</v>
      </c>
      <c r="B2170" s="3" t="s">
        <v>3492</v>
      </c>
      <c r="C2170" s="3" t="s">
        <v>7603</v>
      </c>
      <c r="D2170">
        <v>1500</v>
      </c>
      <c r="E2170">
        <v>1500</v>
      </c>
      <c r="F2170" t="s">
        <v>8219</v>
      </c>
      <c r="G2170" t="s">
        <v>8224</v>
      </c>
      <c r="H2170" t="s">
        <v>8246</v>
      </c>
      <c r="I2170">
        <v>1408252260</v>
      </c>
      <c r="J2170" s="13">
        <f t="shared" si="133"/>
        <v>41868.21597222222</v>
      </c>
      <c r="K2170">
        <v>1406580436</v>
      </c>
      <c r="L2170" s="13">
        <f t="shared" si="134"/>
        <v>41971.881076388891</v>
      </c>
      <c r="M2170" t="b">
        <v>0</v>
      </c>
      <c r="N2170">
        <v>29</v>
      </c>
      <c r="O2170" t="b">
        <v>1</v>
      </c>
      <c r="P2170" t="s">
        <v>8271</v>
      </c>
      <c r="Q2170" s="6">
        <f t="shared" si="132"/>
        <v>1</v>
      </c>
      <c r="R2170" s="8">
        <f t="shared" si="135"/>
        <v>51.724137931034484</v>
      </c>
      <c r="S2170" t="s">
        <v>8317</v>
      </c>
      <c r="T2170" t="s">
        <v>8318</v>
      </c>
    </row>
    <row r="2171" spans="1:20" ht="60" x14ac:dyDescent="0.25">
      <c r="A2171">
        <v>3494</v>
      </c>
      <c r="B2171" s="3" t="s">
        <v>3493</v>
      </c>
      <c r="C2171" s="3" t="s">
        <v>7604</v>
      </c>
      <c r="D2171">
        <v>400</v>
      </c>
      <c r="E2171">
        <v>400</v>
      </c>
      <c r="F2171" t="s">
        <v>8219</v>
      </c>
      <c r="G2171" t="s">
        <v>8224</v>
      </c>
      <c r="H2171" t="s">
        <v>8246</v>
      </c>
      <c r="I2171">
        <v>1480140000</v>
      </c>
      <c r="J2171" s="13">
        <f t="shared" si="133"/>
        <v>42700.25</v>
      </c>
      <c r="K2171">
        <v>1479186575</v>
      </c>
      <c r="L2171" s="13">
        <f t="shared" si="134"/>
        <v>41822.90488425926</v>
      </c>
      <c r="M2171" t="b">
        <v>0</v>
      </c>
      <c r="N2171">
        <v>13</v>
      </c>
      <c r="O2171" t="b">
        <v>1</v>
      </c>
      <c r="P2171" t="s">
        <v>8271</v>
      </c>
      <c r="Q2171" s="6">
        <f t="shared" si="132"/>
        <v>1</v>
      </c>
      <c r="R2171" s="8">
        <f t="shared" si="135"/>
        <v>30.76923076923077</v>
      </c>
      <c r="S2171" t="s">
        <v>8317</v>
      </c>
      <c r="T2171" t="s">
        <v>8318</v>
      </c>
    </row>
    <row r="2172" spans="1:20" ht="60" x14ac:dyDescent="0.25">
      <c r="A2172">
        <v>3504</v>
      </c>
      <c r="B2172" s="3" t="s">
        <v>3503</v>
      </c>
      <c r="C2172" s="3" t="s">
        <v>7614</v>
      </c>
      <c r="D2172">
        <v>1000</v>
      </c>
      <c r="E2172">
        <v>1000</v>
      </c>
      <c r="F2172" t="s">
        <v>8219</v>
      </c>
      <c r="G2172" t="s">
        <v>8224</v>
      </c>
      <c r="H2172" t="s">
        <v>8246</v>
      </c>
      <c r="I2172">
        <v>1447959491</v>
      </c>
      <c r="J2172" s="13">
        <f t="shared" si="133"/>
        <v>42327.790405092594</v>
      </c>
      <c r="K2172">
        <v>1445363891</v>
      </c>
      <c r="L2172" s="13">
        <f t="shared" si="134"/>
        <v>42556.873020833329</v>
      </c>
      <c r="M2172" t="b">
        <v>0</v>
      </c>
      <c r="N2172">
        <v>8</v>
      </c>
      <c r="O2172" t="b">
        <v>1</v>
      </c>
      <c r="P2172" t="s">
        <v>8271</v>
      </c>
      <c r="Q2172" s="6">
        <f t="shared" si="132"/>
        <v>1</v>
      </c>
      <c r="R2172" s="8">
        <f t="shared" si="135"/>
        <v>125</v>
      </c>
      <c r="S2172" t="s">
        <v>8317</v>
      </c>
      <c r="T2172" t="s">
        <v>8318</v>
      </c>
    </row>
    <row r="2173" spans="1:20" ht="60" x14ac:dyDescent="0.25">
      <c r="A2173">
        <v>3512</v>
      </c>
      <c r="B2173" s="3" t="s">
        <v>3511</v>
      </c>
      <c r="C2173" s="3" t="s">
        <v>7622</v>
      </c>
      <c r="D2173">
        <v>1000</v>
      </c>
      <c r="E2173">
        <v>1000</v>
      </c>
      <c r="F2173" t="s">
        <v>8219</v>
      </c>
      <c r="G2173" t="s">
        <v>8225</v>
      </c>
      <c r="H2173" t="s">
        <v>8247</v>
      </c>
      <c r="I2173">
        <v>1429789992</v>
      </c>
      <c r="J2173" s="13">
        <f t="shared" si="133"/>
        <v>42117.49527777778</v>
      </c>
      <c r="K2173">
        <v>1424609592</v>
      </c>
      <c r="L2173" s="13">
        <f t="shared" si="134"/>
        <v>42173.466863425929</v>
      </c>
      <c r="M2173" t="b">
        <v>0</v>
      </c>
      <c r="N2173">
        <v>17</v>
      </c>
      <c r="O2173" t="b">
        <v>1</v>
      </c>
      <c r="P2173" t="s">
        <v>8271</v>
      </c>
      <c r="Q2173" s="6">
        <f t="shared" si="132"/>
        <v>1</v>
      </c>
      <c r="R2173" s="8">
        <f t="shared" si="135"/>
        <v>58.823529411764703</v>
      </c>
      <c r="S2173" t="s">
        <v>8317</v>
      </c>
      <c r="T2173" t="s">
        <v>8318</v>
      </c>
    </row>
    <row r="2174" spans="1:20" ht="60" x14ac:dyDescent="0.25">
      <c r="A2174">
        <v>3516</v>
      </c>
      <c r="B2174" s="3" t="s">
        <v>3515</v>
      </c>
      <c r="C2174" s="3" t="s">
        <v>7626</v>
      </c>
      <c r="D2174">
        <v>2500</v>
      </c>
      <c r="E2174">
        <v>2500</v>
      </c>
      <c r="F2174" t="s">
        <v>8219</v>
      </c>
      <c r="G2174" t="s">
        <v>8224</v>
      </c>
      <c r="H2174" t="s">
        <v>8246</v>
      </c>
      <c r="I2174">
        <v>1410145200</v>
      </c>
      <c r="J2174" s="13">
        <f t="shared" si="133"/>
        <v>41890.125</v>
      </c>
      <c r="K2174">
        <v>1407197670</v>
      </c>
      <c r="L2174" s="13">
        <f t="shared" si="134"/>
        <v>42065.750300925924</v>
      </c>
      <c r="M2174" t="b">
        <v>0</v>
      </c>
      <c r="N2174">
        <v>11</v>
      </c>
      <c r="O2174" t="b">
        <v>1</v>
      </c>
      <c r="P2174" t="s">
        <v>8271</v>
      </c>
      <c r="Q2174" s="6">
        <f t="shared" si="132"/>
        <v>1</v>
      </c>
      <c r="R2174" s="8">
        <f t="shared" si="135"/>
        <v>227.27272727272728</v>
      </c>
      <c r="S2174" t="s">
        <v>8317</v>
      </c>
      <c r="T2174" t="s">
        <v>8318</v>
      </c>
    </row>
    <row r="2175" spans="1:20" ht="45" x14ac:dyDescent="0.25">
      <c r="A2175">
        <v>3517</v>
      </c>
      <c r="B2175" s="3" t="s">
        <v>3516</v>
      </c>
      <c r="C2175" s="3" t="s">
        <v>7627</v>
      </c>
      <c r="D2175">
        <v>4000</v>
      </c>
      <c r="E2175">
        <v>4000</v>
      </c>
      <c r="F2175" t="s">
        <v>8219</v>
      </c>
      <c r="G2175" t="s">
        <v>8225</v>
      </c>
      <c r="H2175" t="s">
        <v>8247</v>
      </c>
      <c r="I2175">
        <v>1404471600</v>
      </c>
      <c r="J2175" s="13">
        <f t="shared" si="133"/>
        <v>41824.458333333336</v>
      </c>
      <c r="K2175">
        <v>1401910634</v>
      </c>
      <c r="L2175" s="13">
        <f t="shared" si="134"/>
        <v>42499.842962962968</v>
      </c>
      <c r="M2175" t="b">
        <v>0</v>
      </c>
      <c r="N2175">
        <v>13</v>
      </c>
      <c r="O2175" t="b">
        <v>1</v>
      </c>
      <c r="P2175" t="s">
        <v>8271</v>
      </c>
      <c r="Q2175" s="6">
        <f t="shared" si="132"/>
        <v>1</v>
      </c>
      <c r="R2175" s="8">
        <f t="shared" si="135"/>
        <v>307.69230769230768</v>
      </c>
      <c r="S2175" t="s">
        <v>8317</v>
      </c>
      <c r="T2175" t="s">
        <v>8318</v>
      </c>
    </row>
    <row r="2176" spans="1:20" ht="60" x14ac:dyDescent="0.25">
      <c r="A2176">
        <v>3522</v>
      </c>
      <c r="B2176" s="3" t="s">
        <v>3521</v>
      </c>
      <c r="C2176" s="3" t="s">
        <v>7632</v>
      </c>
      <c r="D2176">
        <v>1395</v>
      </c>
      <c r="E2176">
        <v>1395</v>
      </c>
      <c r="F2176" t="s">
        <v>8219</v>
      </c>
      <c r="G2176" t="s">
        <v>8225</v>
      </c>
      <c r="H2176" t="s">
        <v>8247</v>
      </c>
      <c r="I2176">
        <v>1442311560</v>
      </c>
      <c r="J2176" s="13">
        <f t="shared" si="133"/>
        <v>42262.420833333337</v>
      </c>
      <c r="K2176">
        <v>1439924246</v>
      </c>
      <c r="L2176" s="13">
        <f t="shared" si="134"/>
        <v>42445.598136574074</v>
      </c>
      <c r="M2176" t="b">
        <v>0</v>
      </c>
      <c r="N2176">
        <v>34</v>
      </c>
      <c r="O2176" t="b">
        <v>1</v>
      </c>
      <c r="P2176" t="s">
        <v>8271</v>
      </c>
      <c r="Q2176" s="6">
        <f t="shared" si="132"/>
        <v>1</v>
      </c>
      <c r="R2176" s="8">
        <f t="shared" si="135"/>
        <v>41.029411764705884</v>
      </c>
      <c r="S2176" t="s">
        <v>8317</v>
      </c>
      <c r="T2176" t="s">
        <v>8318</v>
      </c>
    </row>
    <row r="2177" spans="1:20" ht="60" x14ac:dyDescent="0.25">
      <c r="A2177">
        <v>3530</v>
      </c>
      <c r="B2177" s="3" t="s">
        <v>3529</v>
      </c>
      <c r="C2177" s="3" t="s">
        <v>7640</v>
      </c>
      <c r="D2177">
        <v>2750</v>
      </c>
      <c r="E2177">
        <v>2750</v>
      </c>
      <c r="F2177" t="s">
        <v>8219</v>
      </c>
      <c r="G2177" t="s">
        <v>8225</v>
      </c>
      <c r="H2177" t="s">
        <v>8247</v>
      </c>
      <c r="I2177">
        <v>1460318400</v>
      </c>
      <c r="J2177" s="13">
        <f t="shared" si="133"/>
        <v>42470.833333333328</v>
      </c>
      <c r="K2177">
        <v>1457881057</v>
      </c>
      <c r="L2177" s="13">
        <f t="shared" si="134"/>
        <v>42138.930671296301</v>
      </c>
      <c r="M2177" t="b">
        <v>0</v>
      </c>
      <c r="N2177">
        <v>22</v>
      </c>
      <c r="O2177" t="b">
        <v>1</v>
      </c>
      <c r="P2177" t="s">
        <v>8271</v>
      </c>
      <c r="Q2177" s="6">
        <f t="shared" si="132"/>
        <v>1</v>
      </c>
      <c r="R2177" s="8">
        <f t="shared" si="135"/>
        <v>125</v>
      </c>
      <c r="S2177" t="s">
        <v>8317</v>
      </c>
      <c r="T2177" t="s">
        <v>8318</v>
      </c>
    </row>
    <row r="2178" spans="1:20" ht="45" x14ac:dyDescent="0.25">
      <c r="A2178">
        <v>3544</v>
      </c>
      <c r="B2178" s="3" t="s">
        <v>3543</v>
      </c>
      <c r="C2178" s="3" t="s">
        <v>7654</v>
      </c>
      <c r="D2178">
        <v>2500</v>
      </c>
      <c r="E2178">
        <v>2500</v>
      </c>
      <c r="F2178" t="s">
        <v>8219</v>
      </c>
      <c r="G2178" t="s">
        <v>8224</v>
      </c>
      <c r="H2178" t="s">
        <v>8246</v>
      </c>
      <c r="I2178">
        <v>1425758257</v>
      </c>
      <c r="J2178" s="13">
        <f t="shared" si="133"/>
        <v>42070.831678240742</v>
      </c>
      <c r="K2178">
        <v>1423166257</v>
      </c>
      <c r="L2178" s="13">
        <f t="shared" si="134"/>
        <v>42087.792303240742</v>
      </c>
      <c r="M2178" t="b">
        <v>0</v>
      </c>
      <c r="N2178">
        <v>24</v>
      </c>
      <c r="O2178" t="b">
        <v>1</v>
      </c>
      <c r="P2178" t="s">
        <v>8271</v>
      </c>
      <c r="Q2178" s="6">
        <f t="shared" ref="Q2178:Q2241" si="136">E2178/D2178</f>
        <v>1</v>
      </c>
      <c r="R2178" s="8">
        <f t="shared" si="135"/>
        <v>104.16666666666667</v>
      </c>
      <c r="S2178" t="s">
        <v>8317</v>
      </c>
      <c r="T2178" t="s">
        <v>8318</v>
      </c>
    </row>
    <row r="2179" spans="1:20" ht="60" x14ac:dyDescent="0.25">
      <c r="A2179">
        <v>3552</v>
      </c>
      <c r="B2179" s="3" t="s">
        <v>3551</v>
      </c>
      <c r="C2179" s="3" t="s">
        <v>7662</v>
      </c>
      <c r="D2179">
        <v>773</v>
      </c>
      <c r="E2179">
        <v>773</v>
      </c>
      <c r="F2179" t="s">
        <v>8219</v>
      </c>
      <c r="G2179" t="s">
        <v>8225</v>
      </c>
      <c r="H2179" t="s">
        <v>8247</v>
      </c>
      <c r="I2179">
        <v>1403964324</v>
      </c>
      <c r="J2179" s="13">
        <f t="shared" ref="J2179:J2242" si="137">(((I2179/60)/60)/24)+DATE(1970,1,1)</f>
        <v>41818.587083333332</v>
      </c>
      <c r="K2179">
        <v>1401372324</v>
      </c>
      <c r="L2179" s="13">
        <f t="shared" ref="L2179:L2242" si="138">(((K2198/60)/60)/24)+DATE(1970,1,1)</f>
        <v>42059.453923611116</v>
      </c>
      <c r="M2179" t="b">
        <v>0</v>
      </c>
      <c r="N2179">
        <v>20</v>
      </c>
      <c r="O2179" t="b">
        <v>1</v>
      </c>
      <c r="P2179" t="s">
        <v>8271</v>
      </c>
      <c r="Q2179" s="6">
        <f t="shared" si="136"/>
        <v>1</v>
      </c>
      <c r="R2179" s="8">
        <f t="shared" ref="R2179:R2242" si="139">E2179/N2179</f>
        <v>38.65</v>
      </c>
      <c r="S2179" t="s">
        <v>8317</v>
      </c>
      <c r="T2179" t="s">
        <v>8318</v>
      </c>
    </row>
    <row r="2180" spans="1:20" ht="60" x14ac:dyDescent="0.25">
      <c r="A2180">
        <v>3555</v>
      </c>
      <c r="B2180" s="3" t="s">
        <v>3554</v>
      </c>
      <c r="C2180" s="3" t="s">
        <v>7665</v>
      </c>
      <c r="D2180">
        <v>2400</v>
      </c>
      <c r="E2180">
        <v>2400</v>
      </c>
      <c r="F2180" t="s">
        <v>8219</v>
      </c>
      <c r="G2180" t="s">
        <v>8237</v>
      </c>
      <c r="H2180" t="s">
        <v>8249</v>
      </c>
      <c r="I2180">
        <v>1479382594</v>
      </c>
      <c r="J2180" s="13">
        <f t="shared" si="137"/>
        <v>42691.483726851846</v>
      </c>
      <c r="K2180">
        <v>1476786994</v>
      </c>
      <c r="L2180" s="13">
        <f t="shared" si="138"/>
        <v>41944.527627314819</v>
      </c>
      <c r="M2180" t="b">
        <v>0</v>
      </c>
      <c r="N2180">
        <v>14</v>
      </c>
      <c r="O2180" t="b">
        <v>1</v>
      </c>
      <c r="P2180" t="s">
        <v>8271</v>
      </c>
      <c r="Q2180" s="6">
        <f t="shared" si="136"/>
        <v>1</v>
      </c>
      <c r="R2180" s="8">
        <f t="shared" si="139"/>
        <v>171.42857142857142</v>
      </c>
      <c r="S2180" t="s">
        <v>8317</v>
      </c>
      <c r="T2180" t="s">
        <v>8318</v>
      </c>
    </row>
    <row r="2181" spans="1:20" ht="30" x14ac:dyDescent="0.25">
      <c r="A2181">
        <v>3572</v>
      </c>
      <c r="B2181" s="3" t="s">
        <v>3571</v>
      </c>
      <c r="C2181" s="3" t="s">
        <v>7682</v>
      </c>
      <c r="D2181">
        <v>500</v>
      </c>
      <c r="E2181">
        <v>500</v>
      </c>
      <c r="F2181" t="s">
        <v>8219</v>
      </c>
      <c r="G2181" t="s">
        <v>8225</v>
      </c>
      <c r="H2181" t="s">
        <v>8247</v>
      </c>
      <c r="I2181">
        <v>1434894082</v>
      </c>
      <c r="J2181" s="13">
        <f t="shared" si="137"/>
        <v>42176.570393518516</v>
      </c>
      <c r="K2181">
        <v>1432302082</v>
      </c>
      <c r="L2181" s="13">
        <f t="shared" si="138"/>
        <v>42556.807187500002</v>
      </c>
      <c r="M2181" t="b">
        <v>0</v>
      </c>
      <c r="N2181">
        <v>9</v>
      </c>
      <c r="O2181" t="b">
        <v>1</v>
      </c>
      <c r="P2181" t="s">
        <v>8271</v>
      </c>
      <c r="Q2181" s="6">
        <f t="shared" si="136"/>
        <v>1</v>
      </c>
      <c r="R2181" s="8">
        <f t="shared" si="139"/>
        <v>55.555555555555557</v>
      </c>
      <c r="S2181" t="s">
        <v>8317</v>
      </c>
      <c r="T2181" t="s">
        <v>8318</v>
      </c>
    </row>
    <row r="2182" spans="1:20" ht="45" x14ac:dyDescent="0.25">
      <c r="A2182">
        <v>3576</v>
      </c>
      <c r="B2182" s="3" t="s">
        <v>3575</v>
      </c>
      <c r="C2182" s="3" t="s">
        <v>7686</v>
      </c>
      <c r="D2182">
        <v>100</v>
      </c>
      <c r="E2182">
        <v>100</v>
      </c>
      <c r="F2182" t="s">
        <v>8219</v>
      </c>
      <c r="G2182" t="s">
        <v>8224</v>
      </c>
      <c r="H2182" t="s">
        <v>8246</v>
      </c>
      <c r="I2182">
        <v>1480947054</v>
      </c>
      <c r="J2182" s="13">
        <f t="shared" si="137"/>
        <v>42709.590902777782</v>
      </c>
      <c r="K2182">
        <v>1475759454</v>
      </c>
      <c r="L2182" s="13">
        <f t="shared" si="138"/>
        <v>42084.881539351853</v>
      </c>
      <c r="M2182" t="b">
        <v>0</v>
      </c>
      <c r="N2182">
        <v>5</v>
      </c>
      <c r="O2182" t="b">
        <v>1</v>
      </c>
      <c r="P2182" t="s">
        <v>8271</v>
      </c>
      <c r="Q2182" s="6">
        <f t="shared" si="136"/>
        <v>1</v>
      </c>
      <c r="R2182" s="8">
        <f t="shared" si="139"/>
        <v>20</v>
      </c>
      <c r="S2182" t="s">
        <v>8317</v>
      </c>
      <c r="T2182" t="s">
        <v>8318</v>
      </c>
    </row>
    <row r="2183" spans="1:20" ht="60" x14ac:dyDescent="0.25">
      <c r="A2183">
        <v>3579</v>
      </c>
      <c r="B2183" s="3" t="s">
        <v>3578</v>
      </c>
      <c r="C2183" s="3" t="s">
        <v>7689</v>
      </c>
      <c r="D2183">
        <v>500</v>
      </c>
      <c r="E2183">
        <v>500</v>
      </c>
      <c r="F2183" t="s">
        <v>8219</v>
      </c>
      <c r="G2183" t="s">
        <v>8225</v>
      </c>
      <c r="H2183" t="s">
        <v>8247</v>
      </c>
      <c r="I2183">
        <v>1459444656</v>
      </c>
      <c r="J2183" s="13">
        <f t="shared" si="137"/>
        <v>42460.720555555556</v>
      </c>
      <c r="K2183">
        <v>1456856256</v>
      </c>
      <c r="L2183" s="13">
        <f t="shared" si="138"/>
        <v>42534.631481481483</v>
      </c>
      <c r="M2183" t="b">
        <v>0</v>
      </c>
      <c r="N2183">
        <v>14</v>
      </c>
      <c r="O2183" t="b">
        <v>1</v>
      </c>
      <c r="P2183" t="s">
        <v>8271</v>
      </c>
      <c r="Q2183" s="6">
        <f t="shared" si="136"/>
        <v>1</v>
      </c>
      <c r="R2183" s="8">
        <f t="shared" si="139"/>
        <v>35.714285714285715</v>
      </c>
      <c r="S2183" t="s">
        <v>8317</v>
      </c>
      <c r="T2183" t="s">
        <v>8318</v>
      </c>
    </row>
    <row r="2184" spans="1:20" ht="60" x14ac:dyDescent="0.25">
      <c r="A2184">
        <v>3581</v>
      </c>
      <c r="B2184" s="3" t="s">
        <v>3580</v>
      </c>
      <c r="C2184" s="3" t="s">
        <v>7691</v>
      </c>
      <c r="D2184">
        <v>1500</v>
      </c>
      <c r="E2184">
        <v>1500</v>
      </c>
      <c r="F2184" t="s">
        <v>8219</v>
      </c>
      <c r="G2184" t="s">
        <v>8225</v>
      </c>
      <c r="H2184" t="s">
        <v>8247</v>
      </c>
      <c r="I2184">
        <v>1406719110</v>
      </c>
      <c r="J2184" s="13">
        <f t="shared" si="137"/>
        <v>41850.471180555556</v>
      </c>
      <c r="K2184">
        <v>1405509510</v>
      </c>
      <c r="L2184" s="13">
        <f t="shared" si="138"/>
        <v>41955.863750000004</v>
      </c>
      <c r="M2184" t="b">
        <v>0</v>
      </c>
      <c r="N2184">
        <v>45</v>
      </c>
      <c r="O2184" t="b">
        <v>1</v>
      </c>
      <c r="P2184" t="s">
        <v>8271</v>
      </c>
      <c r="Q2184" s="6">
        <f t="shared" si="136"/>
        <v>1</v>
      </c>
      <c r="R2184" s="8">
        <f t="shared" si="139"/>
        <v>33.333333333333336</v>
      </c>
      <c r="S2184" t="s">
        <v>8317</v>
      </c>
      <c r="T2184" t="s">
        <v>8318</v>
      </c>
    </row>
    <row r="2185" spans="1:20" ht="60" x14ac:dyDescent="0.25">
      <c r="A2185">
        <v>3608</v>
      </c>
      <c r="B2185" s="3" t="s">
        <v>3607</v>
      </c>
      <c r="C2185" s="3" t="s">
        <v>7718</v>
      </c>
      <c r="D2185">
        <v>800</v>
      </c>
      <c r="E2185">
        <v>800</v>
      </c>
      <c r="F2185" t="s">
        <v>8219</v>
      </c>
      <c r="G2185" t="s">
        <v>8225</v>
      </c>
      <c r="H2185" t="s">
        <v>8247</v>
      </c>
      <c r="I2185">
        <v>1466172000</v>
      </c>
      <c r="J2185" s="13">
        <f t="shared" si="137"/>
        <v>42538.583333333328</v>
      </c>
      <c r="K2185">
        <v>1463418090</v>
      </c>
      <c r="L2185" s="13">
        <f t="shared" si="138"/>
        <v>42506.416990740734</v>
      </c>
      <c r="M2185" t="b">
        <v>0</v>
      </c>
      <c r="N2185">
        <v>27</v>
      </c>
      <c r="O2185" t="b">
        <v>1</v>
      </c>
      <c r="P2185" t="s">
        <v>8271</v>
      </c>
      <c r="Q2185" s="6">
        <f t="shared" si="136"/>
        <v>1</v>
      </c>
      <c r="R2185" s="8">
        <f t="shared" si="139"/>
        <v>29.62962962962963</v>
      </c>
      <c r="S2185" t="s">
        <v>8317</v>
      </c>
      <c r="T2185" t="s">
        <v>8318</v>
      </c>
    </row>
    <row r="2186" spans="1:20" ht="45" x14ac:dyDescent="0.25">
      <c r="A2186">
        <v>3613</v>
      </c>
      <c r="B2186" s="3" t="s">
        <v>3612</v>
      </c>
      <c r="C2186" s="3" t="s">
        <v>7723</v>
      </c>
      <c r="D2186">
        <v>1250</v>
      </c>
      <c r="E2186">
        <v>1250</v>
      </c>
      <c r="F2186" t="s">
        <v>8219</v>
      </c>
      <c r="G2186" t="s">
        <v>8224</v>
      </c>
      <c r="H2186" t="s">
        <v>8246</v>
      </c>
      <c r="I2186">
        <v>1403964574</v>
      </c>
      <c r="J2186" s="13">
        <f t="shared" si="137"/>
        <v>41818.58997685185</v>
      </c>
      <c r="K2186">
        <v>1401372574</v>
      </c>
      <c r="L2186" s="13">
        <f t="shared" si="138"/>
        <v>41563.485509259262</v>
      </c>
      <c r="M2186" t="b">
        <v>0</v>
      </c>
      <c r="N2186">
        <v>20</v>
      </c>
      <c r="O2186" t="b">
        <v>1</v>
      </c>
      <c r="P2186" t="s">
        <v>8271</v>
      </c>
      <c r="Q2186" s="6">
        <f t="shared" si="136"/>
        <v>1</v>
      </c>
      <c r="R2186" s="8">
        <f t="shared" si="139"/>
        <v>62.5</v>
      </c>
      <c r="S2186" t="s">
        <v>8317</v>
      </c>
      <c r="T2186" t="s">
        <v>8318</v>
      </c>
    </row>
    <row r="2187" spans="1:20" ht="60" x14ac:dyDescent="0.25">
      <c r="A2187">
        <v>3627</v>
      </c>
      <c r="B2187" s="3" t="s">
        <v>3625</v>
      </c>
      <c r="C2187" s="3" t="s">
        <v>7737</v>
      </c>
      <c r="D2187">
        <v>2000</v>
      </c>
      <c r="E2187">
        <v>2000</v>
      </c>
      <c r="F2187" t="s">
        <v>8219</v>
      </c>
      <c r="G2187" t="s">
        <v>8224</v>
      </c>
      <c r="H2187" t="s">
        <v>8246</v>
      </c>
      <c r="I2187">
        <v>1463803140</v>
      </c>
      <c r="J2187" s="13">
        <f t="shared" si="137"/>
        <v>42511.165972222225</v>
      </c>
      <c r="K2187">
        <v>1459446487</v>
      </c>
      <c r="L2187" s="13">
        <f t="shared" si="138"/>
        <v>42388.708645833336</v>
      </c>
      <c r="M2187" t="b">
        <v>0</v>
      </c>
      <c r="N2187">
        <v>29</v>
      </c>
      <c r="O2187" t="b">
        <v>1</v>
      </c>
      <c r="P2187" t="s">
        <v>8271</v>
      </c>
      <c r="Q2187" s="6">
        <f t="shared" si="136"/>
        <v>1</v>
      </c>
      <c r="R2187" s="8">
        <f t="shared" si="139"/>
        <v>68.965517241379317</v>
      </c>
      <c r="S2187" t="s">
        <v>8317</v>
      </c>
      <c r="T2187" t="s">
        <v>8318</v>
      </c>
    </row>
    <row r="2188" spans="1:20" ht="60" x14ac:dyDescent="0.25">
      <c r="A2188">
        <v>3650</v>
      </c>
      <c r="B2188" s="3" t="s">
        <v>3648</v>
      </c>
      <c r="C2188" s="3" t="s">
        <v>7760</v>
      </c>
      <c r="D2188">
        <v>500</v>
      </c>
      <c r="E2188">
        <v>500</v>
      </c>
      <c r="F2188" t="s">
        <v>8219</v>
      </c>
      <c r="G2188" t="s">
        <v>8225</v>
      </c>
      <c r="H2188" t="s">
        <v>8247</v>
      </c>
      <c r="I2188">
        <v>1454412584</v>
      </c>
      <c r="J2188" s="13">
        <f t="shared" si="137"/>
        <v>42402.478981481487</v>
      </c>
      <c r="K2188">
        <v>1452598184</v>
      </c>
      <c r="L2188" s="13">
        <f t="shared" si="138"/>
        <v>42707.895462962959</v>
      </c>
      <c r="M2188" t="b">
        <v>0</v>
      </c>
      <c r="N2188">
        <v>17</v>
      </c>
      <c r="O2188" t="b">
        <v>1</v>
      </c>
      <c r="P2188" t="s">
        <v>8271</v>
      </c>
      <c r="Q2188" s="6">
        <f t="shared" si="136"/>
        <v>1</v>
      </c>
      <c r="R2188" s="8">
        <f t="shared" si="139"/>
        <v>29.411764705882351</v>
      </c>
      <c r="S2188" t="s">
        <v>8317</v>
      </c>
      <c r="T2188" t="s">
        <v>8318</v>
      </c>
    </row>
    <row r="2189" spans="1:20" ht="60" x14ac:dyDescent="0.25">
      <c r="A2189">
        <v>3660</v>
      </c>
      <c r="B2189" s="3" t="s">
        <v>3657</v>
      </c>
      <c r="C2189" s="3" t="s">
        <v>7770</v>
      </c>
      <c r="D2189">
        <v>250</v>
      </c>
      <c r="E2189">
        <v>250</v>
      </c>
      <c r="F2189" t="s">
        <v>8219</v>
      </c>
      <c r="G2189" t="s">
        <v>8225</v>
      </c>
      <c r="H2189" t="s">
        <v>8247</v>
      </c>
      <c r="I2189">
        <v>1419368925</v>
      </c>
      <c r="J2189" s="13">
        <f t="shared" si="137"/>
        <v>41996.881076388891</v>
      </c>
      <c r="K2189">
        <v>1417208925</v>
      </c>
      <c r="L2189" s="13">
        <f t="shared" si="138"/>
        <v>42696.663506944446</v>
      </c>
      <c r="M2189" t="b">
        <v>0</v>
      </c>
      <c r="N2189">
        <v>22</v>
      </c>
      <c r="O2189" t="b">
        <v>1</v>
      </c>
      <c r="P2189" t="s">
        <v>8271</v>
      </c>
      <c r="Q2189" s="6">
        <f t="shared" si="136"/>
        <v>1</v>
      </c>
      <c r="R2189" s="8">
        <f t="shared" si="139"/>
        <v>11.363636363636363</v>
      </c>
      <c r="S2189" t="s">
        <v>8317</v>
      </c>
      <c r="T2189" t="s">
        <v>8318</v>
      </c>
    </row>
    <row r="2190" spans="1:20" ht="30" x14ac:dyDescent="0.25">
      <c r="A2190">
        <v>3666</v>
      </c>
      <c r="B2190" s="3" t="s">
        <v>3663</v>
      </c>
      <c r="C2190" s="3" t="s">
        <v>7776</v>
      </c>
      <c r="D2190">
        <v>1200</v>
      </c>
      <c r="E2190">
        <v>1200</v>
      </c>
      <c r="F2190" t="s">
        <v>8219</v>
      </c>
      <c r="G2190" t="s">
        <v>8224</v>
      </c>
      <c r="H2190" t="s">
        <v>8246</v>
      </c>
      <c r="I2190">
        <v>1406185200</v>
      </c>
      <c r="J2190" s="13">
        <f t="shared" si="137"/>
        <v>41844.291666666664</v>
      </c>
      <c r="K2190">
        <v>1404337382</v>
      </c>
      <c r="L2190" s="13">
        <f t="shared" si="138"/>
        <v>42469.68414351852</v>
      </c>
      <c r="M2190" t="b">
        <v>0</v>
      </c>
      <c r="N2190">
        <v>38</v>
      </c>
      <c r="O2190" t="b">
        <v>1</v>
      </c>
      <c r="P2190" t="s">
        <v>8271</v>
      </c>
      <c r="Q2190" s="6">
        <f t="shared" si="136"/>
        <v>1</v>
      </c>
      <c r="R2190" s="8">
        <f t="shared" si="139"/>
        <v>31.578947368421051</v>
      </c>
      <c r="S2190" t="s">
        <v>8317</v>
      </c>
      <c r="T2190" t="s">
        <v>8318</v>
      </c>
    </row>
    <row r="2191" spans="1:20" ht="60" x14ac:dyDescent="0.25">
      <c r="A2191">
        <v>3674</v>
      </c>
      <c r="B2191" s="3" t="s">
        <v>3671</v>
      </c>
      <c r="C2191" s="3" t="s">
        <v>7784</v>
      </c>
      <c r="D2191">
        <v>4500</v>
      </c>
      <c r="E2191">
        <v>4500</v>
      </c>
      <c r="F2191" t="s">
        <v>8219</v>
      </c>
      <c r="G2191" t="s">
        <v>8236</v>
      </c>
      <c r="H2191" t="s">
        <v>8249</v>
      </c>
      <c r="I2191">
        <v>1472936229</v>
      </c>
      <c r="J2191" s="13">
        <f t="shared" si="137"/>
        <v>42616.873020833329</v>
      </c>
      <c r="K2191">
        <v>1467752229</v>
      </c>
      <c r="L2191" s="13">
        <f t="shared" si="138"/>
        <v>42796.538275462968</v>
      </c>
      <c r="M2191" t="b">
        <v>0</v>
      </c>
      <c r="N2191">
        <v>31</v>
      </c>
      <c r="O2191" t="b">
        <v>1</v>
      </c>
      <c r="P2191" t="s">
        <v>8271</v>
      </c>
      <c r="Q2191" s="6">
        <f t="shared" si="136"/>
        <v>1</v>
      </c>
      <c r="R2191" s="8">
        <f t="shared" si="139"/>
        <v>145.16129032258064</v>
      </c>
      <c r="S2191" t="s">
        <v>8317</v>
      </c>
      <c r="T2191" t="s">
        <v>8318</v>
      </c>
    </row>
    <row r="2192" spans="1:20" ht="60" x14ac:dyDescent="0.25">
      <c r="A2192">
        <v>3761</v>
      </c>
      <c r="B2192" s="3" t="s">
        <v>3758</v>
      </c>
      <c r="C2192" s="3" t="s">
        <v>7871</v>
      </c>
      <c r="D2192">
        <v>500</v>
      </c>
      <c r="E2192">
        <v>500</v>
      </c>
      <c r="F2192" t="s">
        <v>8219</v>
      </c>
      <c r="G2192" t="s">
        <v>8225</v>
      </c>
      <c r="H2192" t="s">
        <v>8247</v>
      </c>
      <c r="I2192">
        <v>1439247600</v>
      </c>
      <c r="J2192" s="13">
        <f t="shared" si="137"/>
        <v>42226.958333333328</v>
      </c>
      <c r="K2192">
        <v>1434625937</v>
      </c>
      <c r="L2192" s="13">
        <f t="shared" si="138"/>
        <v>42276.624803240738</v>
      </c>
      <c r="M2192" t="b">
        <v>0</v>
      </c>
      <c r="N2192">
        <v>3</v>
      </c>
      <c r="O2192" t="b">
        <v>1</v>
      </c>
      <c r="P2192" t="s">
        <v>8305</v>
      </c>
      <c r="Q2192" s="6">
        <f t="shared" si="136"/>
        <v>1</v>
      </c>
      <c r="R2192" s="8">
        <f t="shared" si="139"/>
        <v>166.66666666666666</v>
      </c>
      <c r="S2192" t="s">
        <v>8317</v>
      </c>
      <c r="T2192" t="s">
        <v>8338</v>
      </c>
    </row>
    <row r="2193" spans="1:20" ht="30" x14ac:dyDescent="0.25">
      <c r="A2193">
        <v>3763</v>
      </c>
      <c r="B2193" s="3" t="s">
        <v>3760</v>
      </c>
      <c r="C2193" s="3" t="s">
        <v>7873</v>
      </c>
      <c r="D2193">
        <v>5000</v>
      </c>
      <c r="E2193">
        <v>5000</v>
      </c>
      <c r="F2193" t="s">
        <v>8219</v>
      </c>
      <c r="G2193" t="s">
        <v>8224</v>
      </c>
      <c r="H2193" t="s">
        <v>8246</v>
      </c>
      <c r="I2193">
        <v>1427907626</v>
      </c>
      <c r="J2193" s="13">
        <f t="shared" si="137"/>
        <v>42095.708634259259</v>
      </c>
      <c r="K2193">
        <v>1425319226</v>
      </c>
      <c r="L2193" s="13">
        <f t="shared" si="138"/>
        <v>42713.941099537042</v>
      </c>
      <c r="M2193" t="b">
        <v>0</v>
      </c>
      <c r="N2193">
        <v>77</v>
      </c>
      <c r="O2193" t="b">
        <v>1</v>
      </c>
      <c r="P2193" t="s">
        <v>8305</v>
      </c>
      <c r="Q2193" s="6">
        <f t="shared" si="136"/>
        <v>1</v>
      </c>
      <c r="R2193" s="8">
        <f t="shared" si="139"/>
        <v>64.935064935064929</v>
      </c>
      <c r="S2193" t="s">
        <v>8317</v>
      </c>
      <c r="T2193" t="s">
        <v>8338</v>
      </c>
    </row>
    <row r="2194" spans="1:20" ht="45" x14ac:dyDescent="0.25">
      <c r="A2194">
        <v>3764</v>
      </c>
      <c r="B2194" s="3" t="s">
        <v>3761</v>
      </c>
      <c r="C2194" s="3" t="s">
        <v>7874</v>
      </c>
      <c r="D2194">
        <v>1500</v>
      </c>
      <c r="E2194">
        <v>1500</v>
      </c>
      <c r="F2194" t="s">
        <v>8219</v>
      </c>
      <c r="G2194" t="s">
        <v>8224</v>
      </c>
      <c r="H2194" t="s">
        <v>8246</v>
      </c>
      <c r="I2194">
        <v>1464482160</v>
      </c>
      <c r="J2194" s="13">
        <f t="shared" si="137"/>
        <v>42519.024999999994</v>
      </c>
      <c r="K2194">
        <v>1462824832</v>
      </c>
      <c r="L2194" s="13">
        <f t="shared" si="138"/>
        <v>42262.104780092588</v>
      </c>
      <c r="M2194" t="b">
        <v>0</v>
      </c>
      <c r="N2194">
        <v>27</v>
      </c>
      <c r="O2194" t="b">
        <v>1</v>
      </c>
      <c r="P2194" t="s">
        <v>8305</v>
      </c>
      <c r="Q2194" s="6">
        <f t="shared" si="136"/>
        <v>1</v>
      </c>
      <c r="R2194" s="8">
        <f t="shared" si="139"/>
        <v>55.555555555555557</v>
      </c>
      <c r="S2194" t="s">
        <v>8317</v>
      </c>
      <c r="T2194" t="s">
        <v>8338</v>
      </c>
    </row>
    <row r="2195" spans="1:20" ht="45" x14ac:dyDescent="0.25">
      <c r="A2195">
        <v>3769</v>
      </c>
      <c r="B2195" s="3" t="s">
        <v>3766</v>
      </c>
      <c r="C2195" s="3" t="s">
        <v>7879</v>
      </c>
      <c r="D2195">
        <v>1100</v>
      </c>
      <c r="E2195">
        <v>1100</v>
      </c>
      <c r="F2195" t="s">
        <v>8219</v>
      </c>
      <c r="G2195" t="s">
        <v>8224</v>
      </c>
      <c r="H2195" t="s">
        <v>8246</v>
      </c>
      <c r="I2195">
        <v>1460730079</v>
      </c>
      <c r="J2195" s="13">
        <f t="shared" si="137"/>
        <v>42475.598136574074</v>
      </c>
      <c r="K2195">
        <v>1458138079</v>
      </c>
      <c r="L2195" s="13">
        <f t="shared" si="138"/>
        <v>41923.783576388887</v>
      </c>
      <c r="M2195" t="b">
        <v>0</v>
      </c>
      <c r="N2195">
        <v>15</v>
      </c>
      <c r="O2195" t="b">
        <v>1</v>
      </c>
      <c r="P2195" t="s">
        <v>8305</v>
      </c>
      <c r="Q2195" s="6">
        <f t="shared" si="136"/>
        <v>1</v>
      </c>
      <c r="R2195" s="8">
        <f t="shared" si="139"/>
        <v>73.333333333333329</v>
      </c>
      <c r="S2195" t="s">
        <v>8317</v>
      </c>
      <c r="T2195" t="s">
        <v>8338</v>
      </c>
    </row>
    <row r="2196" spans="1:20" ht="60" x14ac:dyDescent="0.25">
      <c r="A2196">
        <v>3770</v>
      </c>
      <c r="B2196" s="3" t="s">
        <v>3767</v>
      </c>
      <c r="C2196" s="3" t="s">
        <v>7880</v>
      </c>
      <c r="D2196">
        <v>2000</v>
      </c>
      <c r="E2196">
        <v>2000</v>
      </c>
      <c r="F2196" t="s">
        <v>8219</v>
      </c>
      <c r="G2196" t="s">
        <v>8225</v>
      </c>
      <c r="H2196" t="s">
        <v>8247</v>
      </c>
      <c r="I2196">
        <v>1434234010</v>
      </c>
      <c r="J2196" s="13">
        <f t="shared" si="137"/>
        <v>42168.930671296301</v>
      </c>
      <c r="K2196">
        <v>1431642010</v>
      </c>
      <c r="L2196" s="13">
        <f t="shared" si="138"/>
        <v>42053.049375000002</v>
      </c>
      <c r="M2196" t="b">
        <v>0</v>
      </c>
      <c r="N2196">
        <v>20</v>
      </c>
      <c r="O2196" t="b">
        <v>1</v>
      </c>
      <c r="P2196" t="s">
        <v>8305</v>
      </c>
      <c r="Q2196" s="6">
        <f t="shared" si="136"/>
        <v>1</v>
      </c>
      <c r="R2196" s="8">
        <f t="shared" si="139"/>
        <v>100</v>
      </c>
      <c r="S2196" t="s">
        <v>8317</v>
      </c>
      <c r="T2196" t="s">
        <v>8338</v>
      </c>
    </row>
    <row r="2197" spans="1:20" ht="60" x14ac:dyDescent="0.25">
      <c r="A2197">
        <v>3774</v>
      </c>
      <c r="B2197" s="3" t="s">
        <v>3771</v>
      </c>
      <c r="C2197" s="3" t="s">
        <v>7884</v>
      </c>
      <c r="D2197">
        <v>2500</v>
      </c>
      <c r="E2197">
        <v>2500</v>
      </c>
      <c r="F2197" t="s">
        <v>8219</v>
      </c>
      <c r="G2197" t="s">
        <v>8229</v>
      </c>
      <c r="H2197" t="s">
        <v>8251</v>
      </c>
      <c r="I2197">
        <v>1428606055</v>
      </c>
      <c r="J2197" s="13">
        <f t="shared" si="137"/>
        <v>42103.792303240742</v>
      </c>
      <c r="K2197">
        <v>1427223655</v>
      </c>
      <c r="L2197" s="13">
        <f t="shared" si="138"/>
        <v>42612.624039351853</v>
      </c>
      <c r="M2197" t="b">
        <v>0</v>
      </c>
      <c r="N2197">
        <v>25</v>
      </c>
      <c r="O2197" t="b">
        <v>1</v>
      </c>
      <c r="P2197" t="s">
        <v>8305</v>
      </c>
      <c r="Q2197" s="6">
        <f t="shared" si="136"/>
        <v>1</v>
      </c>
      <c r="R2197" s="8">
        <f t="shared" si="139"/>
        <v>100</v>
      </c>
      <c r="S2197" t="s">
        <v>8317</v>
      </c>
      <c r="T2197" t="s">
        <v>8338</v>
      </c>
    </row>
    <row r="2198" spans="1:20" ht="45" x14ac:dyDescent="0.25">
      <c r="A2198">
        <v>3808</v>
      </c>
      <c r="B2198" s="3" t="s">
        <v>3805</v>
      </c>
      <c r="C2198" s="3" t="s">
        <v>7918</v>
      </c>
      <c r="D2198">
        <v>1000</v>
      </c>
      <c r="E2198">
        <v>1000</v>
      </c>
      <c r="F2198" t="s">
        <v>8219</v>
      </c>
      <c r="G2198" t="s">
        <v>8225</v>
      </c>
      <c r="H2198" t="s">
        <v>8247</v>
      </c>
      <c r="I2198">
        <v>1429955619</v>
      </c>
      <c r="J2198" s="13">
        <f t="shared" si="137"/>
        <v>42119.412256944444</v>
      </c>
      <c r="K2198">
        <v>1424775219</v>
      </c>
      <c r="L2198" s="13">
        <f t="shared" si="138"/>
        <v>41663.780300925922</v>
      </c>
      <c r="M2198" t="b">
        <v>0</v>
      </c>
      <c r="N2198">
        <v>24</v>
      </c>
      <c r="O2198" t="b">
        <v>1</v>
      </c>
      <c r="P2198" t="s">
        <v>8271</v>
      </c>
      <c r="Q2198" s="6">
        <f t="shared" si="136"/>
        <v>1</v>
      </c>
      <c r="R2198" s="8">
        <f t="shared" si="139"/>
        <v>41.666666666666664</v>
      </c>
      <c r="S2198" t="s">
        <v>8317</v>
      </c>
      <c r="T2198" t="s">
        <v>8318</v>
      </c>
    </row>
    <row r="2199" spans="1:20" ht="60" x14ac:dyDescent="0.25">
      <c r="A2199">
        <v>3828</v>
      </c>
      <c r="B2199" s="3" t="s">
        <v>3825</v>
      </c>
      <c r="C2199" s="3" t="s">
        <v>7937</v>
      </c>
      <c r="D2199">
        <v>5000</v>
      </c>
      <c r="E2199">
        <v>5000</v>
      </c>
      <c r="F2199" t="s">
        <v>8219</v>
      </c>
      <c r="G2199" t="s">
        <v>8224</v>
      </c>
      <c r="H2199" t="s">
        <v>8246</v>
      </c>
      <c r="I2199">
        <v>1420033187</v>
      </c>
      <c r="J2199" s="13">
        <f t="shared" si="137"/>
        <v>42004.569293981483</v>
      </c>
      <c r="K2199">
        <v>1414845587</v>
      </c>
      <c r="L2199" s="13">
        <f t="shared" si="138"/>
        <v>41990.584108796291</v>
      </c>
      <c r="M2199" t="b">
        <v>0</v>
      </c>
      <c r="N2199">
        <v>28</v>
      </c>
      <c r="O2199" t="b">
        <v>1</v>
      </c>
      <c r="P2199" t="s">
        <v>8271</v>
      </c>
      <c r="Q2199" s="6">
        <f t="shared" si="136"/>
        <v>1</v>
      </c>
      <c r="R2199" s="8">
        <f t="shared" si="139"/>
        <v>178.57142857142858</v>
      </c>
      <c r="S2199" t="s">
        <v>8317</v>
      </c>
      <c r="T2199" t="s">
        <v>8318</v>
      </c>
    </row>
    <row r="2200" spans="1:20" ht="30" x14ac:dyDescent="0.25">
      <c r="A2200">
        <v>1062</v>
      </c>
      <c r="B2200" s="3" t="s">
        <v>1063</v>
      </c>
      <c r="C2200" s="3" t="s">
        <v>5172</v>
      </c>
      <c r="D2200">
        <v>199</v>
      </c>
      <c r="E2200">
        <v>190</v>
      </c>
      <c r="F2200" t="s">
        <v>8220</v>
      </c>
      <c r="G2200" t="s">
        <v>8224</v>
      </c>
      <c r="H2200" t="s">
        <v>8246</v>
      </c>
      <c r="I2200">
        <v>1468351341</v>
      </c>
      <c r="J2200" s="13">
        <f t="shared" si="137"/>
        <v>42563.807187500002</v>
      </c>
      <c r="K2200">
        <v>1467746541</v>
      </c>
      <c r="L2200" s="13">
        <f t="shared" si="138"/>
        <v>42268.625856481478</v>
      </c>
      <c r="M2200" t="b">
        <v>0</v>
      </c>
      <c r="N2200">
        <v>4</v>
      </c>
      <c r="O2200" t="b">
        <v>0</v>
      </c>
      <c r="P2200" t="s">
        <v>8281</v>
      </c>
      <c r="Q2200" s="6">
        <f t="shared" si="136"/>
        <v>0.95477386934673369</v>
      </c>
      <c r="R2200" s="8">
        <f t="shared" si="139"/>
        <v>47.5</v>
      </c>
      <c r="S2200" t="s">
        <v>8341</v>
      </c>
      <c r="T2200" t="s">
        <v>8342</v>
      </c>
    </row>
    <row r="2201" spans="1:20" ht="60" x14ac:dyDescent="0.25">
      <c r="A2201">
        <v>3797</v>
      </c>
      <c r="B2201" s="3" t="s">
        <v>3794</v>
      </c>
      <c r="C2201" s="3" t="s">
        <v>7907</v>
      </c>
      <c r="D2201">
        <v>6000</v>
      </c>
      <c r="E2201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 s="13">
        <f t="shared" si="137"/>
        <v>42114.881539351853</v>
      </c>
      <c r="K2201">
        <v>1426972165</v>
      </c>
      <c r="L2201" s="13">
        <f t="shared" si="138"/>
        <v>42530.993032407408</v>
      </c>
      <c r="M2201" t="b">
        <v>0</v>
      </c>
      <c r="N2201">
        <v>37</v>
      </c>
      <c r="O2201" t="b">
        <v>0</v>
      </c>
      <c r="P2201" t="s">
        <v>8305</v>
      </c>
      <c r="Q2201" s="6">
        <f t="shared" si="136"/>
        <v>0.89666666666666661</v>
      </c>
      <c r="R2201" s="8">
        <f t="shared" si="139"/>
        <v>145.40540540540542</v>
      </c>
      <c r="S2201" t="s">
        <v>8317</v>
      </c>
      <c r="T2201" t="s">
        <v>8338</v>
      </c>
    </row>
    <row r="2202" spans="1:20" ht="45" x14ac:dyDescent="0.25">
      <c r="A2202">
        <v>3937</v>
      </c>
      <c r="B2202" s="3" t="s">
        <v>3934</v>
      </c>
      <c r="C2202" s="3" t="s">
        <v>8045</v>
      </c>
      <c r="D2202">
        <v>2885</v>
      </c>
      <c r="E2202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 s="13">
        <f t="shared" si="137"/>
        <v>42562.631481481483</v>
      </c>
      <c r="K2202">
        <v>1465830560</v>
      </c>
      <c r="L2202" s="13">
        <f t="shared" si="138"/>
        <v>41597.788888888892</v>
      </c>
      <c r="M2202" t="b">
        <v>0</v>
      </c>
      <c r="N2202">
        <v>10</v>
      </c>
      <c r="O2202" t="b">
        <v>0</v>
      </c>
      <c r="P2202" t="s">
        <v>8271</v>
      </c>
      <c r="Q2202" s="6">
        <f t="shared" si="136"/>
        <v>0.86135181975736563</v>
      </c>
      <c r="R2202" s="8">
        <f t="shared" si="139"/>
        <v>248.5</v>
      </c>
      <c r="S2202" t="s">
        <v>8317</v>
      </c>
      <c r="T2202" t="s">
        <v>8318</v>
      </c>
    </row>
    <row r="2203" spans="1:20" ht="60" x14ac:dyDescent="0.25">
      <c r="A2203">
        <v>1336</v>
      </c>
      <c r="B2203" s="3" t="s">
        <v>1337</v>
      </c>
      <c r="C2203" s="3" t="s">
        <v>5446</v>
      </c>
      <c r="D2203">
        <v>100000</v>
      </c>
      <c r="E2203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 s="13">
        <f t="shared" si="137"/>
        <v>41990.863750000004</v>
      </c>
      <c r="K2203">
        <v>1415825028</v>
      </c>
      <c r="L2203" s="13">
        <f t="shared" si="138"/>
        <v>42689.56931712963</v>
      </c>
      <c r="M2203" t="b">
        <v>0</v>
      </c>
      <c r="N2203">
        <v>224</v>
      </c>
      <c r="O2203" t="b">
        <v>0</v>
      </c>
      <c r="P2203" t="s">
        <v>8273</v>
      </c>
      <c r="Q2203" s="6">
        <f t="shared" si="136"/>
        <v>0.84946999999999995</v>
      </c>
      <c r="R2203" s="8">
        <f t="shared" si="139"/>
        <v>379.22767857142856</v>
      </c>
      <c r="S2203" t="s">
        <v>8310</v>
      </c>
      <c r="T2203" t="s">
        <v>8316</v>
      </c>
    </row>
    <row r="2204" spans="1:20" ht="60" x14ac:dyDescent="0.25">
      <c r="A2204">
        <v>979</v>
      </c>
      <c r="B2204" s="3" t="s">
        <v>980</v>
      </c>
      <c r="C2204" s="3" t="s">
        <v>5089</v>
      </c>
      <c r="D2204">
        <v>35000</v>
      </c>
      <c r="E2204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 s="13">
        <f t="shared" si="137"/>
        <v>42541.790972222225</v>
      </c>
      <c r="K2204">
        <v>1463392828</v>
      </c>
      <c r="L2204" s="13">
        <f t="shared" si="138"/>
        <v>42143.917743055557</v>
      </c>
      <c r="M2204" t="b">
        <v>0</v>
      </c>
      <c r="N2204">
        <v>96</v>
      </c>
      <c r="O2204" t="b">
        <v>0</v>
      </c>
      <c r="P2204" t="s">
        <v>8273</v>
      </c>
      <c r="Q2204" s="6">
        <f t="shared" si="136"/>
        <v>0.82817600000000002</v>
      </c>
      <c r="R2204" s="8">
        <f t="shared" si="139"/>
        <v>301.93916666666667</v>
      </c>
      <c r="S2204" t="s">
        <v>8310</v>
      </c>
      <c r="T2204" t="s">
        <v>8316</v>
      </c>
    </row>
    <row r="2205" spans="1:20" ht="60" x14ac:dyDescent="0.25">
      <c r="A2205">
        <v>699</v>
      </c>
      <c r="B2205" s="3" t="s">
        <v>700</v>
      </c>
      <c r="C2205" s="3" t="s">
        <v>4809</v>
      </c>
      <c r="D2205">
        <v>130000</v>
      </c>
      <c r="E2205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 s="13">
        <f t="shared" si="137"/>
        <v>41600.666666666664</v>
      </c>
      <c r="K2205">
        <v>1381923548</v>
      </c>
      <c r="L2205" s="13">
        <f t="shared" si="138"/>
        <v>42248.535787037035</v>
      </c>
      <c r="M2205" t="b">
        <v>0</v>
      </c>
      <c r="N2205">
        <v>890</v>
      </c>
      <c r="O2205" t="b">
        <v>0</v>
      </c>
      <c r="P2205" t="s">
        <v>8273</v>
      </c>
      <c r="Q2205" s="6">
        <f t="shared" si="136"/>
        <v>0.824221076923077</v>
      </c>
      <c r="R2205" s="8">
        <f t="shared" si="139"/>
        <v>120.39184269662923</v>
      </c>
      <c r="S2205" t="s">
        <v>8310</v>
      </c>
      <c r="T2205" t="s">
        <v>8316</v>
      </c>
    </row>
    <row r="2206" spans="1:20" ht="45" x14ac:dyDescent="0.25">
      <c r="A2206">
        <v>1004</v>
      </c>
      <c r="B2206" s="3" t="s">
        <v>1005</v>
      </c>
      <c r="C2206" s="3" t="s">
        <v>5114</v>
      </c>
      <c r="D2206">
        <v>25000</v>
      </c>
      <c r="E2206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 s="13">
        <f t="shared" si="137"/>
        <v>42418.708645833336</v>
      </c>
      <c r="K2206">
        <v>1453222827</v>
      </c>
      <c r="L2206" s="13">
        <f t="shared" si="138"/>
        <v>41947.457569444443</v>
      </c>
      <c r="M2206" t="b">
        <v>0</v>
      </c>
      <c r="N2206">
        <v>95</v>
      </c>
      <c r="O2206" t="b">
        <v>0</v>
      </c>
      <c r="P2206" t="s">
        <v>8273</v>
      </c>
      <c r="Q2206" s="6">
        <f t="shared" si="136"/>
        <v>0.82208000000000003</v>
      </c>
      <c r="R2206" s="8">
        <f t="shared" si="139"/>
        <v>216.33684210526314</v>
      </c>
      <c r="S2206" t="s">
        <v>8310</v>
      </c>
      <c r="T2206" t="s">
        <v>8316</v>
      </c>
    </row>
    <row r="2207" spans="1:20" ht="60" x14ac:dyDescent="0.25">
      <c r="A2207">
        <v>1585</v>
      </c>
      <c r="B2207" s="3" t="s">
        <v>1586</v>
      </c>
      <c r="C2207" s="3" t="s">
        <v>5695</v>
      </c>
      <c r="D2207">
        <v>2000</v>
      </c>
      <c r="E2207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 s="13">
        <f t="shared" si="137"/>
        <v>42729.458333333328</v>
      </c>
      <c r="K2207">
        <v>1480800568</v>
      </c>
      <c r="L2207" s="13">
        <f t="shared" si="138"/>
        <v>41891.976388888892</v>
      </c>
      <c r="M2207" t="b">
        <v>0</v>
      </c>
      <c r="N2207">
        <v>12</v>
      </c>
      <c r="O2207" t="b">
        <v>0</v>
      </c>
      <c r="P2207" t="s">
        <v>8291</v>
      </c>
      <c r="Q2207" s="6">
        <f t="shared" si="136"/>
        <v>0.79</v>
      </c>
      <c r="R2207" s="8">
        <f t="shared" si="139"/>
        <v>131.66666666666666</v>
      </c>
      <c r="S2207" t="s">
        <v>8325</v>
      </c>
      <c r="T2207" t="s">
        <v>8343</v>
      </c>
    </row>
    <row r="2208" spans="1:20" ht="60" x14ac:dyDescent="0.25">
      <c r="A2208">
        <v>707</v>
      </c>
      <c r="B2208" s="3" t="s">
        <v>708</v>
      </c>
      <c r="C2208" s="3" t="s">
        <v>4817</v>
      </c>
      <c r="D2208">
        <v>68000</v>
      </c>
      <c r="E2208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 s="13">
        <f t="shared" si="137"/>
        <v>42736.663506944446</v>
      </c>
      <c r="K2208">
        <v>1479830127</v>
      </c>
      <c r="L2208" s="13">
        <f t="shared" si="138"/>
        <v>42021.139733796299</v>
      </c>
      <c r="M2208" t="b">
        <v>0</v>
      </c>
      <c r="N2208">
        <v>456</v>
      </c>
      <c r="O2208" t="b">
        <v>0</v>
      </c>
      <c r="P2208" t="s">
        <v>8273</v>
      </c>
      <c r="Q2208" s="6">
        <f t="shared" si="136"/>
        <v>0.78927352941176465</v>
      </c>
      <c r="R2208" s="8">
        <f t="shared" si="139"/>
        <v>117.69868421052631</v>
      </c>
      <c r="S2208" t="s">
        <v>8310</v>
      </c>
      <c r="T2208" t="s">
        <v>8316</v>
      </c>
    </row>
    <row r="2209" spans="1:20" ht="60" x14ac:dyDescent="0.25">
      <c r="A2209">
        <v>3973</v>
      </c>
      <c r="B2209" s="3" t="s">
        <v>3970</v>
      </c>
      <c r="C2209" s="3" t="s">
        <v>8080</v>
      </c>
      <c r="D2209">
        <v>5000</v>
      </c>
      <c r="E2209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 s="13">
        <f t="shared" si="137"/>
        <v>42499.166666666672</v>
      </c>
      <c r="K2209">
        <v>1460219110</v>
      </c>
      <c r="L2209" s="13">
        <f t="shared" si="138"/>
        <v>42144.415532407409</v>
      </c>
      <c r="M2209" t="b">
        <v>0</v>
      </c>
      <c r="N2209">
        <v>37</v>
      </c>
      <c r="O2209" t="b">
        <v>0</v>
      </c>
      <c r="P2209" t="s">
        <v>8271</v>
      </c>
      <c r="Q2209" s="6">
        <f t="shared" si="136"/>
        <v>0.78100000000000003</v>
      </c>
      <c r="R2209" s="8">
        <f t="shared" si="139"/>
        <v>105.54054054054055</v>
      </c>
      <c r="S2209" t="s">
        <v>8317</v>
      </c>
      <c r="T2209" t="s">
        <v>8318</v>
      </c>
    </row>
    <row r="2210" spans="1:20" ht="60" x14ac:dyDescent="0.25">
      <c r="A2210">
        <v>3144</v>
      </c>
      <c r="B2210" s="3" t="s">
        <v>3144</v>
      </c>
      <c r="C2210" s="3" t="s">
        <v>7254</v>
      </c>
      <c r="D2210">
        <v>10000</v>
      </c>
      <c r="E2210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 s="13">
        <f t="shared" si="137"/>
        <v>42813.25</v>
      </c>
      <c r="K2210">
        <v>1488459307</v>
      </c>
      <c r="L2210" s="13">
        <f t="shared" si="138"/>
        <v>42107.703877314809</v>
      </c>
      <c r="M2210" t="b">
        <v>0</v>
      </c>
      <c r="N2210">
        <v>30</v>
      </c>
      <c r="O2210" t="b">
        <v>0</v>
      </c>
      <c r="P2210" t="s">
        <v>8271</v>
      </c>
      <c r="Q2210" s="6">
        <f t="shared" si="136"/>
        <v>0.754</v>
      </c>
      <c r="R2210" s="8">
        <f t="shared" si="139"/>
        <v>251.33333333333334</v>
      </c>
      <c r="S2210" t="s">
        <v>8317</v>
      </c>
      <c r="T2210" t="s">
        <v>8318</v>
      </c>
    </row>
    <row r="2211" spans="1:20" ht="45" x14ac:dyDescent="0.25">
      <c r="A2211">
        <v>1005</v>
      </c>
      <c r="B2211" s="3" t="s">
        <v>1006</v>
      </c>
      <c r="C2211" s="3" t="s">
        <v>5115</v>
      </c>
      <c r="D2211">
        <v>200000</v>
      </c>
      <c r="E2211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 s="13">
        <f t="shared" si="137"/>
        <v>42307.624803240738</v>
      </c>
      <c r="K2211">
        <v>1443538783</v>
      </c>
      <c r="L2211" s="13">
        <f t="shared" si="138"/>
        <v>42529.632754629631</v>
      </c>
      <c r="M2211" t="b">
        <v>0</v>
      </c>
      <c r="N2211">
        <v>161</v>
      </c>
      <c r="O2211" t="b">
        <v>0</v>
      </c>
      <c r="P2211" t="s">
        <v>8273</v>
      </c>
      <c r="Q2211" s="6">
        <f t="shared" si="136"/>
        <v>0.75051000000000001</v>
      </c>
      <c r="R2211" s="8">
        <f t="shared" si="139"/>
        <v>932.31055900621118</v>
      </c>
      <c r="S2211" t="s">
        <v>8310</v>
      </c>
      <c r="T2211" t="s">
        <v>8316</v>
      </c>
    </row>
    <row r="2212" spans="1:20" ht="45" x14ac:dyDescent="0.25">
      <c r="A2212">
        <v>885</v>
      </c>
      <c r="B2212" s="3" t="s">
        <v>886</v>
      </c>
      <c r="C2212" s="3" t="s">
        <v>4995</v>
      </c>
      <c r="D2212">
        <v>1000</v>
      </c>
      <c r="E2212">
        <v>750</v>
      </c>
      <c r="F2212" t="s">
        <v>8221</v>
      </c>
      <c r="G2212" t="s">
        <v>8224</v>
      </c>
      <c r="H2212" t="s">
        <v>8246</v>
      </c>
      <c r="I2212">
        <v>1483137311</v>
      </c>
      <c r="J2212" s="13">
        <f t="shared" si="137"/>
        <v>42734.941099537042</v>
      </c>
      <c r="K2212">
        <v>1481322911</v>
      </c>
      <c r="L2212" s="13">
        <f t="shared" si="138"/>
        <v>41838.377893518518</v>
      </c>
      <c r="M2212" t="b">
        <v>0</v>
      </c>
      <c r="N2212">
        <v>21</v>
      </c>
      <c r="O2212" t="b">
        <v>0</v>
      </c>
      <c r="P2212" t="s">
        <v>8279</v>
      </c>
      <c r="Q2212" s="6">
        <f t="shared" si="136"/>
        <v>0.75</v>
      </c>
      <c r="R2212" s="8">
        <f t="shared" si="139"/>
        <v>35.714285714285715</v>
      </c>
      <c r="S2212" t="s">
        <v>8314</v>
      </c>
      <c r="T2212" t="s">
        <v>8331</v>
      </c>
    </row>
    <row r="2213" spans="1:20" ht="60" x14ac:dyDescent="0.25">
      <c r="A2213">
        <v>688</v>
      </c>
      <c r="B2213" s="3" t="s">
        <v>689</v>
      </c>
      <c r="C2213" s="3" t="s">
        <v>4798</v>
      </c>
      <c r="D2213">
        <v>20000</v>
      </c>
      <c r="E2213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 s="13">
        <f t="shared" si="137"/>
        <v>42292.104780092588</v>
      </c>
      <c r="K2213">
        <v>1442284253</v>
      </c>
      <c r="L2213" s="13">
        <f t="shared" si="138"/>
        <v>41830.234166666669</v>
      </c>
      <c r="M2213" t="b">
        <v>0</v>
      </c>
      <c r="N2213">
        <v>36</v>
      </c>
      <c r="O2213" t="b">
        <v>0</v>
      </c>
      <c r="P2213" t="s">
        <v>8273</v>
      </c>
      <c r="Q2213" s="6">
        <f t="shared" si="136"/>
        <v>0.72989999999999999</v>
      </c>
      <c r="R2213" s="8">
        <f t="shared" si="139"/>
        <v>405.5</v>
      </c>
      <c r="S2213" t="s">
        <v>8310</v>
      </c>
      <c r="T2213" t="s">
        <v>8316</v>
      </c>
    </row>
    <row r="2214" spans="1:20" ht="60" x14ac:dyDescent="0.25">
      <c r="A2214">
        <v>1871</v>
      </c>
      <c r="B2214" s="3" t="s">
        <v>1872</v>
      </c>
      <c r="C2214" s="3" t="s">
        <v>5981</v>
      </c>
      <c r="D2214">
        <v>6500</v>
      </c>
      <c r="E2214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 s="13">
        <f t="shared" si="137"/>
        <v>41963.825243055559</v>
      </c>
      <c r="K2214">
        <v>1413053301</v>
      </c>
      <c r="L2214" s="13">
        <f t="shared" si="138"/>
        <v>42189.031041666662</v>
      </c>
      <c r="M2214" t="b">
        <v>0</v>
      </c>
      <c r="N2214">
        <v>95</v>
      </c>
      <c r="O2214" t="b">
        <v>0</v>
      </c>
      <c r="P2214" t="s">
        <v>8283</v>
      </c>
      <c r="Q2214" s="6">
        <f t="shared" si="136"/>
        <v>0.7178461538461538</v>
      </c>
      <c r="R2214" s="8">
        <f t="shared" si="139"/>
        <v>49.11578947368421</v>
      </c>
      <c r="S2214" t="s">
        <v>8312</v>
      </c>
      <c r="T2214" t="s">
        <v>8344</v>
      </c>
    </row>
    <row r="2215" spans="1:20" ht="60" x14ac:dyDescent="0.25">
      <c r="A2215">
        <v>4106</v>
      </c>
      <c r="B2215" s="3" t="s">
        <v>4102</v>
      </c>
      <c r="C2215" s="3" t="s">
        <v>8209</v>
      </c>
      <c r="D2215">
        <v>5000</v>
      </c>
      <c r="E2215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 s="13">
        <f t="shared" si="137"/>
        <v>42096.041666666672</v>
      </c>
      <c r="K2215">
        <v>1424221866</v>
      </c>
      <c r="L2215" s="13">
        <f t="shared" si="138"/>
        <v>42415.398032407407</v>
      </c>
      <c r="M2215" t="b">
        <v>0</v>
      </c>
      <c r="N2215">
        <v>33</v>
      </c>
      <c r="O2215" t="b">
        <v>0</v>
      </c>
      <c r="P2215" t="s">
        <v>8271</v>
      </c>
      <c r="Q2215" s="6">
        <f t="shared" si="136"/>
        <v>0.70599999999999996</v>
      </c>
      <c r="R2215" s="8">
        <f t="shared" si="139"/>
        <v>106.96969696969697</v>
      </c>
      <c r="S2215" t="s">
        <v>8317</v>
      </c>
      <c r="T2215" t="s">
        <v>8318</v>
      </c>
    </row>
    <row r="2216" spans="1:20" ht="60" x14ac:dyDescent="0.25">
      <c r="A2216">
        <v>1341</v>
      </c>
      <c r="B2216" s="3" t="s">
        <v>1342</v>
      </c>
      <c r="C2216" s="3" t="s">
        <v>5451</v>
      </c>
      <c r="D2216">
        <v>25000</v>
      </c>
      <c r="E2216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 s="13">
        <f t="shared" si="137"/>
        <v>42644.624039351853</v>
      </c>
      <c r="K2216">
        <v>1472569117</v>
      </c>
      <c r="L2216" s="13">
        <f t="shared" si="138"/>
        <v>42235.117476851854</v>
      </c>
      <c r="M2216" t="b">
        <v>0</v>
      </c>
      <c r="N2216">
        <v>46</v>
      </c>
      <c r="O2216" t="b">
        <v>0</v>
      </c>
      <c r="P2216" t="s">
        <v>8273</v>
      </c>
      <c r="Q2216" s="6">
        <f t="shared" si="136"/>
        <v>0.7036</v>
      </c>
      <c r="R2216" s="8">
        <f t="shared" si="139"/>
        <v>382.39130434782606</v>
      </c>
      <c r="S2216" t="s">
        <v>8310</v>
      </c>
      <c r="T2216" t="s">
        <v>8316</v>
      </c>
    </row>
    <row r="2217" spans="1:20" ht="60" x14ac:dyDescent="0.25">
      <c r="A2217">
        <v>774</v>
      </c>
      <c r="B2217" s="3" t="s">
        <v>775</v>
      </c>
      <c r="C2217" s="3" t="s">
        <v>4884</v>
      </c>
      <c r="D2217">
        <v>500</v>
      </c>
      <c r="E2217">
        <v>351</v>
      </c>
      <c r="F2217" t="s">
        <v>8221</v>
      </c>
      <c r="G2217" t="s">
        <v>8224</v>
      </c>
      <c r="H2217" t="s">
        <v>8246</v>
      </c>
      <c r="I2217">
        <v>1393181018</v>
      </c>
      <c r="J2217" s="13">
        <f t="shared" si="137"/>
        <v>41693.780300925922</v>
      </c>
      <c r="K2217">
        <v>1390589018</v>
      </c>
      <c r="L2217" s="13">
        <f t="shared" si="138"/>
        <v>42721.075949074075</v>
      </c>
      <c r="M2217" t="b">
        <v>0</v>
      </c>
      <c r="N2217">
        <v>9</v>
      </c>
      <c r="O2217" t="b">
        <v>0</v>
      </c>
      <c r="P2217" t="s">
        <v>8275</v>
      </c>
      <c r="Q2217" s="6">
        <f t="shared" si="136"/>
        <v>0.70199999999999996</v>
      </c>
      <c r="R2217" s="8">
        <f t="shared" si="139"/>
        <v>39</v>
      </c>
      <c r="S2217" t="s">
        <v>8323</v>
      </c>
      <c r="T2217" t="s">
        <v>8345</v>
      </c>
    </row>
    <row r="2218" spans="1:20" ht="30" x14ac:dyDescent="0.25">
      <c r="A2218">
        <v>4022</v>
      </c>
      <c r="B2218" s="3" t="s">
        <v>4018</v>
      </c>
      <c r="C2218" s="3" t="s">
        <v>8127</v>
      </c>
      <c r="D2218">
        <v>18000</v>
      </c>
      <c r="E2218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 s="13">
        <f t="shared" si="137"/>
        <v>42036.120833333334</v>
      </c>
      <c r="K2218">
        <v>1418824867</v>
      </c>
      <c r="L2218" s="13">
        <f t="shared" si="138"/>
        <v>42305.670914351853</v>
      </c>
      <c r="M2218" t="b">
        <v>0</v>
      </c>
      <c r="N2218">
        <v>197</v>
      </c>
      <c r="O2218" t="b">
        <v>0</v>
      </c>
      <c r="P2218" t="s">
        <v>8271</v>
      </c>
      <c r="Q2218" s="6">
        <f t="shared" si="136"/>
        <v>0.69561111111111107</v>
      </c>
      <c r="R2218" s="8">
        <f t="shared" si="139"/>
        <v>63.558375634517766</v>
      </c>
      <c r="S2218" t="s">
        <v>8317</v>
      </c>
      <c r="T2218" t="s">
        <v>8318</v>
      </c>
    </row>
    <row r="2219" spans="1:20" ht="45" x14ac:dyDescent="0.25">
      <c r="A2219">
        <v>1728</v>
      </c>
      <c r="B2219" s="3" t="s">
        <v>1729</v>
      </c>
      <c r="C2219" s="3" t="s">
        <v>5838</v>
      </c>
      <c r="D2219">
        <v>1250</v>
      </c>
      <c r="E2219">
        <v>855</v>
      </c>
      <c r="F2219" t="s">
        <v>8221</v>
      </c>
      <c r="G2219" t="s">
        <v>8224</v>
      </c>
      <c r="H2219" t="s">
        <v>8246</v>
      </c>
      <c r="I2219">
        <v>1445439674</v>
      </c>
      <c r="J2219" s="13">
        <f t="shared" si="137"/>
        <v>42298.625856481478</v>
      </c>
      <c r="K2219">
        <v>1442847674</v>
      </c>
      <c r="L2219" s="13">
        <f t="shared" si="138"/>
        <v>42097.732418981483</v>
      </c>
      <c r="M2219" t="b">
        <v>0</v>
      </c>
      <c r="N2219">
        <v>7</v>
      </c>
      <c r="O2219" t="b">
        <v>0</v>
      </c>
      <c r="P2219" t="s">
        <v>8293</v>
      </c>
      <c r="Q2219" s="6">
        <f t="shared" si="136"/>
        <v>0.68400000000000005</v>
      </c>
      <c r="R2219" s="8">
        <f t="shared" si="139"/>
        <v>122.14285714285714</v>
      </c>
      <c r="S2219" t="s">
        <v>8314</v>
      </c>
      <c r="T2219" t="s">
        <v>8339</v>
      </c>
    </row>
    <row r="2220" spans="1:20" ht="60" x14ac:dyDescent="0.25">
      <c r="A2220">
        <v>3123</v>
      </c>
      <c r="B2220" s="3" t="s">
        <v>3123</v>
      </c>
      <c r="C2220" s="3" t="s">
        <v>7233</v>
      </c>
      <c r="D2220">
        <v>125000</v>
      </c>
      <c r="E2220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 s="13">
        <f t="shared" si="137"/>
        <v>42560.993032407408</v>
      </c>
      <c r="K2220">
        <v>1465516198</v>
      </c>
      <c r="L2220" s="13">
        <f t="shared" si="138"/>
        <v>41968.938993055555</v>
      </c>
      <c r="M2220" t="b">
        <v>0</v>
      </c>
      <c r="N2220">
        <v>348</v>
      </c>
      <c r="O2220" t="b">
        <v>0</v>
      </c>
      <c r="P2220" t="s">
        <v>8303</v>
      </c>
      <c r="Q2220" s="6">
        <f t="shared" si="136"/>
        <v>0.68153600000000003</v>
      </c>
      <c r="R2220" s="8">
        <f t="shared" si="139"/>
        <v>244.80459770114942</v>
      </c>
      <c r="S2220" t="s">
        <v>8317</v>
      </c>
      <c r="T2220" t="s">
        <v>8330</v>
      </c>
    </row>
    <row r="2221" spans="1:20" ht="60" x14ac:dyDescent="0.25">
      <c r="A2221">
        <v>877</v>
      </c>
      <c r="B2221" s="3" t="s">
        <v>878</v>
      </c>
      <c r="C2221" s="3" t="s">
        <v>4987</v>
      </c>
      <c r="D2221">
        <v>2000</v>
      </c>
      <c r="E2221">
        <v>1351</v>
      </c>
      <c r="F2221" t="s">
        <v>8221</v>
      </c>
      <c r="G2221" t="s">
        <v>8224</v>
      </c>
      <c r="H2221" t="s">
        <v>8246</v>
      </c>
      <c r="I2221">
        <v>1387479360</v>
      </c>
      <c r="J2221" s="13">
        <f t="shared" si="137"/>
        <v>41627.788888888892</v>
      </c>
      <c r="K2221">
        <v>1384887360</v>
      </c>
      <c r="L2221" s="13">
        <f t="shared" si="138"/>
        <v>42141.741307870368</v>
      </c>
      <c r="M2221" t="b">
        <v>0</v>
      </c>
      <c r="N2221">
        <v>29</v>
      </c>
      <c r="O2221" t="b">
        <v>0</v>
      </c>
      <c r="P2221" t="s">
        <v>8278</v>
      </c>
      <c r="Q2221" s="6">
        <f t="shared" si="136"/>
        <v>0.67549999999999999</v>
      </c>
      <c r="R2221" s="8">
        <f t="shared" si="139"/>
        <v>46.586206896551722</v>
      </c>
      <c r="S2221" t="s">
        <v>8314</v>
      </c>
      <c r="T2221" t="s">
        <v>8346</v>
      </c>
    </row>
    <row r="2222" spans="1:20" ht="45" x14ac:dyDescent="0.25">
      <c r="A2222">
        <v>1797</v>
      </c>
      <c r="B2222" s="3" t="s">
        <v>1798</v>
      </c>
      <c r="C2222" s="3" t="s">
        <v>5907</v>
      </c>
      <c r="D2222">
        <v>10000</v>
      </c>
      <c r="E2222">
        <v>6755</v>
      </c>
      <c r="F2222" t="s">
        <v>8221</v>
      </c>
      <c r="G2222" t="s">
        <v>8224</v>
      </c>
      <c r="H2222" t="s">
        <v>8246</v>
      </c>
      <c r="I2222">
        <v>1481809189</v>
      </c>
      <c r="J2222" s="13">
        <f t="shared" si="137"/>
        <v>42719.56931712963</v>
      </c>
      <c r="K2222">
        <v>1479217189</v>
      </c>
      <c r="L2222" s="13">
        <f t="shared" si="138"/>
        <v>41834.980462962965</v>
      </c>
      <c r="M2222" t="b">
        <v>1</v>
      </c>
      <c r="N2222">
        <v>140</v>
      </c>
      <c r="O2222" t="b">
        <v>0</v>
      </c>
      <c r="P2222" t="s">
        <v>8285</v>
      </c>
      <c r="Q2222" s="6">
        <f t="shared" si="136"/>
        <v>0.67549999999999999</v>
      </c>
      <c r="R2222" s="8">
        <f t="shared" si="139"/>
        <v>48.25</v>
      </c>
      <c r="S2222" t="s">
        <v>8325</v>
      </c>
      <c r="T2222" t="s">
        <v>8326</v>
      </c>
    </row>
    <row r="2223" spans="1:20" ht="45" x14ac:dyDescent="0.25">
      <c r="A2223">
        <v>3906</v>
      </c>
      <c r="B2223" s="3" t="s">
        <v>3903</v>
      </c>
      <c r="C2223" s="3" t="s">
        <v>8014</v>
      </c>
      <c r="D2223">
        <v>1500</v>
      </c>
      <c r="E2223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 s="13">
        <f t="shared" si="137"/>
        <v>42181.559027777781</v>
      </c>
      <c r="K2223">
        <v>1432072893</v>
      </c>
      <c r="L2223" s="13">
        <f t="shared" si="138"/>
        <v>42129.226388888885</v>
      </c>
      <c r="M2223" t="b">
        <v>0</v>
      </c>
      <c r="N2223">
        <v>16</v>
      </c>
      <c r="O2223" t="b">
        <v>0</v>
      </c>
      <c r="P2223" t="s">
        <v>8271</v>
      </c>
      <c r="Q2223" s="6">
        <f t="shared" si="136"/>
        <v>0.67333333333333334</v>
      </c>
      <c r="R2223" s="8">
        <f t="shared" si="139"/>
        <v>63.125</v>
      </c>
      <c r="S2223" t="s">
        <v>8317</v>
      </c>
      <c r="T2223" t="s">
        <v>8318</v>
      </c>
    </row>
    <row r="2224" spans="1:20" ht="60" x14ac:dyDescent="0.25">
      <c r="A2224">
        <v>3062</v>
      </c>
      <c r="B2224" s="3" t="s">
        <v>3062</v>
      </c>
      <c r="C2224" s="3" t="s">
        <v>7172</v>
      </c>
      <c r="D2224">
        <v>10000</v>
      </c>
      <c r="E2224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 s="13">
        <f t="shared" si="137"/>
        <v>42277.75</v>
      </c>
      <c r="K2224">
        <v>1441111892</v>
      </c>
      <c r="L2224" s="13">
        <f t="shared" si="138"/>
        <v>42017.594236111108</v>
      </c>
      <c r="M2224" t="b">
        <v>0</v>
      </c>
      <c r="N2224">
        <v>67</v>
      </c>
      <c r="O2224" t="b">
        <v>0</v>
      </c>
      <c r="P2224" t="s">
        <v>8303</v>
      </c>
      <c r="Q2224" s="6">
        <f t="shared" si="136"/>
        <v>0.66839999999999999</v>
      </c>
      <c r="R2224" s="8">
        <f t="shared" si="139"/>
        <v>99.761194029850742</v>
      </c>
      <c r="S2224" t="s">
        <v>8317</v>
      </c>
      <c r="T2224" t="s">
        <v>8330</v>
      </c>
    </row>
    <row r="2225" spans="1:20" ht="60" x14ac:dyDescent="0.25">
      <c r="A2225">
        <v>1306</v>
      </c>
      <c r="B2225" s="3" t="s">
        <v>1307</v>
      </c>
      <c r="C2225" s="3" t="s">
        <v>5416</v>
      </c>
      <c r="D2225">
        <v>110000</v>
      </c>
      <c r="E2225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 s="13">
        <f t="shared" si="137"/>
        <v>41977.457569444443</v>
      </c>
      <c r="K2225">
        <v>1415098734</v>
      </c>
      <c r="L2225" s="13">
        <f t="shared" si="138"/>
        <v>42282.168993055559</v>
      </c>
      <c r="M2225" t="b">
        <v>0</v>
      </c>
      <c r="N2225">
        <v>356</v>
      </c>
      <c r="O2225" t="b">
        <v>0</v>
      </c>
      <c r="P2225" t="s">
        <v>8273</v>
      </c>
      <c r="Q2225" s="6">
        <f t="shared" si="136"/>
        <v>0.65246363636363636</v>
      </c>
      <c r="R2225" s="8">
        <f t="shared" si="139"/>
        <v>201.60393258426967</v>
      </c>
      <c r="S2225" t="s">
        <v>8310</v>
      </c>
      <c r="T2225" t="s">
        <v>8316</v>
      </c>
    </row>
    <row r="2226" spans="1:20" ht="45" x14ac:dyDescent="0.25">
      <c r="A2226">
        <v>1775</v>
      </c>
      <c r="B2226" s="3" t="s">
        <v>1776</v>
      </c>
      <c r="C2226" s="3" t="s">
        <v>5885</v>
      </c>
      <c r="D2226">
        <v>32500</v>
      </c>
      <c r="E2226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 s="13">
        <f t="shared" si="137"/>
        <v>41936.976388888892</v>
      </c>
      <c r="K2226">
        <v>1410305160</v>
      </c>
      <c r="L2226" s="13">
        <f t="shared" si="138"/>
        <v>42023.818622685183</v>
      </c>
      <c r="M2226" t="b">
        <v>1</v>
      </c>
      <c r="N2226">
        <v>124</v>
      </c>
      <c r="O2226" t="b">
        <v>0</v>
      </c>
      <c r="P2226" t="s">
        <v>8285</v>
      </c>
      <c r="Q2226" s="6">
        <f t="shared" si="136"/>
        <v>0.65101538461538466</v>
      </c>
      <c r="R2226" s="8">
        <f t="shared" si="139"/>
        <v>170.62903225806451</v>
      </c>
      <c r="S2226" t="s">
        <v>8325</v>
      </c>
      <c r="T2226" t="s">
        <v>8326</v>
      </c>
    </row>
    <row r="2227" spans="1:20" ht="45" x14ac:dyDescent="0.25">
      <c r="A2227">
        <v>1704</v>
      </c>
      <c r="B2227" s="3" t="s">
        <v>1705</v>
      </c>
      <c r="C2227" s="3" t="s">
        <v>5814</v>
      </c>
      <c r="D2227">
        <v>2000</v>
      </c>
      <c r="E2227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 s="13">
        <f t="shared" si="137"/>
        <v>42051.139733796299</v>
      </c>
      <c r="K2227">
        <v>1421464873</v>
      </c>
      <c r="L2227" s="13">
        <f t="shared" si="138"/>
        <v>42678.932083333333</v>
      </c>
      <c r="M2227" t="b">
        <v>0</v>
      </c>
      <c r="N2227">
        <v>11</v>
      </c>
      <c r="O2227" t="b">
        <v>0</v>
      </c>
      <c r="P2227" t="s">
        <v>8293</v>
      </c>
      <c r="Q2227" s="6">
        <f t="shared" si="136"/>
        <v>0.65100000000000002</v>
      </c>
      <c r="R2227" s="8">
        <f t="shared" si="139"/>
        <v>118.36363636363636</v>
      </c>
      <c r="S2227" t="s">
        <v>8314</v>
      </c>
      <c r="T2227" t="s">
        <v>8339</v>
      </c>
    </row>
    <row r="2228" spans="1:20" ht="60" x14ac:dyDescent="0.25">
      <c r="A2228">
        <v>3188</v>
      </c>
      <c r="B2228" s="3" t="s">
        <v>3188</v>
      </c>
      <c r="C2228" s="3" t="s">
        <v>7298</v>
      </c>
      <c r="D2228">
        <v>200</v>
      </c>
      <c r="E2228">
        <v>130</v>
      </c>
      <c r="F2228" t="s">
        <v>8221</v>
      </c>
      <c r="G2228" t="s">
        <v>8225</v>
      </c>
      <c r="H2228" t="s">
        <v>8247</v>
      </c>
      <c r="I2228">
        <v>1433930302</v>
      </c>
      <c r="J2228" s="13">
        <f t="shared" si="137"/>
        <v>42165.415532407409</v>
      </c>
      <c r="K2228">
        <v>1432115902</v>
      </c>
      <c r="L2228" s="13">
        <f t="shared" si="138"/>
        <v>42675.66778935185</v>
      </c>
      <c r="M2228" t="b">
        <v>0</v>
      </c>
      <c r="N2228">
        <v>9</v>
      </c>
      <c r="O2228" t="b">
        <v>0</v>
      </c>
      <c r="P2228" t="s">
        <v>8305</v>
      </c>
      <c r="Q2228" s="6">
        <f t="shared" si="136"/>
        <v>0.65</v>
      </c>
      <c r="R2228" s="8">
        <f t="shared" si="139"/>
        <v>14.444444444444445</v>
      </c>
      <c r="S2228" t="s">
        <v>8317</v>
      </c>
      <c r="T2228" t="s">
        <v>8338</v>
      </c>
    </row>
    <row r="2229" spans="1:20" ht="45" x14ac:dyDescent="0.25">
      <c r="A2229">
        <v>452</v>
      </c>
      <c r="B2229" s="3" t="s">
        <v>453</v>
      </c>
      <c r="C2229" s="3" t="s">
        <v>4562</v>
      </c>
      <c r="D2229">
        <v>750</v>
      </c>
      <c r="E2229">
        <v>480</v>
      </c>
      <c r="F2229" t="s">
        <v>8221</v>
      </c>
      <c r="G2229" t="s">
        <v>8224</v>
      </c>
      <c r="H2229" t="s">
        <v>8246</v>
      </c>
      <c r="I2229">
        <v>1431536015</v>
      </c>
      <c r="J2229" s="13">
        <f t="shared" si="137"/>
        <v>42137.703877314809</v>
      </c>
      <c r="K2229">
        <v>1428944015</v>
      </c>
      <c r="L2229" s="13">
        <f t="shared" si="138"/>
        <v>42081.515335648146</v>
      </c>
      <c r="M2229" t="b">
        <v>0</v>
      </c>
      <c r="N2229">
        <v>12</v>
      </c>
      <c r="O2229" t="b">
        <v>0</v>
      </c>
      <c r="P2229" t="s">
        <v>8270</v>
      </c>
      <c r="Q2229" s="6">
        <f t="shared" si="136"/>
        <v>0.64</v>
      </c>
      <c r="R2229" s="8">
        <f t="shared" si="139"/>
        <v>40</v>
      </c>
      <c r="S2229" t="s">
        <v>8320</v>
      </c>
      <c r="T2229" t="s">
        <v>8347</v>
      </c>
    </row>
    <row r="2230" spans="1:20" ht="60" x14ac:dyDescent="0.25">
      <c r="A2230">
        <v>2674</v>
      </c>
      <c r="B2230" s="3" t="s">
        <v>2674</v>
      </c>
      <c r="C2230" s="3" t="s">
        <v>6784</v>
      </c>
      <c r="D2230">
        <v>35000</v>
      </c>
      <c r="E2230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 s="13">
        <f t="shared" si="137"/>
        <v>42556.207638888889</v>
      </c>
      <c r="K2230">
        <v>1465398670</v>
      </c>
      <c r="L2230" s="13">
        <f t="shared" si="138"/>
        <v>42061.963263888887</v>
      </c>
      <c r="M2230" t="b">
        <v>1</v>
      </c>
      <c r="N2230">
        <v>171</v>
      </c>
      <c r="O2230" t="b">
        <v>0</v>
      </c>
      <c r="P2230" t="s">
        <v>8302</v>
      </c>
      <c r="Q2230" s="6">
        <f t="shared" si="136"/>
        <v>0.62839999999999996</v>
      </c>
      <c r="R2230" s="8">
        <f t="shared" si="139"/>
        <v>128.61988304093566</v>
      </c>
      <c r="S2230" t="s">
        <v>8310</v>
      </c>
      <c r="T2230" t="s">
        <v>8337</v>
      </c>
    </row>
    <row r="2231" spans="1:20" ht="45" x14ac:dyDescent="0.25">
      <c r="A2231">
        <v>1076</v>
      </c>
      <c r="B2231" s="3" t="s">
        <v>1077</v>
      </c>
      <c r="C2231" s="3" t="s">
        <v>5186</v>
      </c>
      <c r="D2231">
        <v>75000</v>
      </c>
      <c r="E2231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 s="13">
        <f t="shared" si="137"/>
        <v>41893.377893518518</v>
      </c>
      <c r="K2231">
        <v>1405674250</v>
      </c>
      <c r="L2231" s="13">
        <f t="shared" si="138"/>
        <v>41891.780023148152</v>
      </c>
      <c r="M2231" t="b">
        <v>0</v>
      </c>
      <c r="N2231">
        <v>975</v>
      </c>
      <c r="O2231" t="b">
        <v>0</v>
      </c>
      <c r="P2231" t="s">
        <v>8282</v>
      </c>
      <c r="Q2231" s="6">
        <f t="shared" si="136"/>
        <v>0.62765333333333329</v>
      </c>
      <c r="R2231" s="8">
        <f t="shared" si="139"/>
        <v>48.281025641025643</v>
      </c>
      <c r="S2231" t="s">
        <v>8312</v>
      </c>
      <c r="T2231" t="s">
        <v>8348</v>
      </c>
    </row>
    <row r="2232" spans="1:20" ht="60" x14ac:dyDescent="0.25">
      <c r="A2232">
        <v>2900</v>
      </c>
      <c r="B2232" s="3" t="s">
        <v>2900</v>
      </c>
      <c r="C2232" s="3" t="s">
        <v>7010</v>
      </c>
      <c r="D2232">
        <v>5500</v>
      </c>
      <c r="E2232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 s="13">
        <f t="shared" si="137"/>
        <v>41860.234166666669</v>
      </c>
      <c r="K2232">
        <v>1404970632</v>
      </c>
      <c r="L2232" s="13">
        <f t="shared" si="138"/>
        <v>42395.309039351851</v>
      </c>
      <c r="M2232" t="b">
        <v>0</v>
      </c>
      <c r="N2232">
        <v>7</v>
      </c>
      <c r="O2232" t="b">
        <v>0</v>
      </c>
      <c r="P2232" t="s">
        <v>8271</v>
      </c>
      <c r="Q2232" s="6">
        <f t="shared" si="136"/>
        <v>0.61909090909090914</v>
      </c>
      <c r="R2232" s="8">
        <f t="shared" si="139"/>
        <v>486.42857142857144</v>
      </c>
      <c r="S2232" t="s">
        <v>8317</v>
      </c>
      <c r="T2232" t="s">
        <v>8318</v>
      </c>
    </row>
    <row r="2233" spans="1:20" ht="45" x14ac:dyDescent="0.25">
      <c r="A2233">
        <v>1792</v>
      </c>
      <c r="B2233" s="3" t="s">
        <v>1793</v>
      </c>
      <c r="C2233" s="3" t="s">
        <v>5902</v>
      </c>
      <c r="D2233">
        <v>25000</v>
      </c>
      <c r="E2233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 s="13">
        <f t="shared" si="137"/>
        <v>42226.290972222225</v>
      </c>
      <c r="K2233">
        <v>1435970682</v>
      </c>
      <c r="L2233" s="13">
        <f t="shared" si="138"/>
        <v>42066.958761574075</v>
      </c>
      <c r="M2233" t="b">
        <v>1</v>
      </c>
      <c r="N2233">
        <v>139</v>
      </c>
      <c r="O2233" t="b">
        <v>0</v>
      </c>
      <c r="P2233" t="s">
        <v>8285</v>
      </c>
      <c r="Q2233" s="6">
        <f t="shared" si="136"/>
        <v>0.61124000000000001</v>
      </c>
      <c r="R2233" s="8">
        <f t="shared" si="139"/>
        <v>109.93525179856115</v>
      </c>
      <c r="S2233" t="s">
        <v>8325</v>
      </c>
      <c r="T2233" t="s">
        <v>8326</v>
      </c>
    </row>
    <row r="2234" spans="1:20" ht="45" x14ac:dyDescent="0.25">
      <c r="A2234">
        <v>2915</v>
      </c>
      <c r="B2234" s="3" t="s">
        <v>2915</v>
      </c>
      <c r="C2234" s="3" t="s">
        <v>7025</v>
      </c>
      <c r="D2234">
        <v>1000</v>
      </c>
      <c r="E2234">
        <v>611</v>
      </c>
      <c r="F2234" t="s">
        <v>8221</v>
      </c>
      <c r="G2234" t="s">
        <v>8225</v>
      </c>
      <c r="H2234" t="s">
        <v>8247</v>
      </c>
      <c r="I2234">
        <v>1458117190</v>
      </c>
      <c r="J2234" s="13">
        <f t="shared" si="137"/>
        <v>42445.356365740736</v>
      </c>
      <c r="K2234">
        <v>1455528790</v>
      </c>
      <c r="L2234" s="13">
        <f t="shared" si="138"/>
        <v>42293.853541666671</v>
      </c>
      <c r="M2234" t="b">
        <v>0</v>
      </c>
      <c r="N2234">
        <v>3</v>
      </c>
      <c r="O2234" t="b">
        <v>0</v>
      </c>
      <c r="P2234" t="s">
        <v>8271</v>
      </c>
      <c r="Q2234" s="6">
        <f t="shared" si="136"/>
        <v>0.61099999999999999</v>
      </c>
      <c r="R2234" s="8">
        <f t="shared" si="139"/>
        <v>203.66666666666666</v>
      </c>
      <c r="S2234" t="s">
        <v>8317</v>
      </c>
      <c r="T2234" t="s">
        <v>8318</v>
      </c>
    </row>
    <row r="2235" spans="1:20" ht="60" x14ac:dyDescent="0.25">
      <c r="A2235">
        <v>4067</v>
      </c>
      <c r="B2235" s="3" t="s">
        <v>4063</v>
      </c>
      <c r="C2235" s="3" t="s">
        <v>7998</v>
      </c>
      <c r="D2235">
        <v>5000</v>
      </c>
      <c r="E2235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 s="13">
        <f t="shared" si="137"/>
        <v>42275.117476851854</v>
      </c>
      <c r="K2235">
        <v>1439952550</v>
      </c>
      <c r="L2235" s="13">
        <f t="shared" si="138"/>
        <v>42534.933321759265</v>
      </c>
      <c r="M2235" t="b">
        <v>0</v>
      </c>
      <c r="N2235">
        <v>17</v>
      </c>
      <c r="O2235" t="b">
        <v>0</v>
      </c>
      <c r="P2235" t="s">
        <v>8271</v>
      </c>
      <c r="Q2235" s="6">
        <f t="shared" si="136"/>
        <v>0.60899999999999999</v>
      </c>
      <c r="R2235" s="8">
        <f t="shared" si="139"/>
        <v>179.11764705882354</v>
      </c>
      <c r="S2235" t="s">
        <v>8317</v>
      </c>
      <c r="T2235" t="s">
        <v>8318</v>
      </c>
    </row>
    <row r="2236" spans="1:20" ht="45" x14ac:dyDescent="0.25">
      <c r="A2236">
        <v>166</v>
      </c>
      <c r="B2236" s="3" t="s">
        <v>168</v>
      </c>
      <c r="C2236" s="3" t="s">
        <v>4276</v>
      </c>
      <c r="D2236">
        <v>5000</v>
      </c>
      <c r="E2236">
        <v>3000</v>
      </c>
      <c r="F2236" t="s">
        <v>8221</v>
      </c>
      <c r="G2236" t="s">
        <v>8224</v>
      </c>
      <c r="H2236" t="s">
        <v>8246</v>
      </c>
      <c r="I2236">
        <v>1484531362</v>
      </c>
      <c r="J2236" s="13">
        <f t="shared" si="137"/>
        <v>42751.075949074075</v>
      </c>
      <c r="K2236">
        <v>1481939362</v>
      </c>
      <c r="L2236" s="13">
        <f t="shared" si="138"/>
        <v>42372.624166666668</v>
      </c>
      <c r="M2236" t="b">
        <v>0</v>
      </c>
      <c r="N2236">
        <v>1</v>
      </c>
      <c r="O2236" t="b">
        <v>0</v>
      </c>
      <c r="P2236" t="s">
        <v>8268</v>
      </c>
      <c r="Q2236" s="6">
        <f t="shared" si="136"/>
        <v>0.6</v>
      </c>
      <c r="R2236" s="8">
        <f t="shared" si="139"/>
        <v>3000</v>
      </c>
      <c r="S2236" t="s">
        <v>8320</v>
      </c>
      <c r="T2236" t="s">
        <v>8349</v>
      </c>
    </row>
    <row r="2237" spans="1:20" ht="45" x14ac:dyDescent="0.25">
      <c r="A2237">
        <v>4039</v>
      </c>
      <c r="B2237" s="3" t="s">
        <v>4035</v>
      </c>
      <c r="C2237" s="3" t="s">
        <v>8143</v>
      </c>
      <c r="D2237">
        <v>500</v>
      </c>
      <c r="E2237">
        <v>300</v>
      </c>
      <c r="F2237" t="s">
        <v>8221</v>
      </c>
      <c r="G2237" t="s">
        <v>8224</v>
      </c>
      <c r="H2237" t="s">
        <v>8246</v>
      </c>
      <c r="I2237">
        <v>1448949540</v>
      </c>
      <c r="J2237" s="13">
        <f t="shared" si="137"/>
        <v>42339.249305555553</v>
      </c>
      <c r="K2237">
        <v>1446048367</v>
      </c>
      <c r="L2237" s="13">
        <f t="shared" si="138"/>
        <v>42746.270057870366</v>
      </c>
      <c r="M2237" t="b">
        <v>0</v>
      </c>
      <c r="N2237">
        <v>5</v>
      </c>
      <c r="O2237" t="b">
        <v>0</v>
      </c>
      <c r="P2237" t="s">
        <v>8271</v>
      </c>
      <c r="Q2237" s="6">
        <f t="shared" si="136"/>
        <v>0.6</v>
      </c>
      <c r="R2237" s="8">
        <f t="shared" si="139"/>
        <v>60</v>
      </c>
      <c r="S2237" t="s">
        <v>8317</v>
      </c>
      <c r="T2237" t="s">
        <v>8318</v>
      </c>
    </row>
    <row r="2238" spans="1:20" ht="45" x14ac:dyDescent="0.25">
      <c r="A2238">
        <v>3071</v>
      </c>
      <c r="B2238" s="3" t="s">
        <v>3071</v>
      </c>
      <c r="C2238" s="3" t="s">
        <v>7181</v>
      </c>
      <c r="D2238">
        <v>12000</v>
      </c>
      <c r="E2238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 s="13">
        <f t="shared" si="137"/>
        <v>42115.249305555553</v>
      </c>
      <c r="K2238">
        <v>1428082481</v>
      </c>
      <c r="L2238" s="13">
        <f t="shared" si="138"/>
        <v>42705.662118055552</v>
      </c>
      <c r="M2238" t="b">
        <v>0</v>
      </c>
      <c r="N2238">
        <v>117</v>
      </c>
      <c r="O2238" t="b">
        <v>0</v>
      </c>
      <c r="P2238" t="s">
        <v>8303</v>
      </c>
      <c r="Q2238" s="6">
        <f t="shared" si="136"/>
        <v>0.59775</v>
      </c>
      <c r="R2238" s="8">
        <f t="shared" si="139"/>
        <v>61.307692307692307</v>
      </c>
      <c r="S2238" t="s">
        <v>8317</v>
      </c>
      <c r="T2238" t="s">
        <v>8330</v>
      </c>
    </row>
    <row r="2239" spans="1:20" ht="60" x14ac:dyDescent="0.25">
      <c r="A2239">
        <v>3793</v>
      </c>
      <c r="B2239" s="3" t="s">
        <v>3790</v>
      </c>
      <c r="C2239" s="3" t="s">
        <v>7903</v>
      </c>
      <c r="D2239">
        <v>7000</v>
      </c>
      <c r="E2239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 s="13">
        <f t="shared" si="137"/>
        <v>41989.938993055555</v>
      </c>
      <c r="K2239">
        <v>1416954729</v>
      </c>
      <c r="L2239" s="13">
        <f t="shared" si="138"/>
        <v>41858.761782407404</v>
      </c>
      <c r="M2239" t="b">
        <v>0</v>
      </c>
      <c r="N2239">
        <v>24</v>
      </c>
      <c r="O2239" t="b">
        <v>0</v>
      </c>
      <c r="P2239" t="s">
        <v>8305</v>
      </c>
      <c r="Q2239" s="6">
        <f t="shared" si="136"/>
        <v>0.59657142857142853</v>
      </c>
      <c r="R2239" s="8">
        <f t="shared" si="139"/>
        <v>174</v>
      </c>
      <c r="S2239" t="s">
        <v>8317</v>
      </c>
      <c r="T2239" t="s">
        <v>8338</v>
      </c>
    </row>
    <row r="2240" spans="1:20" ht="45" x14ac:dyDescent="0.25">
      <c r="A2240">
        <v>2955</v>
      </c>
      <c r="B2240" s="3" t="s">
        <v>2955</v>
      </c>
      <c r="C2240" s="3" t="s">
        <v>7065</v>
      </c>
      <c r="D2240">
        <v>1200</v>
      </c>
      <c r="E2240">
        <v>715</v>
      </c>
      <c r="F2240" t="s">
        <v>8220</v>
      </c>
      <c r="G2240" t="s">
        <v>8224</v>
      </c>
      <c r="H2240" t="s">
        <v>8246</v>
      </c>
      <c r="I2240">
        <v>1434476849</v>
      </c>
      <c r="J2240" s="13">
        <f t="shared" si="137"/>
        <v>42171.741307870368</v>
      </c>
      <c r="K2240">
        <v>1431884849</v>
      </c>
      <c r="L2240" s="13">
        <f t="shared" si="138"/>
        <v>42072.790821759263</v>
      </c>
      <c r="M2240" t="b">
        <v>0</v>
      </c>
      <c r="N2240">
        <v>11</v>
      </c>
      <c r="O2240" t="b">
        <v>0</v>
      </c>
      <c r="P2240" t="s">
        <v>8303</v>
      </c>
      <c r="Q2240" s="6">
        <f t="shared" si="136"/>
        <v>0.59583333333333333</v>
      </c>
      <c r="R2240" s="8">
        <f t="shared" si="139"/>
        <v>65</v>
      </c>
      <c r="S2240" t="s">
        <v>8317</v>
      </c>
      <c r="T2240" t="s">
        <v>8330</v>
      </c>
    </row>
    <row r="2241" spans="1:20" ht="60" x14ac:dyDescent="0.25">
      <c r="A2241">
        <v>1765</v>
      </c>
      <c r="B2241" s="3" t="s">
        <v>1766</v>
      </c>
      <c r="C2241" s="3" t="s">
        <v>5875</v>
      </c>
      <c r="D2241">
        <v>12500</v>
      </c>
      <c r="E2241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 s="13">
        <f t="shared" si="137"/>
        <v>41864.980462962965</v>
      </c>
      <c r="K2241">
        <v>1405380712</v>
      </c>
      <c r="L2241" s="13">
        <f t="shared" si="138"/>
        <v>42800.753333333334</v>
      </c>
      <c r="M2241" t="b">
        <v>1</v>
      </c>
      <c r="N2241">
        <v>103</v>
      </c>
      <c r="O2241" t="b">
        <v>0</v>
      </c>
      <c r="P2241" t="s">
        <v>8285</v>
      </c>
      <c r="Q2241" s="6">
        <f t="shared" si="136"/>
        <v>0.59467839999999994</v>
      </c>
      <c r="R2241" s="8">
        <f t="shared" si="139"/>
        <v>72.16970873786407</v>
      </c>
      <c r="S2241" t="s">
        <v>8325</v>
      </c>
      <c r="T2241" t="s">
        <v>8326</v>
      </c>
    </row>
    <row r="2242" spans="1:20" ht="45" x14ac:dyDescent="0.25">
      <c r="A2242">
        <v>1912</v>
      </c>
      <c r="B2242" s="3" t="s">
        <v>1913</v>
      </c>
      <c r="C2242" s="3" t="s">
        <v>6022</v>
      </c>
      <c r="D2242">
        <v>5000</v>
      </c>
      <c r="E2242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 s="13">
        <f t="shared" si="137"/>
        <v>42159.226388888885</v>
      </c>
      <c r="K2242">
        <v>1430803560</v>
      </c>
      <c r="L2242" s="13">
        <f t="shared" si="138"/>
        <v>42250.685706018514</v>
      </c>
      <c r="M2242" t="b">
        <v>0</v>
      </c>
      <c r="N2242">
        <v>42</v>
      </c>
      <c r="O2242" t="b">
        <v>0</v>
      </c>
      <c r="P2242" t="s">
        <v>8294</v>
      </c>
      <c r="Q2242" s="6">
        <f t="shared" ref="Q2242:Q2305" si="140">E2242/D2242</f>
        <v>0.59299999999999997</v>
      </c>
      <c r="R2242" s="8">
        <f t="shared" si="139"/>
        <v>70.595238095238102</v>
      </c>
      <c r="S2242" t="s">
        <v>8310</v>
      </c>
      <c r="T2242" t="s">
        <v>8350</v>
      </c>
    </row>
    <row r="2243" spans="1:20" ht="60" x14ac:dyDescent="0.25">
      <c r="A2243">
        <v>3195</v>
      </c>
      <c r="B2243" s="3" t="s">
        <v>3195</v>
      </c>
      <c r="C2243" s="3" t="s">
        <v>7305</v>
      </c>
      <c r="D2243">
        <v>3500</v>
      </c>
      <c r="E2243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 s="13">
        <f t="shared" ref="J2243:J2306" si="141">(((I2243/60)/60)/24)+DATE(1970,1,1)</f>
        <v>42047.594236111108</v>
      </c>
      <c r="K2243">
        <v>1421158542</v>
      </c>
      <c r="L2243" s="13">
        <f t="shared" ref="L2243:L2306" si="142">(((K2262/60)/60)/24)+DATE(1970,1,1)</f>
        <v>41880.753437499996</v>
      </c>
      <c r="M2243" t="b">
        <v>0</v>
      </c>
      <c r="N2243">
        <v>39</v>
      </c>
      <c r="O2243" t="b">
        <v>0</v>
      </c>
      <c r="P2243" t="s">
        <v>8305</v>
      </c>
      <c r="Q2243" s="6">
        <f t="shared" si="140"/>
        <v>0.59142857142857141</v>
      </c>
      <c r="R2243" s="8">
        <f t="shared" ref="R2243:R2306" si="143">E2243/N2243</f>
        <v>53.07692307692308</v>
      </c>
      <c r="S2243" t="s">
        <v>8317</v>
      </c>
      <c r="T2243" t="s">
        <v>8338</v>
      </c>
    </row>
    <row r="2244" spans="1:20" ht="45" x14ac:dyDescent="0.25">
      <c r="A2244">
        <v>998</v>
      </c>
      <c r="B2244" s="3" t="s">
        <v>999</v>
      </c>
      <c r="C2244" s="3" t="s">
        <v>5108</v>
      </c>
      <c r="D2244">
        <v>60000</v>
      </c>
      <c r="E2244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 s="13">
        <f t="shared" si="141"/>
        <v>42327.210659722223</v>
      </c>
      <c r="K2244">
        <v>1444017801</v>
      </c>
      <c r="L2244" s="13">
        <f t="shared" si="142"/>
        <v>41923.837731481479</v>
      </c>
      <c r="M2244" t="b">
        <v>0</v>
      </c>
      <c r="N2244">
        <v>229</v>
      </c>
      <c r="O2244" t="b">
        <v>0</v>
      </c>
      <c r="P2244" t="s">
        <v>8273</v>
      </c>
      <c r="Q2244" s="6">
        <f t="shared" si="140"/>
        <v>0.58558333333333334</v>
      </c>
      <c r="R2244" s="8">
        <f t="shared" si="143"/>
        <v>153.42794759825327</v>
      </c>
      <c r="S2244" t="s">
        <v>8310</v>
      </c>
      <c r="T2244" t="s">
        <v>8316</v>
      </c>
    </row>
    <row r="2245" spans="1:20" ht="60" x14ac:dyDescent="0.25">
      <c r="A2245">
        <v>201</v>
      </c>
      <c r="B2245" s="3" t="s">
        <v>203</v>
      </c>
      <c r="C2245" s="3" t="s">
        <v>4311</v>
      </c>
      <c r="D2245">
        <v>650</v>
      </c>
      <c r="E2245">
        <v>380</v>
      </c>
      <c r="F2245" t="s">
        <v>8221</v>
      </c>
      <c r="G2245" t="s">
        <v>8224</v>
      </c>
      <c r="H2245" t="s">
        <v>8246</v>
      </c>
      <c r="I2245">
        <v>1423424329</v>
      </c>
      <c r="J2245" s="13">
        <f t="shared" si="141"/>
        <v>42043.818622685183</v>
      </c>
      <c r="K2245">
        <v>1421696329</v>
      </c>
      <c r="L2245" s="13">
        <f t="shared" si="142"/>
        <v>42556.583368055552</v>
      </c>
      <c r="M2245" t="b">
        <v>0</v>
      </c>
      <c r="N2245">
        <v>7</v>
      </c>
      <c r="O2245" t="b">
        <v>0</v>
      </c>
      <c r="P2245" t="s">
        <v>8268</v>
      </c>
      <c r="Q2245" s="6">
        <f t="shared" si="140"/>
        <v>0.58461538461538465</v>
      </c>
      <c r="R2245" s="8">
        <f t="shared" si="143"/>
        <v>54.285714285714285</v>
      </c>
      <c r="S2245" t="s">
        <v>8320</v>
      </c>
      <c r="T2245" t="s">
        <v>8349</v>
      </c>
    </row>
    <row r="2246" spans="1:20" x14ac:dyDescent="0.25">
      <c r="A2246">
        <v>3122</v>
      </c>
      <c r="B2246" s="3" t="s">
        <v>3122</v>
      </c>
      <c r="C2246" s="3" t="s">
        <v>7232</v>
      </c>
      <c r="D2246">
        <v>199</v>
      </c>
      <c r="E2246">
        <v>116</v>
      </c>
      <c r="F2246" t="s">
        <v>8220</v>
      </c>
      <c r="G2246" t="s">
        <v>8224</v>
      </c>
      <c r="H2246" t="s">
        <v>8246</v>
      </c>
      <c r="I2246">
        <v>1478733732</v>
      </c>
      <c r="J2246" s="13">
        <f t="shared" si="141"/>
        <v>42683.973750000005</v>
      </c>
      <c r="K2246">
        <v>1478298132</v>
      </c>
      <c r="L2246" s="13">
        <f t="shared" si="142"/>
        <v>42482.624699074076</v>
      </c>
      <c r="M2246" t="b">
        <v>0</v>
      </c>
      <c r="N2246">
        <v>2</v>
      </c>
      <c r="O2246" t="b">
        <v>0</v>
      </c>
      <c r="P2246" t="s">
        <v>8303</v>
      </c>
      <c r="Q2246" s="6">
        <f t="shared" si="140"/>
        <v>0.58291457286432158</v>
      </c>
      <c r="R2246" s="8">
        <f t="shared" si="143"/>
        <v>58</v>
      </c>
      <c r="S2246" t="s">
        <v>8317</v>
      </c>
      <c r="T2246" t="s">
        <v>8330</v>
      </c>
    </row>
    <row r="2247" spans="1:20" ht="60" x14ac:dyDescent="0.25">
      <c r="A2247">
        <v>689</v>
      </c>
      <c r="B2247" s="3" t="s">
        <v>690</v>
      </c>
      <c r="C2247" s="3" t="s">
        <v>4799</v>
      </c>
      <c r="D2247">
        <v>200000</v>
      </c>
      <c r="E2247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 s="13">
        <f t="shared" si="141"/>
        <v>42712.207638888889</v>
      </c>
      <c r="K2247">
        <v>1478016097</v>
      </c>
      <c r="L2247" s="13">
        <f t="shared" si="142"/>
        <v>41243.197592592594</v>
      </c>
      <c r="M2247" t="b">
        <v>0</v>
      </c>
      <c r="N2247">
        <v>336</v>
      </c>
      <c r="O2247" t="b">
        <v>0</v>
      </c>
      <c r="P2247" t="s">
        <v>8273</v>
      </c>
      <c r="Q2247" s="6">
        <f t="shared" si="140"/>
        <v>0.57648750000000004</v>
      </c>
      <c r="R2247" s="8">
        <f t="shared" si="143"/>
        <v>343.14732142857144</v>
      </c>
      <c r="S2247" t="s">
        <v>8310</v>
      </c>
      <c r="T2247" t="s">
        <v>8316</v>
      </c>
    </row>
    <row r="2248" spans="1:20" ht="45" x14ac:dyDescent="0.25">
      <c r="A2248">
        <v>3116</v>
      </c>
      <c r="B2248" s="3" t="s">
        <v>3116</v>
      </c>
      <c r="C2248" s="3" t="s">
        <v>7226</v>
      </c>
      <c r="D2248">
        <v>750</v>
      </c>
      <c r="E2248">
        <v>430</v>
      </c>
      <c r="F2248" t="s">
        <v>8221</v>
      </c>
      <c r="G2248" t="s">
        <v>8224</v>
      </c>
      <c r="H2248" t="s">
        <v>8246</v>
      </c>
      <c r="I2248">
        <v>1427890925</v>
      </c>
      <c r="J2248" s="13">
        <f t="shared" si="141"/>
        <v>42095.515335648146</v>
      </c>
      <c r="K2248">
        <v>1426681325</v>
      </c>
      <c r="L2248" s="13">
        <f t="shared" si="142"/>
        <v>42370.007766203707</v>
      </c>
      <c r="M2248" t="b">
        <v>0</v>
      </c>
      <c r="N2248">
        <v>10</v>
      </c>
      <c r="O2248" t="b">
        <v>0</v>
      </c>
      <c r="P2248" t="s">
        <v>8303</v>
      </c>
      <c r="Q2248" s="6">
        <f t="shared" si="140"/>
        <v>0.57333333333333336</v>
      </c>
      <c r="R2248" s="8">
        <f t="shared" si="143"/>
        <v>43</v>
      </c>
      <c r="S2248" t="s">
        <v>8317</v>
      </c>
      <c r="T2248" t="s">
        <v>8330</v>
      </c>
    </row>
    <row r="2249" spans="1:20" ht="45" x14ac:dyDescent="0.25">
      <c r="A2249">
        <v>3998</v>
      </c>
      <c r="B2249" s="3" t="s">
        <v>3994</v>
      </c>
      <c r="C2249" s="3" t="s">
        <v>8104</v>
      </c>
      <c r="D2249">
        <v>1250</v>
      </c>
      <c r="E2249">
        <v>715</v>
      </c>
      <c r="F2249" t="s">
        <v>8221</v>
      </c>
      <c r="G2249" t="s">
        <v>8224</v>
      </c>
      <c r="H2249" t="s">
        <v>8246</v>
      </c>
      <c r="I2249">
        <v>1427580426</v>
      </c>
      <c r="J2249" s="13">
        <f t="shared" si="141"/>
        <v>42091.921597222223</v>
      </c>
      <c r="K2249">
        <v>1424992026</v>
      </c>
      <c r="L2249" s="13">
        <f t="shared" si="142"/>
        <v>42767.577303240745</v>
      </c>
      <c r="M2249" t="b">
        <v>0</v>
      </c>
      <c r="N2249">
        <v>12</v>
      </c>
      <c r="O2249" t="b">
        <v>0</v>
      </c>
      <c r="P2249" t="s">
        <v>8271</v>
      </c>
      <c r="Q2249" s="6">
        <f t="shared" si="140"/>
        <v>0.57199999999999995</v>
      </c>
      <c r="R2249" s="8">
        <f t="shared" si="143"/>
        <v>59.583333333333336</v>
      </c>
      <c r="S2249" t="s">
        <v>8317</v>
      </c>
      <c r="T2249" t="s">
        <v>8318</v>
      </c>
    </row>
    <row r="2250" spans="1:20" ht="60" x14ac:dyDescent="0.25">
      <c r="A2250">
        <v>1770</v>
      </c>
      <c r="B2250" s="3" t="s">
        <v>1771</v>
      </c>
      <c r="C2250" s="3" t="s">
        <v>5880</v>
      </c>
      <c r="D2250">
        <v>24500</v>
      </c>
      <c r="E2250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 s="13">
        <f t="shared" si="141"/>
        <v>41926.780023148152</v>
      </c>
      <c r="K2250">
        <v>1410288194</v>
      </c>
      <c r="L2250" s="13">
        <f t="shared" si="142"/>
        <v>41892.688750000001</v>
      </c>
      <c r="M2250" t="b">
        <v>1</v>
      </c>
      <c r="N2250">
        <v>92</v>
      </c>
      <c r="O2250" t="b">
        <v>0</v>
      </c>
      <c r="P2250" t="s">
        <v>8285</v>
      </c>
      <c r="Q2250" s="6">
        <f t="shared" si="140"/>
        <v>0.56514285714285717</v>
      </c>
      <c r="R2250" s="8">
        <f t="shared" si="143"/>
        <v>150.5</v>
      </c>
      <c r="S2250" t="s">
        <v>8325</v>
      </c>
      <c r="T2250" t="s">
        <v>8326</v>
      </c>
    </row>
    <row r="2251" spans="1:20" ht="45" x14ac:dyDescent="0.25">
      <c r="A2251">
        <v>978</v>
      </c>
      <c r="B2251" s="3" t="s">
        <v>979</v>
      </c>
      <c r="C2251" s="3" t="s">
        <v>5088</v>
      </c>
      <c r="D2251">
        <v>172889</v>
      </c>
      <c r="E2251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 s="13">
        <f t="shared" si="141"/>
        <v>42425.309039351851</v>
      </c>
      <c r="K2251">
        <v>1453793101</v>
      </c>
      <c r="L2251" s="13">
        <f t="shared" si="142"/>
        <v>42033.314074074078</v>
      </c>
      <c r="M2251" t="b">
        <v>0</v>
      </c>
      <c r="N2251">
        <v>123</v>
      </c>
      <c r="O2251" t="b">
        <v>0</v>
      </c>
      <c r="P2251" t="s">
        <v>8273</v>
      </c>
      <c r="Q2251" s="6">
        <f t="shared" si="140"/>
        <v>0.5626326718299024</v>
      </c>
      <c r="R2251" s="8">
        <f t="shared" si="143"/>
        <v>790.83739837398377</v>
      </c>
      <c r="S2251" t="s">
        <v>8310</v>
      </c>
      <c r="T2251" t="s">
        <v>8316</v>
      </c>
    </row>
    <row r="2252" spans="1:20" ht="60" x14ac:dyDescent="0.25">
      <c r="A2252">
        <v>216</v>
      </c>
      <c r="B2252" s="3" t="s">
        <v>218</v>
      </c>
      <c r="C2252" s="3" t="s">
        <v>4326</v>
      </c>
      <c r="D2252">
        <v>50000</v>
      </c>
      <c r="E2252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 s="13">
        <f t="shared" si="141"/>
        <v>42116.917094907403</v>
      </c>
      <c r="K2252">
        <v>1425423637</v>
      </c>
      <c r="L2252" s="13">
        <f t="shared" si="142"/>
        <v>42663.468078703707</v>
      </c>
      <c r="M2252" t="b">
        <v>0</v>
      </c>
      <c r="N2252">
        <v>84</v>
      </c>
      <c r="O2252" t="b">
        <v>0</v>
      </c>
      <c r="P2252" t="s">
        <v>8268</v>
      </c>
      <c r="Q2252" s="6">
        <f t="shared" si="140"/>
        <v>0.55698440000000005</v>
      </c>
      <c r="R2252" s="8">
        <f t="shared" si="143"/>
        <v>331.53833333333336</v>
      </c>
      <c r="S2252" t="s">
        <v>8320</v>
      </c>
      <c r="T2252" t="s">
        <v>8349</v>
      </c>
    </row>
    <row r="2253" spans="1:20" ht="45" x14ac:dyDescent="0.25">
      <c r="A2253">
        <v>3202</v>
      </c>
      <c r="B2253" s="3" t="s">
        <v>3202</v>
      </c>
      <c r="C2253" s="3" t="s">
        <v>7312</v>
      </c>
      <c r="D2253">
        <v>5000</v>
      </c>
      <c r="E2253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 s="13">
        <f t="shared" si="141"/>
        <v>42352.249305555553</v>
      </c>
      <c r="K2253">
        <v>1445027346</v>
      </c>
      <c r="L2253" s="13">
        <f t="shared" si="142"/>
        <v>42159.47256944445</v>
      </c>
      <c r="M2253" t="b">
        <v>0</v>
      </c>
      <c r="N2253">
        <v>25</v>
      </c>
      <c r="O2253" t="b">
        <v>0</v>
      </c>
      <c r="P2253" t="s">
        <v>8305</v>
      </c>
      <c r="Q2253" s="6">
        <f t="shared" si="140"/>
        <v>0.54520000000000002</v>
      </c>
      <c r="R2253" s="8">
        <f t="shared" si="143"/>
        <v>109.04</v>
      </c>
      <c r="S2253" t="s">
        <v>8317</v>
      </c>
      <c r="T2253" t="s">
        <v>8338</v>
      </c>
    </row>
    <row r="2254" spans="1:20" ht="60" x14ac:dyDescent="0.25">
      <c r="A2254">
        <v>4056</v>
      </c>
      <c r="B2254" s="3" t="s">
        <v>4052</v>
      </c>
      <c r="C2254" s="3" t="s">
        <v>8160</v>
      </c>
      <c r="D2254">
        <v>1500</v>
      </c>
      <c r="E2254">
        <v>795</v>
      </c>
      <c r="F2254" t="s">
        <v>8221</v>
      </c>
      <c r="G2254" t="s">
        <v>8224</v>
      </c>
      <c r="H2254" t="s">
        <v>8246</v>
      </c>
      <c r="I2254">
        <v>1467575940</v>
      </c>
      <c r="J2254" s="13">
        <f t="shared" si="141"/>
        <v>42554.832638888889</v>
      </c>
      <c r="K2254">
        <v>1465856639</v>
      </c>
      <c r="L2254" s="13">
        <f t="shared" si="142"/>
        <v>42807.755173611105</v>
      </c>
      <c r="M2254" t="b">
        <v>0</v>
      </c>
      <c r="N2254">
        <v>9</v>
      </c>
      <c r="O2254" t="b">
        <v>0</v>
      </c>
      <c r="P2254" t="s">
        <v>8271</v>
      </c>
      <c r="Q2254" s="6">
        <f t="shared" si="140"/>
        <v>0.53</v>
      </c>
      <c r="R2254" s="8">
        <f t="shared" si="143"/>
        <v>88.333333333333329</v>
      </c>
      <c r="S2254" t="s">
        <v>8317</v>
      </c>
      <c r="T2254" t="s">
        <v>8318</v>
      </c>
    </row>
    <row r="2255" spans="1:20" ht="60" x14ac:dyDescent="0.25">
      <c r="A2255">
        <v>3876</v>
      </c>
      <c r="B2255" s="3" t="s">
        <v>3873</v>
      </c>
      <c r="C2255" s="3" t="s">
        <v>7985</v>
      </c>
      <c r="D2255">
        <v>3900</v>
      </c>
      <c r="E2255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 s="13">
        <f t="shared" si="141"/>
        <v>42402.624166666668</v>
      </c>
      <c r="K2255">
        <v>1451833128</v>
      </c>
      <c r="L2255" s="13">
        <f t="shared" si="142"/>
        <v>42788.151238425926</v>
      </c>
      <c r="M2255" t="b">
        <v>0</v>
      </c>
      <c r="N2255">
        <v>46</v>
      </c>
      <c r="O2255" t="b">
        <v>0</v>
      </c>
      <c r="P2255" t="s">
        <v>8305</v>
      </c>
      <c r="Q2255" s="6">
        <f t="shared" si="140"/>
        <v>0.52794871794871789</v>
      </c>
      <c r="R2255" s="8">
        <f t="shared" si="143"/>
        <v>44.760869565217391</v>
      </c>
      <c r="S2255" t="s">
        <v>8317</v>
      </c>
      <c r="T2255" t="s">
        <v>8338</v>
      </c>
    </row>
    <row r="2256" spans="1:20" ht="30" x14ac:dyDescent="0.25">
      <c r="A2256">
        <v>1917</v>
      </c>
      <c r="B2256" s="3" t="s">
        <v>1918</v>
      </c>
      <c r="C2256" s="3" t="s">
        <v>6027</v>
      </c>
      <c r="D2256">
        <v>390000</v>
      </c>
      <c r="E2256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 s="13">
        <f t="shared" si="141"/>
        <v>42776.270057870366</v>
      </c>
      <c r="K2256">
        <v>1484116133</v>
      </c>
      <c r="L2256" s="13">
        <f t="shared" si="142"/>
        <v>41830.858344907407</v>
      </c>
      <c r="M2256" t="b">
        <v>0</v>
      </c>
      <c r="N2256">
        <v>70</v>
      </c>
      <c r="O2256" t="b">
        <v>0</v>
      </c>
      <c r="P2256" t="s">
        <v>8294</v>
      </c>
      <c r="Q2256" s="6">
        <f t="shared" si="140"/>
        <v>0.52570512820512816</v>
      </c>
      <c r="R2256" s="8">
        <f t="shared" si="143"/>
        <v>2928.9285714285716</v>
      </c>
      <c r="S2256" t="s">
        <v>8310</v>
      </c>
      <c r="T2256" t="s">
        <v>8350</v>
      </c>
    </row>
    <row r="2257" spans="1:20" ht="45" x14ac:dyDescent="0.25">
      <c r="A2257">
        <v>1817</v>
      </c>
      <c r="B2257" s="3" t="s">
        <v>1818</v>
      </c>
      <c r="C2257" s="3" t="s">
        <v>5927</v>
      </c>
      <c r="D2257">
        <v>18000</v>
      </c>
      <c r="E2257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 s="13">
        <f t="shared" si="141"/>
        <v>42765.290972222225</v>
      </c>
      <c r="K2257">
        <v>1480607607</v>
      </c>
      <c r="L2257" s="13">
        <f t="shared" si="142"/>
        <v>41958.550659722227</v>
      </c>
      <c r="M2257" t="b">
        <v>0</v>
      </c>
      <c r="N2257">
        <v>100</v>
      </c>
      <c r="O2257" t="b">
        <v>0</v>
      </c>
      <c r="P2257" t="s">
        <v>8285</v>
      </c>
      <c r="Q2257" s="6">
        <f t="shared" si="140"/>
        <v>0.52327777777777773</v>
      </c>
      <c r="R2257" s="8">
        <f t="shared" si="143"/>
        <v>94.19</v>
      </c>
      <c r="S2257" t="s">
        <v>8325</v>
      </c>
      <c r="T2257" t="s">
        <v>8326</v>
      </c>
    </row>
    <row r="2258" spans="1:20" ht="45" x14ac:dyDescent="0.25">
      <c r="A2258">
        <v>3199</v>
      </c>
      <c r="B2258" s="3" t="s">
        <v>3199</v>
      </c>
      <c r="C2258" s="3" t="s">
        <v>7309</v>
      </c>
      <c r="D2258">
        <v>5000</v>
      </c>
      <c r="E2258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 s="13">
        <f t="shared" si="141"/>
        <v>41888.875</v>
      </c>
      <c r="K2258">
        <v>1407435418</v>
      </c>
      <c r="L2258" s="13">
        <f t="shared" si="142"/>
        <v>42113.875567129624</v>
      </c>
      <c r="M2258" t="b">
        <v>0</v>
      </c>
      <c r="N2258">
        <v>53</v>
      </c>
      <c r="O2258" t="b">
        <v>0</v>
      </c>
      <c r="P2258" t="s">
        <v>8305</v>
      </c>
      <c r="Q2258" s="6">
        <f t="shared" si="140"/>
        <v>0.52159999999999995</v>
      </c>
      <c r="R2258" s="8">
        <f t="shared" si="143"/>
        <v>49.20754716981132</v>
      </c>
      <c r="S2258" t="s">
        <v>8317</v>
      </c>
      <c r="T2258" t="s">
        <v>8338</v>
      </c>
    </row>
    <row r="2259" spans="1:20" ht="45" x14ac:dyDescent="0.25">
      <c r="A2259">
        <v>2755</v>
      </c>
      <c r="B2259" s="3" t="s">
        <v>2755</v>
      </c>
      <c r="C2259" s="3" t="s">
        <v>6865</v>
      </c>
      <c r="D2259">
        <v>500</v>
      </c>
      <c r="E2259">
        <v>260</v>
      </c>
      <c r="F2259" t="s">
        <v>8221</v>
      </c>
      <c r="G2259" t="s">
        <v>8241</v>
      </c>
      <c r="H2259" t="s">
        <v>8249</v>
      </c>
      <c r="I2259">
        <v>1428519527</v>
      </c>
      <c r="J2259" s="13">
        <f t="shared" si="141"/>
        <v>42102.790821759263</v>
      </c>
      <c r="K2259">
        <v>1425927527</v>
      </c>
      <c r="L2259" s="13">
        <f t="shared" si="142"/>
        <v>42009.973946759259</v>
      </c>
      <c r="M2259" t="b">
        <v>0</v>
      </c>
      <c r="N2259">
        <v>15</v>
      </c>
      <c r="O2259" t="b">
        <v>0</v>
      </c>
      <c r="P2259" t="s">
        <v>8304</v>
      </c>
      <c r="Q2259" s="6">
        <f t="shared" si="140"/>
        <v>0.52</v>
      </c>
      <c r="R2259" s="8">
        <f t="shared" si="143"/>
        <v>17.333333333333332</v>
      </c>
      <c r="S2259" t="s">
        <v>8323</v>
      </c>
      <c r="T2259" t="s">
        <v>8351</v>
      </c>
    </row>
    <row r="2260" spans="1:20" ht="60" x14ac:dyDescent="0.25">
      <c r="A2260">
        <v>3141</v>
      </c>
      <c r="B2260" s="3" t="s">
        <v>3141</v>
      </c>
      <c r="C2260" s="3" t="s">
        <v>7251</v>
      </c>
      <c r="D2260">
        <v>500</v>
      </c>
      <c r="E2260">
        <v>258</v>
      </c>
      <c r="F2260" t="s">
        <v>8222</v>
      </c>
      <c r="G2260" t="s">
        <v>8233</v>
      </c>
      <c r="H2260" t="s">
        <v>8249</v>
      </c>
      <c r="I2260">
        <v>1492372800</v>
      </c>
      <c r="J2260" s="13">
        <f t="shared" si="141"/>
        <v>42841.833333333328</v>
      </c>
      <c r="K2260">
        <v>1488823488</v>
      </c>
      <c r="L2260" s="13">
        <f t="shared" si="142"/>
        <v>41804.937083333331</v>
      </c>
      <c r="M2260" t="b">
        <v>0</v>
      </c>
      <c r="N2260">
        <v>8</v>
      </c>
      <c r="O2260" t="b">
        <v>0</v>
      </c>
      <c r="P2260" t="s">
        <v>8271</v>
      </c>
      <c r="Q2260" s="6">
        <f t="shared" si="140"/>
        <v>0.51600000000000001</v>
      </c>
      <c r="R2260" s="8">
        <f t="shared" si="143"/>
        <v>32.25</v>
      </c>
      <c r="S2260" t="s">
        <v>8317</v>
      </c>
      <c r="T2260" t="s">
        <v>8318</v>
      </c>
    </row>
    <row r="2261" spans="1:20" ht="60" x14ac:dyDescent="0.25">
      <c r="A2261">
        <v>776</v>
      </c>
      <c r="B2261" s="3" t="s">
        <v>777</v>
      </c>
      <c r="C2261" s="3" t="s">
        <v>4886</v>
      </c>
      <c r="D2261">
        <v>7000</v>
      </c>
      <c r="E2261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 s="13">
        <f t="shared" si="141"/>
        <v>42288.208333333328</v>
      </c>
      <c r="K2261">
        <v>1441297645</v>
      </c>
      <c r="L2261" s="13">
        <f t="shared" si="142"/>
        <v>42742.30332175926</v>
      </c>
      <c r="M2261" t="b">
        <v>0</v>
      </c>
      <c r="N2261">
        <v>57</v>
      </c>
      <c r="O2261" t="b">
        <v>0</v>
      </c>
      <c r="P2261" t="s">
        <v>8275</v>
      </c>
      <c r="Q2261" s="6">
        <f t="shared" si="140"/>
        <v>0.51400000000000001</v>
      </c>
      <c r="R2261" s="8">
        <f t="shared" si="143"/>
        <v>63.122807017543863</v>
      </c>
      <c r="S2261" t="s">
        <v>8323</v>
      </c>
      <c r="T2261" t="s">
        <v>8345</v>
      </c>
    </row>
    <row r="2262" spans="1:20" ht="60" x14ac:dyDescent="0.25">
      <c r="A2262">
        <v>3631</v>
      </c>
      <c r="B2262" s="3" t="s">
        <v>3629</v>
      </c>
      <c r="C2262" s="3" t="s">
        <v>7741</v>
      </c>
      <c r="D2262">
        <v>17100</v>
      </c>
      <c r="E2262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 s="13">
        <f t="shared" si="141"/>
        <v>41905.165972222225</v>
      </c>
      <c r="K2262">
        <v>1409335497</v>
      </c>
      <c r="L2262" s="13">
        <f t="shared" si="142"/>
        <v>42702.770729166667</v>
      </c>
      <c r="M2262" t="b">
        <v>0</v>
      </c>
      <c r="N2262">
        <v>59</v>
      </c>
      <c r="O2262" t="b">
        <v>0</v>
      </c>
      <c r="P2262" t="s">
        <v>8305</v>
      </c>
      <c r="Q2262" s="6">
        <f t="shared" si="140"/>
        <v>0.51023391812865493</v>
      </c>
      <c r="R2262" s="8">
        <f t="shared" si="143"/>
        <v>147.88135593220338</v>
      </c>
      <c r="S2262" t="s">
        <v>8317</v>
      </c>
      <c r="T2262" t="s">
        <v>8338</v>
      </c>
    </row>
    <row r="2263" spans="1:20" ht="60" x14ac:dyDescent="0.25">
      <c r="A2263">
        <v>1241</v>
      </c>
      <c r="B2263" s="3" t="s">
        <v>1242</v>
      </c>
      <c r="C2263" s="3" t="s">
        <v>5351</v>
      </c>
      <c r="D2263">
        <v>5000</v>
      </c>
      <c r="E2263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 s="13">
        <f t="shared" si="141"/>
        <v>41946.249305555553</v>
      </c>
      <c r="K2263">
        <v>1413057980</v>
      </c>
      <c r="L2263" s="13">
        <f t="shared" si="142"/>
        <v>42388.523020833338</v>
      </c>
      <c r="M2263" t="b">
        <v>0</v>
      </c>
      <c r="N2263">
        <v>34</v>
      </c>
      <c r="O2263" t="b">
        <v>0</v>
      </c>
      <c r="P2263" t="s">
        <v>8286</v>
      </c>
      <c r="Q2263" s="6">
        <f t="shared" si="140"/>
        <v>0.50739999999999996</v>
      </c>
      <c r="R2263" s="8">
        <f t="shared" si="143"/>
        <v>74.617647058823536</v>
      </c>
      <c r="S2263" t="s">
        <v>8314</v>
      </c>
      <c r="T2263" t="s">
        <v>8352</v>
      </c>
    </row>
    <row r="2264" spans="1:20" ht="60" x14ac:dyDescent="0.25">
      <c r="A2264">
        <v>204</v>
      </c>
      <c r="B2264" s="3" t="s">
        <v>206</v>
      </c>
      <c r="C2264" s="3" t="s">
        <v>4314</v>
      </c>
      <c r="D2264">
        <v>300000</v>
      </c>
      <c r="E2264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 s="13">
        <f t="shared" si="141"/>
        <v>42586.583368055552</v>
      </c>
      <c r="K2264">
        <v>1467727203</v>
      </c>
      <c r="L2264" s="13">
        <f t="shared" si="142"/>
        <v>42057.277858796297</v>
      </c>
      <c r="M2264" t="b">
        <v>0</v>
      </c>
      <c r="N2264">
        <v>1293</v>
      </c>
      <c r="O2264" t="b">
        <v>0</v>
      </c>
      <c r="P2264" t="s">
        <v>8268</v>
      </c>
      <c r="Q2264" s="6">
        <f t="shared" si="140"/>
        <v>0.50721666666666665</v>
      </c>
      <c r="R2264" s="8">
        <f t="shared" si="143"/>
        <v>117.68368136117556</v>
      </c>
      <c r="S2264" t="s">
        <v>8320</v>
      </c>
      <c r="T2264" t="s">
        <v>8349</v>
      </c>
    </row>
    <row r="2265" spans="1:20" ht="60" x14ac:dyDescent="0.25">
      <c r="A2265">
        <v>2676</v>
      </c>
      <c r="B2265" s="3" t="s">
        <v>2676</v>
      </c>
      <c r="C2265" s="3" t="s">
        <v>6786</v>
      </c>
      <c r="D2265">
        <v>2100</v>
      </c>
      <c r="E2265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 s="13">
        <f t="shared" si="141"/>
        <v>42512.624699074076</v>
      </c>
      <c r="K2265">
        <v>1461337174</v>
      </c>
      <c r="L2265" s="13">
        <f t="shared" si="142"/>
        <v>42801.774699074071</v>
      </c>
      <c r="M2265" t="b">
        <v>0</v>
      </c>
      <c r="N2265">
        <v>9</v>
      </c>
      <c r="O2265" t="b">
        <v>0</v>
      </c>
      <c r="P2265" t="s">
        <v>8302</v>
      </c>
      <c r="Q2265" s="6">
        <f t="shared" si="140"/>
        <v>0.50380952380952382</v>
      </c>
      <c r="R2265" s="8">
        <f t="shared" si="143"/>
        <v>117.55555555555556</v>
      </c>
      <c r="S2265" t="s">
        <v>8310</v>
      </c>
      <c r="T2265" t="s">
        <v>8337</v>
      </c>
    </row>
    <row r="2266" spans="1:20" ht="60" x14ac:dyDescent="0.25">
      <c r="A2266">
        <v>483</v>
      </c>
      <c r="B2266" s="3" t="s">
        <v>484</v>
      </c>
      <c r="C2266" s="3" t="s">
        <v>4593</v>
      </c>
      <c r="D2266">
        <v>15000</v>
      </c>
      <c r="E2266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 s="13">
        <f t="shared" si="141"/>
        <v>41303.197592592594</v>
      </c>
      <c r="K2266">
        <v>1354250672</v>
      </c>
      <c r="L2266" s="13">
        <f t="shared" si="142"/>
        <v>42766.626793981486</v>
      </c>
      <c r="M2266" t="b">
        <v>0</v>
      </c>
      <c r="N2266">
        <v>147</v>
      </c>
      <c r="O2266" t="b">
        <v>0</v>
      </c>
      <c r="P2266" t="s">
        <v>8270</v>
      </c>
      <c r="Q2266" s="6">
        <f t="shared" si="140"/>
        <v>0.502</v>
      </c>
      <c r="R2266" s="8">
        <f t="shared" si="143"/>
        <v>51.224489795918366</v>
      </c>
      <c r="S2266" t="s">
        <v>8320</v>
      </c>
      <c r="T2266" t="s">
        <v>8347</v>
      </c>
    </row>
    <row r="2267" spans="1:20" ht="60" x14ac:dyDescent="0.25">
      <c r="A2267">
        <v>2855</v>
      </c>
      <c r="B2267" s="3" t="s">
        <v>2855</v>
      </c>
      <c r="C2267" s="3" t="s">
        <v>6965</v>
      </c>
      <c r="D2267">
        <v>600</v>
      </c>
      <c r="E2267">
        <v>300</v>
      </c>
      <c r="F2267" t="s">
        <v>8221</v>
      </c>
      <c r="G2267" t="s">
        <v>8224</v>
      </c>
      <c r="H2267" t="s">
        <v>8246</v>
      </c>
      <c r="I2267">
        <v>1454110440</v>
      </c>
      <c r="J2267" s="13">
        <f t="shared" si="141"/>
        <v>42398.981944444444</v>
      </c>
      <c r="K2267">
        <v>1451607071</v>
      </c>
      <c r="L2267" s="13">
        <f t="shared" si="142"/>
        <v>42721.220520833333</v>
      </c>
      <c r="M2267" t="b">
        <v>0</v>
      </c>
      <c r="N2267">
        <v>5</v>
      </c>
      <c r="O2267" t="b">
        <v>0</v>
      </c>
      <c r="P2267" t="s">
        <v>8271</v>
      </c>
      <c r="Q2267" s="6">
        <f t="shared" si="140"/>
        <v>0.5</v>
      </c>
      <c r="R2267" s="8">
        <f t="shared" si="143"/>
        <v>60</v>
      </c>
      <c r="S2267" t="s">
        <v>8317</v>
      </c>
      <c r="T2267" t="s">
        <v>8318</v>
      </c>
    </row>
    <row r="2268" spans="1:20" ht="45" x14ac:dyDescent="0.25">
      <c r="A2268">
        <v>1337</v>
      </c>
      <c r="B2268" s="3" t="s">
        <v>1338</v>
      </c>
      <c r="C2268" s="3" t="s">
        <v>5447</v>
      </c>
      <c r="D2268">
        <v>50000</v>
      </c>
      <c r="E2268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 s="13">
        <f t="shared" si="141"/>
        <v>42797.577303240745</v>
      </c>
      <c r="K2268">
        <v>1485957079</v>
      </c>
      <c r="L2268" s="13">
        <f t="shared" si="142"/>
        <v>41930.218657407408</v>
      </c>
      <c r="M2268" t="b">
        <v>0</v>
      </c>
      <c r="N2268">
        <v>140</v>
      </c>
      <c r="O2268" t="b">
        <v>0</v>
      </c>
      <c r="P2268" t="s">
        <v>8273</v>
      </c>
      <c r="Q2268" s="6">
        <f t="shared" si="140"/>
        <v>0.49381999999999998</v>
      </c>
      <c r="R2268" s="8">
        <f t="shared" si="143"/>
        <v>176.36428571428573</v>
      </c>
      <c r="S2268" t="s">
        <v>8310</v>
      </c>
      <c r="T2268" t="s">
        <v>8316</v>
      </c>
    </row>
    <row r="2269" spans="1:20" ht="60" x14ac:dyDescent="0.25">
      <c r="A2269">
        <v>1552</v>
      </c>
      <c r="B2269" s="3" t="s">
        <v>1553</v>
      </c>
      <c r="C2269" s="3" t="s">
        <v>5662</v>
      </c>
      <c r="D2269">
        <v>4300</v>
      </c>
      <c r="E2269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 s="13">
        <f t="shared" si="141"/>
        <v>41913.165972222225</v>
      </c>
      <c r="K2269">
        <v>1410366708</v>
      </c>
      <c r="L2269" s="13">
        <f t="shared" si="142"/>
        <v>41824.658379629633</v>
      </c>
      <c r="M2269" t="b">
        <v>0</v>
      </c>
      <c r="N2269">
        <v>16</v>
      </c>
      <c r="O2269" t="b">
        <v>0</v>
      </c>
      <c r="P2269" t="s">
        <v>8289</v>
      </c>
      <c r="Q2269" s="6">
        <f t="shared" si="140"/>
        <v>0.49186046511627907</v>
      </c>
      <c r="R2269" s="8">
        <f t="shared" si="143"/>
        <v>132.1875</v>
      </c>
      <c r="S2269" t="s">
        <v>8325</v>
      </c>
      <c r="T2269" t="s">
        <v>8353</v>
      </c>
    </row>
    <row r="2270" spans="1:20" ht="45" x14ac:dyDescent="0.25">
      <c r="A2270">
        <v>1814</v>
      </c>
      <c r="B2270" s="3" t="s">
        <v>1815</v>
      </c>
      <c r="C2270" s="3" t="s">
        <v>5924</v>
      </c>
      <c r="D2270">
        <v>12000</v>
      </c>
      <c r="E2270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 s="13">
        <f t="shared" si="141"/>
        <v>42063.314074074078</v>
      </c>
      <c r="K2270">
        <v>1422516736</v>
      </c>
      <c r="L2270" s="13">
        <f t="shared" si="142"/>
        <v>42525.153055555551</v>
      </c>
      <c r="M2270" t="b">
        <v>0</v>
      </c>
      <c r="N2270">
        <v>140</v>
      </c>
      <c r="O2270" t="b">
        <v>0</v>
      </c>
      <c r="P2270" t="s">
        <v>8285</v>
      </c>
      <c r="Q2270" s="6">
        <f t="shared" si="140"/>
        <v>0.49183333333333334</v>
      </c>
      <c r="R2270" s="8">
        <f t="shared" si="143"/>
        <v>42.157142857142858</v>
      </c>
      <c r="S2270" t="s">
        <v>8325</v>
      </c>
      <c r="T2270" t="s">
        <v>8326</v>
      </c>
    </row>
    <row r="2271" spans="1:20" ht="60" x14ac:dyDescent="0.25">
      <c r="A2271">
        <v>3902</v>
      </c>
      <c r="B2271" s="3" t="s">
        <v>3899</v>
      </c>
      <c r="C2271" s="3" t="s">
        <v>8010</v>
      </c>
      <c r="D2271">
        <v>3000</v>
      </c>
      <c r="E2271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 s="13">
        <f t="shared" si="141"/>
        <v>42688.509745370371</v>
      </c>
      <c r="K2271">
        <v>1476962042</v>
      </c>
      <c r="L2271" s="13">
        <f t="shared" si="142"/>
        <v>42236.159918981488</v>
      </c>
      <c r="M2271" t="b">
        <v>0</v>
      </c>
      <c r="N2271">
        <v>31</v>
      </c>
      <c r="O2271" t="b">
        <v>0</v>
      </c>
      <c r="P2271" t="s">
        <v>8271</v>
      </c>
      <c r="Q2271" s="6">
        <f t="shared" si="140"/>
        <v>0.48833333333333334</v>
      </c>
      <c r="R2271" s="8">
        <f t="shared" si="143"/>
        <v>47.258064516129032</v>
      </c>
      <c r="S2271" t="s">
        <v>8317</v>
      </c>
      <c r="T2271" t="s">
        <v>8318</v>
      </c>
    </row>
    <row r="2272" spans="1:20" ht="45" x14ac:dyDescent="0.25">
      <c r="A2272">
        <v>1802</v>
      </c>
      <c r="B2272" s="3" t="s">
        <v>1803</v>
      </c>
      <c r="C2272" s="3" t="s">
        <v>5912</v>
      </c>
      <c r="D2272">
        <v>3500</v>
      </c>
      <c r="E2272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 s="13">
        <f t="shared" si="141"/>
        <v>42182.915972222225</v>
      </c>
      <c r="K2272">
        <v>1433416830</v>
      </c>
      <c r="L2272" s="13">
        <f t="shared" si="142"/>
        <v>42676.583599537036</v>
      </c>
      <c r="M2272" t="b">
        <v>1</v>
      </c>
      <c r="N2272">
        <v>18</v>
      </c>
      <c r="O2272" t="b">
        <v>0</v>
      </c>
      <c r="P2272" t="s">
        <v>8285</v>
      </c>
      <c r="Q2272" s="6">
        <f t="shared" si="140"/>
        <v>0.48485714285714288</v>
      </c>
      <c r="R2272" s="8">
        <f t="shared" si="143"/>
        <v>94.277777777777771</v>
      </c>
      <c r="S2272" t="s">
        <v>8325</v>
      </c>
      <c r="T2272" t="s">
        <v>8326</v>
      </c>
    </row>
    <row r="2273" spans="1:20" ht="45" x14ac:dyDescent="0.25">
      <c r="A2273">
        <v>2323</v>
      </c>
      <c r="B2273" s="3" t="s">
        <v>2324</v>
      </c>
      <c r="C2273" s="3" t="s">
        <v>6433</v>
      </c>
      <c r="D2273">
        <v>250</v>
      </c>
      <c r="E2273">
        <v>120</v>
      </c>
      <c r="F2273" t="s">
        <v>8222</v>
      </c>
      <c r="G2273" t="s">
        <v>8224</v>
      </c>
      <c r="H2273" t="s">
        <v>8246</v>
      </c>
      <c r="I2273">
        <v>1490033247</v>
      </c>
      <c r="J2273" s="13">
        <f t="shared" si="141"/>
        <v>42814.755173611105</v>
      </c>
      <c r="K2273">
        <v>1489428447</v>
      </c>
      <c r="L2273" s="13">
        <f t="shared" si="142"/>
        <v>42804.534652777773</v>
      </c>
      <c r="M2273" t="b">
        <v>0</v>
      </c>
      <c r="N2273">
        <v>4</v>
      </c>
      <c r="O2273" t="b">
        <v>0</v>
      </c>
      <c r="P2273" t="s">
        <v>8298</v>
      </c>
      <c r="Q2273" s="6">
        <f t="shared" si="140"/>
        <v>0.48</v>
      </c>
      <c r="R2273" s="8">
        <f t="shared" si="143"/>
        <v>30</v>
      </c>
      <c r="S2273" t="s">
        <v>8328</v>
      </c>
      <c r="T2273" t="s">
        <v>8329</v>
      </c>
    </row>
    <row r="2274" spans="1:20" ht="45" x14ac:dyDescent="0.25">
      <c r="A2274">
        <v>1692</v>
      </c>
      <c r="B2274" s="3" t="s">
        <v>1693</v>
      </c>
      <c r="C2274" s="3" t="s">
        <v>5802</v>
      </c>
      <c r="D2274">
        <v>5000</v>
      </c>
      <c r="E2274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 s="13">
        <f t="shared" si="141"/>
        <v>42820.999305555553</v>
      </c>
      <c r="K2274">
        <v>1487734667</v>
      </c>
      <c r="L2274" s="13">
        <f t="shared" si="142"/>
        <v>42221.656782407401</v>
      </c>
      <c r="M2274" t="b">
        <v>0</v>
      </c>
      <c r="N2274">
        <v>15</v>
      </c>
      <c r="O2274" t="b">
        <v>0</v>
      </c>
      <c r="P2274" t="s">
        <v>8293</v>
      </c>
      <c r="Q2274" s="6">
        <f t="shared" si="140"/>
        <v>0.47799999999999998</v>
      </c>
      <c r="R2274" s="8">
        <f t="shared" si="143"/>
        <v>159.33333333333334</v>
      </c>
      <c r="S2274" t="s">
        <v>8314</v>
      </c>
      <c r="T2274" t="s">
        <v>8339</v>
      </c>
    </row>
    <row r="2275" spans="1:20" ht="60" x14ac:dyDescent="0.25">
      <c r="A2275">
        <v>3976</v>
      </c>
      <c r="B2275" s="3" t="s">
        <v>3973</v>
      </c>
      <c r="C2275" s="3" t="s">
        <v>8083</v>
      </c>
      <c r="D2275">
        <v>1300</v>
      </c>
      <c r="E2275">
        <v>620</v>
      </c>
      <c r="F2275" t="s">
        <v>8221</v>
      </c>
      <c r="G2275" t="s">
        <v>8224</v>
      </c>
      <c r="H2275" t="s">
        <v>8246</v>
      </c>
      <c r="I2275">
        <v>1406876400</v>
      </c>
      <c r="J2275" s="13">
        <f t="shared" si="141"/>
        <v>41852.291666666664</v>
      </c>
      <c r="K2275">
        <v>1405024561</v>
      </c>
      <c r="L2275" s="13">
        <f t="shared" si="142"/>
        <v>42194.833784722221</v>
      </c>
      <c r="M2275" t="b">
        <v>0</v>
      </c>
      <c r="N2275">
        <v>10</v>
      </c>
      <c r="O2275" t="b">
        <v>0</v>
      </c>
      <c r="P2275" t="s">
        <v>8271</v>
      </c>
      <c r="Q2275" s="6">
        <f t="shared" si="140"/>
        <v>0.47692307692307695</v>
      </c>
      <c r="R2275" s="8">
        <f t="shared" si="143"/>
        <v>62</v>
      </c>
      <c r="S2275" t="s">
        <v>8317</v>
      </c>
      <c r="T2275" t="s">
        <v>8318</v>
      </c>
    </row>
    <row r="2276" spans="1:20" ht="60" x14ac:dyDescent="0.25">
      <c r="A2276">
        <v>1786</v>
      </c>
      <c r="B2276" s="3" t="s">
        <v>1787</v>
      </c>
      <c r="C2276" s="3" t="s">
        <v>5896</v>
      </c>
      <c r="D2276">
        <v>1900</v>
      </c>
      <c r="E2276">
        <v>905</v>
      </c>
      <c r="F2276" t="s">
        <v>8221</v>
      </c>
      <c r="G2276" t="s">
        <v>8233</v>
      </c>
      <c r="H2276" t="s">
        <v>8249</v>
      </c>
      <c r="I2276">
        <v>1418649177</v>
      </c>
      <c r="J2276" s="13">
        <f t="shared" si="141"/>
        <v>41988.550659722227</v>
      </c>
      <c r="K2276">
        <v>1416057177</v>
      </c>
      <c r="L2276" s="13">
        <f t="shared" si="142"/>
        <v>42270.875706018516</v>
      </c>
      <c r="M2276" t="b">
        <v>1</v>
      </c>
      <c r="N2276">
        <v>29</v>
      </c>
      <c r="O2276" t="b">
        <v>0</v>
      </c>
      <c r="P2276" t="s">
        <v>8285</v>
      </c>
      <c r="Q2276" s="6">
        <f t="shared" si="140"/>
        <v>0.47631578947368419</v>
      </c>
      <c r="R2276" s="8">
        <f t="shared" si="143"/>
        <v>31.206896551724139</v>
      </c>
      <c r="S2276" t="s">
        <v>8325</v>
      </c>
      <c r="T2276" t="s">
        <v>8326</v>
      </c>
    </row>
    <row r="2277" spans="1:20" ht="60" x14ac:dyDescent="0.25">
      <c r="A2277">
        <v>1919</v>
      </c>
      <c r="B2277" s="3" t="s">
        <v>1920</v>
      </c>
      <c r="C2277" s="3" t="s">
        <v>6029</v>
      </c>
      <c r="D2277">
        <v>500</v>
      </c>
      <c r="E2277">
        <v>237</v>
      </c>
      <c r="F2277" t="s">
        <v>8221</v>
      </c>
      <c r="G2277" t="s">
        <v>8224</v>
      </c>
      <c r="H2277" t="s">
        <v>8246</v>
      </c>
      <c r="I2277">
        <v>1432069249</v>
      </c>
      <c r="J2277" s="13">
        <f t="shared" si="141"/>
        <v>42143.875567129624</v>
      </c>
      <c r="K2277">
        <v>1429477249</v>
      </c>
      <c r="L2277" s="13">
        <f t="shared" si="142"/>
        <v>41733.716435185182</v>
      </c>
      <c r="M2277" t="b">
        <v>0</v>
      </c>
      <c r="N2277">
        <v>8</v>
      </c>
      <c r="O2277" t="b">
        <v>0</v>
      </c>
      <c r="P2277" t="s">
        <v>8294</v>
      </c>
      <c r="Q2277" s="6">
        <f t="shared" si="140"/>
        <v>0.47399999999999998</v>
      </c>
      <c r="R2277" s="8">
        <f t="shared" si="143"/>
        <v>29.625</v>
      </c>
      <c r="S2277" t="s">
        <v>8310</v>
      </c>
      <c r="T2277" t="s">
        <v>8350</v>
      </c>
    </row>
    <row r="2278" spans="1:20" ht="45" x14ac:dyDescent="0.25">
      <c r="A2278">
        <v>1019</v>
      </c>
      <c r="B2278" s="3" t="s">
        <v>1020</v>
      </c>
      <c r="C2278" s="3" t="s">
        <v>5129</v>
      </c>
      <c r="D2278">
        <v>45000</v>
      </c>
      <c r="E2278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 s="13">
        <f t="shared" si="141"/>
        <v>42039.973946759259</v>
      </c>
      <c r="K2278">
        <v>1420500149</v>
      </c>
      <c r="L2278" s="13">
        <f t="shared" si="142"/>
        <v>42514.671099537038</v>
      </c>
      <c r="M2278" t="b">
        <v>0</v>
      </c>
      <c r="N2278">
        <v>400</v>
      </c>
      <c r="O2278" t="b">
        <v>0</v>
      </c>
      <c r="P2278" t="s">
        <v>8273</v>
      </c>
      <c r="Q2278" s="6">
        <f t="shared" si="140"/>
        <v>0.47333333333333333</v>
      </c>
      <c r="R2278" s="8">
        <f t="shared" si="143"/>
        <v>53.25</v>
      </c>
      <c r="S2278" t="s">
        <v>8310</v>
      </c>
      <c r="T2278" t="s">
        <v>8316</v>
      </c>
    </row>
    <row r="2279" spans="1:20" ht="45" x14ac:dyDescent="0.25">
      <c r="A2279">
        <v>4036</v>
      </c>
      <c r="B2279" s="3" t="s">
        <v>4032</v>
      </c>
      <c r="C2279" s="3" t="s">
        <v>7438</v>
      </c>
      <c r="D2279">
        <v>6000</v>
      </c>
      <c r="E2279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 s="13">
        <f t="shared" si="141"/>
        <v>41821.9375</v>
      </c>
      <c r="K2279">
        <v>1402784964</v>
      </c>
      <c r="L2279" s="13">
        <f t="shared" si="142"/>
        <v>42460.98192129629</v>
      </c>
      <c r="M2279" t="b">
        <v>0</v>
      </c>
      <c r="N2279">
        <v>17</v>
      </c>
      <c r="O2279" t="b">
        <v>0</v>
      </c>
      <c r="P2279" t="s">
        <v>8271</v>
      </c>
      <c r="Q2279" s="6">
        <f t="shared" si="140"/>
        <v>0.47049999999999997</v>
      </c>
      <c r="R2279" s="8">
        <f t="shared" si="143"/>
        <v>166.05882352941177</v>
      </c>
      <c r="S2279" t="s">
        <v>8317</v>
      </c>
      <c r="T2279" t="s">
        <v>8318</v>
      </c>
    </row>
    <row r="2280" spans="1:20" ht="30" x14ac:dyDescent="0.25">
      <c r="A2280">
        <v>969</v>
      </c>
      <c r="B2280" s="3" t="s">
        <v>970</v>
      </c>
      <c r="C2280" s="3" t="s">
        <v>5079</v>
      </c>
      <c r="D2280">
        <v>30000</v>
      </c>
      <c r="E2280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 s="13">
        <f t="shared" si="141"/>
        <v>42775.30332175926</v>
      </c>
      <c r="K2280">
        <v>1483773407</v>
      </c>
      <c r="L2280" s="13">
        <f t="shared" si="142"/>
        <v>42034.639768518522</v>
      </c>
      <c r="M2280" t="b">
        <v>0</v>
      </c>
      <c r="N2280">
        <v>11</v>
      </c>
      <c r="O2280" t="b">
        <v>0</v>
      </c>
      <c r="P2280" t="s">
        <v>8273</v>
      </c>
      <c r="Q2280" s="6">
        <f t="shared" si="140"/>
        <v>0.46666666666666667</v>
      </c>
      <c r="R2280" s="8">
        <f t="shared" si="143"/>
        <v>1272.7272727272727</v>
      </c>
      <c r="S2280" t="s">
        <v>8310</v>
      </c>
      <c r="T2280" t="s">
        <v>8316</v>
      </c>
    </row>
    <row r="2281" spans="1:20" ht="60" x14ac:dyDescent="0.25">
      <c r="A2281">
        <v>1903</v>
      </c>
      <c r="B2281" s="3" t="s">
        <v>1904</v>
      </c>
      <c r="C2281" s="3" t="s">
        <v>6013</v>
      </c>
      <c r="D2281">
        <v>3000</v>
      </c>
      <c r="E2281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 s="13">
        <f t="shared" si="141"/>
        <v>42762.770729166667</v>
      </c>
      <c r="K2281">
        <v>1480357791</v>
      </c>
      <c r="L2281" s="13">
        <f t="shared" si="142"/>
        <v>41876.718935185185</v>
      </c>
      <c r="M2281" t="b">
        <v>0</v>
      </c>
      <c r="N2281">
        <v>41</v>
      </c>
      <c r="O2281" t="b">
        <v>0</v>
      </c>
      <c r="P2281" t="s">
        <v>8294</v>
      </c>
      <c r="Q2281" s="6">
        <f t="shared" si="140"/>
        <v>0.46600000000000003</v>
      </c>
      <c r="R2281" s="8">
        <f t="shared" si="143"/>
        <v>34.097560975609753</v>
      </c>
      <c r="S2281" t="s">
        <v>8310</v>
      </c>
      <c r="T2281" t="s">
        <v>8350</v>
      </c>
    </row>
    <row r="2282" spans="1:20" ht="60" x14ac:dyDescent="0.25">
      <c r="A2282">
        <v>697</v>
      </c>
      <c r="B2282" s="3" t="s">
        <v>698</v>
      </c>
      <c r="C2282" s="3" t="s">
        <v>4807</v>
      </c>
      <c r="D2282">
        <v>5000</v>
      </c>
      <c r="E2282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 s="13">
        <f t="shared" si="141"/>
        <v>42403.523020833338</v>
      </c>
      <c r="K2282">
        <v>1453206789</v>
      </c>
      <c r="L2282" s="13">
        <f t="shared" si="142"/>
        <v>42740.693692129629</v>
      </c>
      <c r="M2282" t="b">
        <v>0</v>
      </c>
      <c r="N2282">
        <v>114</v>
      </c>
      <c r="O2282" t="b">
        <v>0</v>
      </c>
      <c r="P2282" t="s">
        <v>8273</v>
      </c>
      <c r="Q2282" s="6">
        <f t="shared" si="140"/>
        <v>0.46379999999999999</v>
      </c>
      <c r="R2282" s="8">
        <f t="shared" si="143"/>
        <v>20.342105263157894</v>
      </c>
      <c r="S2282" t="s">
        <v>8310</v>
      </c>
      <c r="T2282" t="s">
        <v>8316</v>
      </c>
    </row>
    <row r="2283" spans="1:20" ht="60" x14ac:dyDescent="0.25">
      <c r="A2283">
        <v>3207</v>
      </c>
      <c r="B2283" s="3" t="s">
        <v>3207</v>
      </c>
      <c r="C2283" s="3" t="s">
        <v>7317</v>
      </c>
      <c r="D2283">
        <v>5500</v>
      </c>
      <c r="E2283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 s="13">
        <f t="shared" si="141"/>
        <v>42117.236192129625</v>
      </c>
      <c r="K2283">
        <v>1424587207</v>
      </c>
      <c r="L2283" s="13">
        <f t="shared" si="142"/>
        <v>42618.827013888891</v>
      </c>
      <c r="M2283" t="b">
        <v>0</v>
      </c>
      <c r="N2283">
        <v>36</v>
      </c>
      <c r="O2283" t="b">
        <v>0</v>
      </c>
      <c r="P2283" t="s">
        <v>8305</v>
      </c>
      <c r="Q2283" s="6">
        <f t="shared" si="140"/>
        <v>0.46363636363636362</v>
      </c>
      <c r="R2283" s="8">
        <f t="shared" si="143"/>
        <v>70.833333333333329</v>
      </c>
      <c r="S2283" t="s">
        <v>8317</v>
      </c>
      <c r="T2283" t="s">
        <v>8338</v>
      </c>
    </row>
    <row r="2284" spans="1:20" ht="60" x14ac:dyDescent="0.25">
      <c r="A2284">
        <v>2701</v>
      </c>
      <c r="B2284" s="3" t="s">
        <v>2701</v>
      </c>
      <c r="C2284" s="3" t="s">
        <v>6811</v>
      </c>
      <c r="D2284">
        <v>3400</v>
      </c>
      <c r="E2284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 s="13">
        <f t="shared" si="141"/>
        <v>42832.733032407406</v>
      </c>
      <c r="K2284">
        <v>1488911734</v>
      </c>
      <c r="L2284" s="13">
        <f t="shared" si="142"/>
        <v>42259.542800925927</v>
      </c>
      <c r="M2284" t="b">
        <v>0</v>
      </c>
      <c r="N2284">
        <v>46</v>
      </c>
      <c r="O2284" t="b">
        <v>0</v>
      </c>
      <c r="P2284" t="s">
        <v>8303</v>
      </c>
      <c r="Q2284" s="6">
        <f t="shared" si="140"/>
        <v>0.46176470588235297</v>
      </c>
      <c r="R2284" s="8">
        <f t="shared" si="143"/>
        <v>34.130434782608695</v>
      </c>
      <c r="S2284" t="s">
        <v>8317</v>
      </c>
      <c r="T2284" t="s">
        <v>8330</v>
      </c>
    </row>
    <row r="2285" spans="1:20" ht="45" x14ac:dyDescent="0.25">
      <c r="A2285">
        <v>960</v>
      </c>
      <c r="B2285" s="3" t="s">
        <v>961</v>
      </c>
      <c r="C2285" s="3" t="s">
        <v>5070</v>
      </c>
      <c r="D2285">
        <v>55650</v>
      </c>
      <c r="E2285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 s="13">
        <f t="shared" si="141"/>
        <v>42808.585127314815</v>
      </c>
      <c r="K2285">
        <v>1485874955</v>
      </c>
      <c r="L2285" s="13">
        <f t="shared" si="142"/>
        <v>42111.71665509259</v>
      </c>
      <c r="M2285" t="b">
        <v>0</v>
      </c>
      <c r="N2285">
        <v>188</v>
      </c>
      <c r="O2285" t="b">
        <v>0</v>
      </c>
      <c r="P2285" t="s">
        <v>8273</v>
      </c>
      <c r="Q2285" s="6">
        <f t="shared" si="140"/>
        <v>0.46100628930817611</v>
      </c>
      <c r="R2285" s="8">
        <f t="shared" si="143"/>
        <v>136.46276595744681</v>
      </c>
      <c r="S2285" t="s">
        <v>8310</v>
      </c>
      <c r="T2285" t="s">
        <v>8316</v>
      </c>
    </row>
    <row r="2286" spans="1:20" ht="60" x14ac:dyDescent="0.25">
      <c r="A2286">
        <v>970</v>
      </c>
      <c r="B2286" s="3" t="s">
        <v>971</v>
      </c>
      <c r="C2286" s="3" t="s">
        <v>5080</v>
      </c>
      <c r="D2286">
        <v>5000</v>
      </c>
      <c r="E2286">
        <v>2296</v>
      </c>
      <c r="F2286" t="s">
        <v>8221</v>
      </c>
      <c r="G2286" t="s">
        <v>8229</v>
      </c>
      <c r="H2286" t="s">
        <v>8251</v>
      </c>
      <c r="I2286">
        <v>1485147540</v>
      </c>
      <c r="J2286" s="13">
        <f t="shared" si="141"/>
        <v>42758.207638888889</v>
      </c>
      <c r="K2286">
        <v>1481951853</v>
      </c>
      <c r="L2286" s="13">
        <f t="shared" si="142"/>
        <v>41541.106921296298</v>
      </c>
      <c r="M2286" t="b">
        <v>0</v>
      </c>
      <c r="N2286">
        <v>14</v>
      </c>
      <c r="O2286" t="b">
        <v>0</v>
      </c>
      <c r="P2286" t="s">
        <v>8273</v>
      </c>
      <c r="Q2286" s="6">
        <f t="shared" si="140"/>
        <v>0.4592</v>
      </c>
      <c r="R2286" s="8">
        <f t="shared" si="143"/>
        <v>164</v>
      </c>
      <c r="S2286" t="s">
        <v>8310</v>
      </c>
      <c r="T2286" t="s">
        <v>8316</v>
      </c>
    </row>
    <row r="2287" spans="1:20" ht="60" x14ac:dyDescent="0.25">
      <c r="A2287">
        <v>1774</v>
      </c>
      <c r="B2287" s="3" t="s">
        <v>1775</v>
      </c>
      <c r="C2287" s="3" t="s">
        <v>5884</v>
      </c>
      <c r="D2287">
        <v>2500</v>
      </c>
      <c r="E2287">
        <v>1148</v>
      </c>
      <c r="F2287" t="s">
        <v>8221</v>
      </c>
      <c r="G2287" t="s">
        <v>8224</v>
      </c>
      <c r="H2287" t="s">
        <v>8246</v>
      </c>
      <c r="I2287">
        <v>1417273140</v>
      </c>
      <c r="J2287" s="13">
        <f t="shared" si="141"/>
        <v>41972.624305555553</v>
      </c>
      <c r="K2287">
        <v>1413609292</v>
      </c>
      <c r="L2287" s="13">
        <f t="shared" si="142"/>
        <v>41766.617291666669</v>
      </c>
      <c r="M2287" t="b">
        <v>1</v>
      </c>
      <c r="N2287">
        <v>13</v>
      </c>
      <c r="O2287" t="b">
        <v>0</v>
      </c>
      <c r="P2287" t="s">
        <v>8285</v>
      </c>
      <c r="Q2287" s="6">
        <f t="shared" si="140"/>
        <v>0.4592</v>
      </c>
      <c r="R2287" s="8">
        <f t="shared" si="143"/>
        <v>88.307692307692307</v>
      </c>
      <c r="S2287" t="s">
        <v>8325</v>
      </c>
      <c r="T2287" t="s">
        <v>8326</v>
      </c>
    </row>
    <row r="2288" spans="1:20" ht="45" x14ac:dyDescent="0.25">
      <c r="A2288">
        <v>1767</v>
      </c>
      <c r="B2288" s="3" t="s">
        <v>1768</v>
      </c>
      <c r="C2288" s="3" t="s">
        <v>5877</v>
      </c>
      <c r="D2288">
        <v>5000</v>
      </c>
      <c r="E2288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 s="13">
        <f t="shared" si="141"/>
        <v>41854.658379629633</v>
      </c>
      <c r="K2288">
        <v>1404488884</v>
      </c>
      <c r="L2288" s="13">
        <f t="shared" si="142"/>
        <v>42742.680902777778</v>
      </c>
      <c r="M2288" t="b">
        <v>1</v>
      </c>
      <c r="N2288">
        <v>39</v>
      </c>
      <c r="O2288" t="b">
        <v>0</v>
      </c>
      <c r="P2288" t="s">
        <v>8285</v>
      </c>
      <c r="Q2288" s="6">
        <f t="shared" si="140"/>
        <v>0.4572</v>
      </c>
      <c r="R2288" s="8">
        <f t="shared" si="143"/>
        <v>58.615384615384613</v>
      </c>
      <c r="S2288" t="s">
        <v>8325</v>
      </c>
      <c r="T2288" t="s">
        <v>8326</v>
      </c>
    </row>
    <row r="2289" spans="1:20" ht="45" x14ac:dyDescent="0.25">
      <c r="A2289">
        <v>1556</v>
      </c>
      <c r="B2289" s="3" t="s">
        <v>1557</v>
      </c>
      <c r="C2289" s="3" t="s">
        <v>5666</v>
      </c>
      <c r="D2289">
        <v>1500</v>
      </c>
      <c r="E2289">
        <v>677</v>
      </c>
      <c r="F2289" t="s">
        <v>8221</v>
      </c>
      <c r="G2289" t="s">
        <v>8229</v>
      </c>
      <c r="H2289" t="s">
        <v>8251</v>
      </c>
      <c r="I2289">
        <v>1467603624</v>
      </c>
      <c r="J2289" s="13">
        <f t="shared" si="141"/>
        <v>42555.153055555551</v>
      </c>
      <c r="K2289">
        <v>1465011624</v>
      </c>
      <c r="L2289" s="13">
        <f t="shared" si="142"/>
        <v>41604.996458333335</v>
      </c>
      <c r="M2289" t="b">
        <v>0</v>
      </c>
      <c r="N2289">
        <v>12</v>
      </c>
      <c r="O2289" t="b">
        <v>0</v>
      </c>
      <c r="P2289" t="s">
        <v>8289</v>
      </c>
      <c r="Q2289" s="6">
        <f t="shared" si="140"/>
        <v>0.45133333333333331</v>
      </c>
      <c r="R2289" s="8">
        <f t="shared" si="143"/>
        <v>56.416666666666664</v>
      </c>
      <c r="S2289" t="s">
        <v>8325</v>
      </c>
      <c r="T2289" t="s">
        <v>8353</v>
      </c>
    </row>
    <row r="2290" spans="1:20" ht="60" x14ac:dyDescent="0.25">
      <c r="A2290">
        <v>211</v>
      </c>
      <c r="B2290" s="3" t="s">
        <v>213</v>
      </c>
      <c r="C2290" s="3" t="s">
        <v>4321</v>
      </c>
      <c r="D2290">
        <v>5000</v>
      </c>
      <c r="E2290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 s="13">
        <f t="shared" si="141"/>
        <v>42266.159918981488</v>
      </c>
      <c r="K2290">
        <v>1440042617</v>
      </c>
      <c r="L2290" s="13">
        <f t="shared" si="142"/>
        <v>42438.813449074078</v>
      </c>
      <c r="M2290" t="b">
        <v>0</v>
      </c>
      <c r="N2290">
        <v>12</v>
      </c>
      <c r="O2290" t="b">
        <v>0</v>
      </c>
      <c r="P2290" t="s">
        <v>8268</v>
      </c>
      <c r="Q2290" s="6">
        <f t="shared" si="140"/>
        <v>0.44600000000000001</v>
      </c>
      <c r="R2290" s="8">
        <f t="shared" si="143"/>
        <v>185.83333333333334</v>
      </c>
      <c r="S2290" t="s">
        <v>8320</v>
      </c>
      <c r="T2290" t="s">
        <v>8349</v>
      </c>
    </row>
    <row r="2291" spans="1:20" ht="45" x14ac:dyDescent="0.25">
      <c r="A2291">
        <v>1007</v>
      </c>
      <c r="B2291" s="3" t="s">
        <v>1008</v>
      </c>
      <c r="C2291" s="3" t="s">
        <v>5117</v>
      </c>
      <c r="D2291">
        <v>30000</v>
      </c>
      <c r="E2291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 s="13">
        <f t="shared" si="141"/>
        <v>42718.6252662037</v>
      </c>
      <c r="K2291">
        <v>1478095223</v>
      </c>
      <c r="L2291" s="13">
        <f t="shared" si="142"/>
        <v>41983.110995370371</v>
      </c>
      <c r="M2291" t="b">
        <v>0</v>
      </c>
      <c r="N2291">
        <v>76</v>
      </c>
      <c r="O2291" t="b">
        <v>0</v>
      </c>
      <c r="P2291" t="s">
        <v>8273</v>
      </c>
      <c r="Q2291" s="6">
        <f t="shared" si="140"/>
        <v>0.44319999999999998</v>
      </c>
      <c r="R2291" s="8">
        <f t="shared" si="143"/>
        <v>174.94736842105263</v>
      </c>
      <c r="S2291" t="s">
        <v>8310</v>
      </c>
      <c r="T2291" t="s">
        <v>8316</v>
      </c>
    </row>
    <row r="2292" spans="1:20" ht="60" x14ac:dyDescent="0.25">
      <c r="A2292">
        <v>1688</v>
      </c>
      <c r="B2292" s="3" t="s">
        <v>1689</v>
      </c>
      <c r="C2292" s="3" t="s">
        <v>5798</v>
      </c>
      <c r="D2292">
        <v>4000</v>
      </c>
      <c r="E2292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 s="13">
        <f t="shared" si="141"/>
        <v>42834.492986111116</v>
      </c>
      <c r="K2292">
        <v>1489150194</v>
      </c>
      <c r="L2292" s="13">
        <f t="shared" si="142"/>
        <v>40973.740451388891</v>
      </c>
      <c r="M2292" t="b">
        <v>0</v>
      </c>
      <c r="N2292">
        <v>7</v>
      </c>
      <c r="O2292" t="b">
        <v>0</v>
      </c>
      <c r="P2292" t="s">
        <v>8293</v>
      </c>
      <c r="Q2292" s="6">
        <f t="shared" si="140"/>
        <v>0.443</v>
      </c>
      <c r="R2292" s="8">
        <f t="shared" si="143"/>
        <v>253.14285714285714</v>
      </c>
      <c r="S2292" t="s">
        <v>8314</v>
      </c>
      <c r="T2292" t="s">
        <v>8339</v>
      </c>
    </row>
    <row r="2293" spans="1:20" ht="60" x14ac:dyDescent="0.25">
      <c r="A2293">
        <v>3935</v>
      </c>
      <c r="B2293" s="3" t="s">
        <v>3932</v>
      </c>
      <c r="C2293" s="3" t="s">
        <v>8043</v>
      </c>
      <c r="D2293">
        <v>3000</v>
      </c>
      <c r="E2293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 s="13">
        <f t="shared" si="141"/>
        <v>42281.656782407401</v>
      </c>
      <c r="K2293">
        <v>1438789546</v>
      </c>
      <c r="L2293" s="13">
        <f t="shared" si="142"/>
        <v>42603.870520833334</v>
      </c>
      <c r="M2293" t="b">
        <v>0</v>
      </c>
      <c r="N2293">
        <v>23</v>
      </c>
      <c r="O2293" t="b">
        <v>0</v>
      </c>
      <c r="P2293" t="s">
        <v>8271</v>
      </c>
      <c r="Q2293" s="6">
        <f t="shared" si="140"/>
        <v>0.43833333333333335</v>
      </c>
      <c r="R2293" s="8">
        <f t="shared" si="143"/>
        <v>57.173913043478258</v>
      </c>
      <c r="S2293" t="s">
        <v>8317</v>
      </c>
      <c r="T2293" t="s">
        <v>8318</v>
      </c>
    </row>
    <row r="2294" spans="1:20" ht="45" x14ac:dyDescent="0.25">
      <c r="A2294">
        <v>954</v>
      </c>
      <c r="B2294" s="3" t="s">
        <v>955</v>
      </c>
      <c r="C2294" s="3" t="s">
        <v>5064</v>
      </c>
      <c r="D2294">
        <v>15000</v>
      </c>
      <c r="E2294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 s="13">
        <f t="shared" si="141"/>
        <v>42236.833784722221</v>
      </c>
      <c r="K2294">
        <v>1436472039</v>
      </c>
      <c r="L2294" s="13">
        <f t="shared" si="142"/>
        <v>41276.496840277774</v>
      </c>
      <c r="M2294" t="b">
        <v>0</v>
      </c>
      <c r="N2294">
        <v>73</v>
      </c>
      <c r="O2294" t="b">
        <v>0</v>
      </c>
      <c r="P2294" t="s">
        <v>8273</v>
      </c>
      <c r="Q2294" s="6">
        <f t="shared" si="140"/>
        <v>0.43406666666666666</v>
      </c>
      <c r="R2294" s="8">
        <f t="shared" si="143"/>
        <v>89.191780821917803</v>
      </c>
      <c r="S2294" t="s">
        <v>8310</v>
      </c>
      <c r="T2294" t="s">
        <v>8316</v>
      </c>
    </row>
    <row r="2295" spans="1:20" ht="45" x14ac:dyDescent="0.25">
      <c r="A2295">
        <v>1920</v>
      </c>
      <c r="B2295" s="3" t="s">
        <v>1921</v>
      </c>
      <c r="C2295" s="3" t="s">
        <v>6030</v>
      </c>
      <c r="D2295">
        <v>10000</v>
      </c>
      <c r="E2295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 s="13">
        <f t="shared" si="141"/>
        <v>42298.958333333328</v>
      </c>
      <c r="K2295">
        <v>1443042061</v>
      </c>
      <c r="L2295" s="13">
        <f t="shared" si="142"/>
        <v>40304.20003472222</v>
      </c>
      <c r="M2295" t="b">
        <v>0</v>
      </c>
      <c r="N2295">
        <v>105</v>
      </c>
      <c r="O2295" t="b">
        <v>0</v>
      </c>
      <c r="P2295" t="s">
        <v>8294</v>
      </c>
      <c r="Q2295" s="6">
        <f t="shared" si="140"/>
        <v>0.43030000000000002</v>
      </c>
      <c r="R2295" s="8">
        <f t="shared" si="143"/>
        <v>40.980952380952381</v>
      </c>
      <c r="S2295" t="s">
        <v>8310</v>
      </c>
      <c r="T2295" t="s">
        <v>8350</v>
      </c>
    </row>
    <row r="2296" spans="1:20" ht="60" x14ac:dyDescent="0.25">
      <c r="A2296">
        <v>1864</v>
      </c>
      <c r="B2296" s="3" t="s">
        <v>1865</v>
      </c>
      <c r="C2296" s="3" t="s">
        <v>5974</v>
      </c>
      <c r="D2296">
        <v>6500</v>
      </c>
      <c r="E2296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 s="13">
        <f t="shared" si="141"/>
        <v>41763.716435185182</v>
      </c>
      <c r="K2296">
        <v>1396631500</v>
      </c>
      <c r="L2296" s="13">
        <f t="shared" si="142"/>
        <v>42278.498240740737</v>
      </c>
      <c r="M2296" t="b">
        <v>0</v>
      </c>
      <c r="N2296">
        <v>48</v>
      </c>
      <c r="O2296" t="b">
        <v>0</v>
      </c>
      <c r="P2296" t="s">
        <v>8283</v>
      </c>
      <c r="Q2296" s="6">
        <f t="shared" si="140"/>
        <v>0.42892307692307691</v>
      </c>
      <c r="R2296" s="8">
        <f t="shared" si="143"/>
        <v>58.083333333333336</v>
      </c>
      <c r="S2296" t="s">
        <v>8312</v>
      </c>
      <c r="T2296" t="s">
        <v>8344</v>
      </c>
    </row>
    <row r="2297" spans="1:20" ht="45" x14ac:dyDescent="0.25">
      <c r="A2297">
        <v>1906</v>
      </c>
      <c r="B2297" s="3" t="s">
        <v>1907</v>
      </c>
      <c r="C2297" s="3" t="s">
        <v>6016</v>
      </c>
      <c r="D2297">
        <v>50000</v>
      </c>
      <c r="E2297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 s="13">
        <f t="shared" si="141"/>
        <v>42544.671099537038</v>
      </c>
      <c r="K2297">
        <v>1464105983</v>
      </c>
      <c r="L2297" s="13">
        <f t="shared" si="142"/>
        <v>42136.035405092596</v>
      </c>
      <c r="M2297" t="b">
        <v>0</v>
      </c>
      <c r="N2297">
        <v>99</v>
      </c>
      <c r="O2297" t="b">
        <v>0</v>
      </c>
      <c r="P2297" t="s">
        <v>8294</v>
      </c>
      <c r="Q2297" s="6">
        <f t="shared" si="140"/>
        <v>0.42759999999999998</v>
      </c>
      <c r="R2297" s="8">
        <f t="shared" si="143"/>
        <v>215.95959595959596</v>
      </c>
      <c r="S2297" t="s">
        <v>8310</v>
      </c>
      <c r="T2297" t="s">
        <v>8350</v>
      </c>
    </row>
    <row r="2298" spans="1:20" ht="45" x14ac:dyDescent="0.25">
      <c r="A2298">
        <v>1717</v>
      </c>
      <c r="B2298" s="3" t="s">
        <v>1718</v>
      </c>
      <c r="C2298" s="3" t="s">
        <v>5827</v>
      </c>
      <c r="D2298">
        <v>3265</v>
      </c>
      <c r="E2298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 s="13">
        <f t="shared" si="141"/>
        <v>42481.166666666672</v>
      </c>
      <c r="K2298">
        <v>1459467238</v>
      </c>
      <c r="L2298" s="13">
        <f t="shared" si="142"/>
        <v>42371.935590277775</v>
      </c>
      <c r="M2298" t="b">
        <v>0</v>
      </c>
      <c r="N2298">
        <v>41</v>
      </c>
      <c r="O2298" t="b">
        <v>0</v>
      </c>
      <c r="P2298" t="s">
        <v>8293</v>
      </c>
      <c r="Q2298" s="6">
        <f t="shared" si="140"/>
        <v>0.42725880551301687</v>
      </c>
      <c r="R2298" s="8">
        <f t="shared" si="143"/>
        <v>34.024390243902438</v>
      </c>
      <c r="S2298" t="s">
        <v>8314</v>
      </c>
      <c r="T2298" t="s">
        <v>8339</v>
      </c>
    </row>
    <row r="2299" spans="1:20" ht="30" x14ac:dyDescent="0.25">
      <c r="A2299">
        <v>1987</v>
      </c>
      <c r="B2299" s="3" t="s">
        <v>1988</v>
      </c>
      <c r="C2299" s="3" t="s">
        <v>6097</v>
      </c>
      <c r="D2299">
        <v>5500</v>
      </c>
      <c r="E2299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 s="13">
        <f t="shared" si="141"/>
        <v>42064.639768518522</v>
      </c>
      <c r="K2299">
        <v>1422631276</v>
      </c>
      <c r="L2299" s="13">
        <f t="shared" si="142"/>
        <v>42070.047754629632</v>
      </c>
      <c r="M2299" t="b">
        <v>0</v>
      </c>
      <c r="N2299">
        <v>28</v>
      </c>
      <c r="O2299" t="b">
        <v>0</v>
      </c>
      <c r="P2299" t="s">
        <v>8296</v>
      </c>
      <c r="Q2299" s="6">
        <f t="shared" si="140"/>
        <v>0.42472727272727273</v>
      </c>
      <c r="R2299" s="8">
        <f t="shared" si="143"/>
        <v>83.428571428571431</v>
      </c>
      <c r="S2299" t="s">
        <v>8325</v>
      </c>
      <c r="T2299" t="s">
        <v>8354</v>
      </c>
    </row>
    <row r="2300" spans="1:20" ht="45" x14ac:dyDescent="0.25">
      <c r="A2300">
        <v>3105</v>
      </c>
      <c r="B2300" s="3" t="s">
        <v>3105</v>
      </c>
      <c r="C2300" s="3" t="s">
        <v>7215</v>
      </c>
      <c r="D2300">
        <v>5845</v>
      </c>
      <c r="E2300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 s="13">
        <f t="shared" si="141"/>
        <v>41931.208333333336</v>
      </c>
      <c r="K2300">
        <v>1408986916</v>
      </c>
      <c r="L2300" s="13">
        <f t="shared" si="142"/>
        <v>42218.872986111113</v>
      </c>
      <c r="M2300" t="b">
        <v>0</v>
      </c>
      <c r="N2300">
        <v>31</v>
      </c>
      <c r="O2300" t="b">
        <v>0</v>
      </c>
      <c r="P2300" t="s">
        <v>8303</v>
      </c>
      <c r="Q2300" s="6">
        <f t="shared" si="140"/>
        <v>0.4236099230111206</v>
      </c>
      <c r="R2300" s="8">
        <f t="shared" si="143"/>
        <v>79.870967741935488</v>
      </c>
      <c r="S2300" t="s">
        <v>8317</v>
      </c>
      <c r="T2300" t="s">
        <v>8330</v>
      </c>
    </row>
    <row r="2301" spans="1:20" ht="45" x14ac:dyDescent="0.25">
      <c r="A2301">
        <v>961</v>
      </c>
      <c r="B2301" s="3" t="s">
        <v>962</v>
      </c>
      <c r="C2301" s="3" t="s">
        <v>5071</v>
      </c>
      <c r="D2301">
        <v>95000</v>
      </c>
      <c r="E2301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 s="13">
        <f t="shared" si="141"/>
        <v>42786.791666666672</v>
      </c>
      <c r="K2301">
        <v>1483634335</v>
      </c>
      <c r="L2301" s="13">
        <f t="shared" si="142"/>
        <v>42662.613564814819</v>
      </c>
      <c r="M2301" t="b">
        <v>0</v>
      </c>
      <c r="N2301">
        <v>110</v>
      </c>
      <c r="O2301" t="b">
        <v>0</v>
      </c>
      <c r="P2301" t="s">
        <v>8273</v>
      </c>
      <c r="Q2301" s="6">
        <f t="shared" si="140"/>
        <v>0.42188421052631581</v>
      </c>
      <c r="R2301" s="8">
        <f t="shared" si="143"/>
        <v>364.35454545454547</v>
      </c>
      <c r="S2301" t="s">
        <v>8310</v>
      </c>
      <c r="T2301" t="s">
        <v>8316</v>
      </c>
    </row>
    <row r="2302" spans="1:20" ht="60" x14ac:dyDescent="0.25">
      <c r="A2302">
        <v>2868</v>
      </c>
      <c r="B2302" s="3" t="s">
        <v>2868</v>
      </c>
      <c r="C2302" s="3" t="s">
        <v>6978</v>
      </c>
      <c r="D2302">
        <v>15000</v>
      </c>
      <c r="E2302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 s="13">
        <f t="shared" si="141"/>
        <v>42648.827013888891</v>
      </c>
      <c r="K2302">
        <v>1473105054</v>
      </c>
      <c r="L2302" s="13">
        <f t="shared" si="142"/>
        <v>42003.655555555553</v>
      </c>
      <c r="M2302" t="b">
        <v>0</v>
      </c>
      <c r="N2302">
        <v>60</v>
      </c>
      <c r="O2302" t="b">
        <v>0</v>
      </c>
      <c r="P2302" t="s">
        <v>8271</v>
      </c>
      <c r="Q2302" s="6">
        <f t="shared" si="140"/>
        <v>0.42011733333333334</v>
      </c>
      <c r="R2302" s="8">
        <f t="shared" si="143"/>
        <v>105.02933333333334</v>
      </c>
      <c r="S2302" t="s">
        <v>8317</v>
      </c>
      <c r="T2302" t="s">
        <v>8318</v>
      </c>
    </row>
    <row r="2303" spans="1:20" ht="45" x14ac:dyDescent="0.25">
      <c r="A2303">
        <v>196</v>
      </c>
      <c r="B2303" s="3" t="s">
        <v>198</v>
      </c>
      <c r="C2303" s="3" t="s">
        <v>4306</v>
      </c>
      <c r="D2303">
        <v>3500</v>
      </c>
      <c r="E2303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 s="13">
        <f t="shared" si="141"/>
        <v>42287.875</v>
      </c>
      <c r="K2303">
        <v>1442062898</v>
      </c>
      <c r="L2303" s="13">
        <f t="shared" si="142"/>
        <v>42493.600810185191</v>
      </c>
      <c r="M2303" t="b">
        <v>0</v>
      </c>
      <c r="N2303">
        <v>19</v>
      </c>
      <c r="O2303" t="b">
        <v>0</v>
      </c>
      <c r="P2303" t="s">
        <v>8268</v>
      </c>
      <c r="Q2303" s="6">
        <f t="shared" si="140"/>
        <v>0.41857142857142859</v>
      </c>
      <c r="R2303" s="8">
        <f t="shared" si="143"/>
        <v>77.10526315789474</v>
      </c>
      <c r="S2303" t="s">
        <v>8320</v>
      </c>
      <c r="T2303" t="s">
        <v>8349</v>
      </c>
    </row>
    <row r="2304" spans="1:20" ht="45" x14ac:dyDescent="0.25">
      <c r="A2304">
        <v>2854</v>
      </c>
      <c r="B2304" s="3" t="s">
        <v>2854</v>
      </c>
      <c r="C2304" s="3" t="s">
        <v>6964</v>
      </c>
      <c r="D2304">
        <v>1000</v>
      </c>
      <c r="E2304">
        <v>417</v>
      </c>
      <c r="F2304" t="s">
        <v>8221</v>
      </c>
      <c r="G2304" t="s">
        <v>8225</v>
      </c>
      <c r="H2304" t="s">
        <v>8247</v>
      </c>
      <c r="I2304">
        <v>1431018719</v>
      </c>
      <c r="J2304" s="13">
        <f t="shared" si="141"/>
        <v>42131.71665509259</v>
      </c>
      <c r="K2304">
        <v>1429290719</v>
      </c>
      <c r="L2304" s="13">
        <f t="shared" si="142"/>
        <v>42747.194502314815</v>
      </c>
      <c r="M2304" t="b">
        <v>0</v>
      </c>
      <c r="N2304">
        <v>14</v>
      </c>
      <c r="O2304" t="b">
        <v>0</v>
      </c>
      <c r="P2304" t="s">
        <v>8271</v>
      </c>
      <c r="Q2304" s="6">
        <f t="shared" si="140"/>
        <v>0.41699999999999998</v>
      </c>
      <c r="R2304" s="8">
        <f t="shared" si="143"/>
        <v>29.785714285714285</v>
      </c>
      <c r="S2304" t="s">
        <v>8317</v>
      </c>
      <c r="T2304" t="s">
        <v>8318</v>
      </c>
    </row>
    <row r="2305" spans="1:20" ht="45" x14ac:dyDescent="0.25">
      <c r="A2305">
        <v>864</v>
      </c>
      <c r="B2305" s="3" t="s">
        <v>865</v>
      </c>
      <c r="C2305" s="3" t="s">
        <v>4974</v>
      </c>
      <c r="D2305">
        <v>6500</v>
      </c>
      <c r="E2305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 s="13">
        <f t="shared" si="141"/>
        <v>41563.415972222225</v>
      </c>
      <c r="K2305">
        <v>1379990038</v>
      </c>
      <c r="L2305" s="13">
        <f t="shared" si="142"/>
        <v>42453.819687499999</v>
      </c>
      <c r="M2305" t="b">
        <v>0</v>
      </c>
      <c r="N2305">
        <v>79</v>
      </c>
      <c r="O2305" t="b">
        <v>0</v>
      </c>
      <c r="P2305" t="s">
        <v>8278</v>
      </c>
      <c r="Q2305" s="6">
        <f t="shared" si="140"/>
        <v>0.41538461538461541</v>
      </c>
      <c r="R2305" s="8">
        <f t="shared" si="143"/>
        <v>34.177215189873415</v>
      </c>
      <c r="S2305" t="s">
        <v>8314</v>
      </c>
      <c r="T2305" t="s">
        <v>8346</v>
      </c>
    </row>
    <row r="2306" spans="1:20" ht="60" x14ac:dyDescent="0.25">
      <c r="A2306">
        <v>3844</v>
      </c>
      <c r="B2306" s="3" t="s">
        <v>3841</v>
      </c>
      <c r="C2306" s="3" t="s">
        <v>7953</v>
      </c>
      <c r="D2306">
        <v>9800</v>
      </c>
      <c r="E2306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 s="13">
        <f t="shared" si="141"/>
        <v>41793.290972222225</v>
      </c>
      <c r="K2306">
        <v>1399474134</v>
      </c>
      <c r="L2306" s="13">
        <f t="shared" si="142"/>
        <v>41984.692731481482</v>
      </c>
      <c r="M2306" t="b">
        <v>1</v>
      </c>
      <c r="N2306">
        <v>50</v>
      </c>
      <c r="O2306" t="b">
        <v>0</v>
      </c>
      <c r="P2306" t="s">
        <v>8271</v>
      </c>
      <c r="Q2306" s="6">
        <f t="shared" ref="Q2306:Q2369" si="144">E2306/D2306</f>
        <v>0.41489795918367345</v>
      </c>
      <c r="R2306" s="8">
        <f t="shared" si="143"/>
        <v>81.319999999999993</v>
      </c>
      <c r="S2306" t="s">
        <v>8317</v>
      </c>
      <c r="T2306" t="s">
        <v>8318</v>
      </c>
    </row>
    <row r="2307" spans="1:20" ht="60" x14ac:dyDescent="0.25">
      <c r="A2307">
        <v>1808</v>
      </c>
      <c r="B2307" s="3" t="s">
        <v>1809</v>
      </c>
      <c r="C2307" s="3" t="s">
        <v>5918</v>
      </c>
      <c r="D2307">
        <v>28000</v>
      </c>
      <c r="E2307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 s="13">
        <f t="shared" ref="J2307:J2370" si="145">(((I2307/60)/60)/24)+DATE(1970,1,1)</f>
        <v>42777.680902777778</v>
      </c>
      <c r="K2307">
        <v>1483806030</v>
      </c>
      <c r="L2307" s="13">
        <f t="shared" ref="L2307:L2370" si="146">(((K2326/60)/60)/24)+DATE(1970,1,1)</f>
        <v>42264.963159722218</v>
      </c>
      <c r="M2307" t="b">
        <v>1</v>
      </c>
      <c r="N2307">
        <v>96</v>
      </c>
      <c r="O2307" t="b">
        <v>0</v>
      </c>
      <c r="P2307" t="s">
        <v>8285</v>
      </c>
      <c r="Q2307" s="6">
        <f t="shared" si="144"/>
        <v>0.41407142857142859</v>
      </c>
      <c r="R2307" s="8">
        <f t="shared" ref="R2307:R2370" si="147">E2307/N2307</f>
        <v>120.77083333333333</v>
      </c>
      <c r="S2307" t="s">
        <v>8325</v>
      </c>
      <c r="T2307" t="s">
        <v>8326</v>
      </c>
    </row>
    <row r="2308" spans="1:20" ht="60" x14ac:dyDescent="0.25">
      <c r="A2308">
        <v>769</v>
      </c>
      <c r="B2308" s="3" t="s">
        <v>770</v>
      </c>
      <c r="C2308" s="3" t="s">
        <v>4879</v>
      </c>
      <c r="D2308">
        <v>4000</v>
      </c>
      <c r="E2308">
        <v>1656</v>
      </c>
      <c r="F2308" t="s">
        <v>8221</v>
      </c>
      <c r="G2308" t="s">
        <v>8224</v>
      </c>
      <c r="H2308" t="s">
        <v>8246</v>
      </c>
      <c r="I2308">
        <v>1388102094</v>
      </c>
      <c r="J2308" s="13">
        <f t="shared" si="145"/>
        <v>41634.996458333335</v>
      </c>
      <c r="K2308">
        <v>1385510094</v>
      </c>
      <c r="L2308" s="13">
        <f t="shared" si="146"/>
        <v>42024.888692129629</v>
      </c>
      <c r="M2308" t="b">
        <v>0</v>
      </c>
      <c r="N2308">
        <v>52</v>
      </c>
      <c r="O2308" t="b">
        <v>0</v>
      </c>
      <c r="P2308" t="s">
        <v>8275</v>
      </c>
      <c r="Q2308" s="6">
        <f t="shared" si="144"/>
        <v>0.41399999999999998</v>
      </c>
      <c r="R2308" s="8">
        <f t="shared" si="147"/>
        <v>31.846153846153847</v>
      </c>
      <c r="S2308" t="s">
        <v>8323</v>
      </c>
      <c r="T2308" t="s">
        <v>8345</v>
      </c>
    </row>
    <row r="2309" spans="1:20" ht="30" x14ac:dyDescent="0.25">
      <c r="A2309">
        <v>1570</v>
      </c>
      <c r="B2309" s="3" t="s">
        <v>1571</v>
      </c>
      <c r="C2309" s="3" t="s">
        <v>5680</v>
      </c>
      <c r="D2309">
        <v>6000</v>
      </c>
      <c r="E2309">
        <v>2484</v>
      </c>
      <c r="F2309" t="s">
        <v>8220</v>
      </c>
      <c r="G2309" t="s">
        <v>8224</v>
      </c>
      <c r="H2309" t="s">
        <v>8246</v>
      </c>
      <c r="I2309">
        <v>1460140282</v>
      </c>
      <c r="J2309" s="13">
        <f t="shared" si="145"/>
        <v>42468.771782407406</v>
      </c>
      <c r="K2309">
        <v>1457551882</v>
      </c>
      <c r="L2309" s="13">
        <f t="shared" si="146"/>
        <v>42496.981597222228</v>
      </c>
      <c r="M2309" t="b">
        <v>0</v>
      </c>
      <c r="N2309">
        <v>52</v>
      </c>
      <c r="O2309" t="b">
        <v>0</v>
      </c>
      <c r="P2309" t="s">
        <v>8290</v>
      </c>
      <c r="Q2309" s="6">
        <f t="shared" si="144"/>
        <v>0.41399999999999998</v>
      </c>
      <c r="R2309" s="8">
        <f t="shared" si="147"/>
        <v>47.769230769230766</v>
      </c>
      <c r="S2309" t="s">
        <v>8323</v>
      </c>
      <c r="T2309" t="s">
        <v>8355</v>
      </c>
    </row>
    <row r="2310" spans="1:20" ht="45" x14ac:dyDescent="0.25">
      <c r="A2310">
        <v>2406</v>
      </c>
      <c r="B2310" s="3" t="s">
        <v>2407</v>
      </c>
      <c r="C2310" s="3" t="s">
        <v>6516</v>
      </c>
      <c r="D2310">
        <v>3250</v>
      </c>
      <c r="E2310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 s="13">
        <f t="shared" si="145"/>
        <v>42023.110995370371</v>
      </c>
      <c r="K2310">
        <v>1418179190</v>
      </c>
      <c r="L2310" s="13">
        <f t="shared" si="146"/>
        <v>42799.260428240741</v>
      </c>
      <c r="M2310" t="b">
        <v>0</v>
      </c>
      <c r="N2310">
        <v>16</v>
      </c>
      <c r="O2310" t="b">
        <v>0</v>
      </c>
      <c r="P2310" t="s">
        <v>8284</v>
      </c>
      <c r="Q2310" s="6">
        <f t="shared" si="144"/>
        <v>0.41384615384615386</v>
      </c>
      <c r="R2310" s="8">
        <f t="shared" si="147"/>
        <v>84.0625</v>
      </c>
      <c r="S2310" t="s">
        <v>8328</v>
      </c>
      <c r="T2310" t="s">
        <v>8356</v>
      </c>
    </row>
    <row r="2311" spans="1:20" ht="45" x14ac:dyDescent="0.25">
      <c r="A2311">
        <v>1106</v>
      </c>
      <c r="B2311" s="3" t="s">
        <v>1107</v>
      </c>
      <c r="C2311" s="3" t="s">
        <v>5216</v>
      </c>
      <c r="D2311">
        <v>400</v>
      </c>
      <c r="E2311">
        <v>165</v>
      </c>
      <c r="F2311" t="s">
        <v>8221</v>
      </c>
      <c r="G2311" t="s">
        <v>8224</v>
      </c>
      <c r="H2311" t="s">
        <v>8246</v>
      </c>
      <c r="I2311">
        <v>1333557975</v>
      </c>
      <c r="J2311" s="13">
        <f t="shared" si="145"/>
        <v>41003.698784722219</v>
      </c>
      <c r="K2311">
        <v>1330969575</v>
      </c>
      <c r="L2311" s="13">
        <f t="shared" si="146"/>
        <v>42555.340486111112</v>
      </c>
      <c r="M2311" t="b">
        <v>0</v>
      </c>
      <c r="N2311">
        <v>7</v>
      </c>
      <c r="O2311" t="b">
        <v>0</v>
      </c>
      <c r="P2311" t="s">
        <v>8282</v>
      </c>
      <c r="Q2311" s="6">
        <f t="shared" si="144"/>
        <v>0.41249999999999998</v>
      </c>
      <c r="R2311" s="8">
        <f t="shared" si="147"/>
        <v>23.571428571428573</v>
      </c>
      <c r="S2311" t="s">
        <v>8312</v>
      </c>
      <c r="T2311" t="s">
        <v>8348</v>
      </c>
    </row>
    <row r="2312" spans="1:20" ht="60" x14ac:dyDescent="0.25">
      <c r="A2312">
        <v>886</v>
      </c>
      <c r="B2312" s="3" t="s">
        <v>887</v>
      </c>
      <c r="C2312" s="3" t="s">
        <v>4996</v>
      </c>
      <c r="D2312">
        <v>500</v>
      </c>
      <c r="E2312">
        <v>205</v>
      </c>
      <c r="F2312" t="s">
        <v>8221</v>
      </c>
      <c r="G2312" t="s">
        <v>8224</v>
      </c>
      <c r="H2312" t="s">
        <v>8246</v>
      </c>
      <c r="I2312">
        <v>1473972813</v>
      </c>
      <c r="J2312" s="13">
        <f t="shared" si="145"/>
        <v>42628.870520833334</v>
      </c>
      <c r="K2312">
        <v>1471812813</v>
      </c>
      <c r="L2312" s="13">
        <f t="shared" si="146"/>
        <v>42240.840289351851</v>
      </c>
      <c r="M2312" t="b">
        <v>0</v>
      </c>
      <c r="N2312">
        <v>7</v>
      </c>
      <c r="O2312" t="b">
        <v>0</v>
      </c>
      <c r="P2312" t="s">
        <v>8279</v>
      </c>
      <c r="Q2312" s="6">
        <f t="shared" si="144"/>
        <v>0.41</v>
      </c>
      <c r="R2312" s="8">
        <f t="shared" si="147"/>
        <v>29.285714285714285</v>
      </c>
      <c r="S2312" t="s">
        <v>8314</v>
      </c>
      <c r="T2312" t="s">
        <v>8331</v>
      </c>
    </row>
    <row r="2313" spans="1:20" ht="30" x14ac:dyDescent="0.25">
      <c r="A2313">
        <v>876</v>
      </c>
      <c r="B2313" s="3" t="s">
        <v>877</v>
      </c>
      <c r="C2313" s="3" t="s">
        <v>4986</v>
      </c>
      <c r="D2313">
        <v>3152</v>
      </c>
      <c r="E2313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 s="13">
        <f t="shared" si="145"/>
        <v>41309.496840277774</v>
      </c>
      <c r="K2313">
        <v>1357127727</v>
      </c>
      <c r="L2313" s="13">
        <f t="shared" si="146"/>
        <v>41993.174363425926</v>
      </c>
      <c r="M2313" t="b">
        <v>0</v>
      </c>
      <c r="N2313">
        <v>45</v>
      </c>
      <c r="O2313" t="b">
        <v>0</v>
      </c>
      <c r="P2313" t="s">
        <v>8278</v>
      </c>
      <c r="Q2313" s="6">
        <f t="shared" si="144"/>
        <v>0.40799492385786801</v>
      </c>
      <c r="R2313" s="8">
        <f t="shared" si="147"/>
        <v>28.577777777777779</v>
      </c>
      <c r="S2313" t="s">
        <v>8314</v>
      </c>
      <c r="T2313" t="s">
        <v>8346</v>
      </c>
    </row>
    <row r="2314" spans="1:20" ht="60" x14ac:dyDescent="0.25">
      <c r="A2314">
        <v>892</v>
      </c>
      <c r="B2314" s="3" t="s">
        <v>893</v>
      </c>
      <c r="C2314" s="3" t="s">
        <v>5002</v>
      </c>
      <c r="D2314">
        <v>6000</v>
      </c>
      <c r="E2314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 s="13">
        <f t="shared" si="145"/>
        <v>40391.166666666664</v>
      </c>
      <c r="K2314">
        <v>1273121283</v>
      </c>
      <c r="L2314" s="13">
        <f t="shared" si="146"/>
        <v>42628.288668981477</v>
      </c>
      <c r="M2314" t="b">
        <v>0</v>
      </c>
      <c r="N2314">
        <v>17</v>
      </c>
      <c r="O2314" t="b">
        <v>0</v>
      </c>
      <c r="P2314" t="s">
        <v>8279</v>
      </c>
      <c r="Q2314" s="6">
        <f t="shared" si="144"/>
        <v>0.40749999999999997</v>
      </c>
      <c r="R2314" s="8">
        <f t="shared" si="147"/>
        <v>143.8235294117647</v>
      </c>
      <c r="S2314" t="s">
        <v>8314</v>
      </c>
      <c r="T2314" t="s">
        <v>8331</v>
      </c>
    </row>
    <row r="2315" spans="1:20" ht="30" x14ac:dyDescent="0.25">
      <c r="A2315">
        <v>1315</v>
      </c>
      <c r="B2315" s="3" t="s">
        <v>1316</v>
      </c>
      <c r="C2315" s="3" t="s">
        <v>5425</v>
      </c>
      <c r="D2315">
        <v>100000</v>
      </c>
      <c r="E2315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 s="13">
        <f t="shared" si="145"/>
        <v>42314.041666666672</v>
      </c>
      <c r="K2315">
        <v>1443700648</v>
      </c>
      <c r="L2315" s="13">
        <f t="shared" si="146"/>
        <v>41572.229849537034</v>
      </c>
      <c r="M2315" t="b">
        <v>0</v>
      </c>
      <c r="N2315">
        <v>248</v>
      </c>
      <c r="O2315" t="b">
        <v>0</v>
      </c>
      <c r="P2315" t="s">
        <v>8273</v>
      </c>
      <c r="Q2315" s="6">
        <f t="shared" si="144"/>
        <v>0.40404000000000001</v>
      </c>
      <c r="R2315" s="8">
        <f t="shared" si="147"/>
        <v>162.91935483870967</v>
      </c>
      <c r="S2315" t="s">
        <v>8310</v>
      </c>
      <c r="T2315" t="s">
        <v>8316</v>
      </c>
    </row>
    <row r="2316" spans="1:20" ht="60" x14ac:dyDescent="0.25">
      <c r="A2316">
        <v>234</v>
      </c>
      <c r="B2316" s="3" t="s">
        <v>236</v>
      </c>
      <c r="C2316" s="3" t="s">
        <v>4344</v>
      </c>
      <c r="D2316">
        <v>1000</v>
      </c>
      <c r="E2316">
        <v>401</v>
      </c>
      <c r="F2316" t="s">
        <v>8221</v>
      </c>
      <c r="G2316" t="s">
        <v>8224</v>
      </c>
      <c r="H2316" t="s">
        <v>8246</v>
      </c>
      <c r="I2316">
        <v>1434847859</v>
      </c>
      <c r="J2316" s="13">
        <f t="shared" si="145"/>
        <v>42176.035405092596</v>
      </c>
      <c r="K2316">
        <v>1431391859</v>
      </c>
      <c r="L2316" s="13">
        <f t="shared" si="146"/>
        <v>42480.653611111105</v>
      </c>
      <c r="M2316" t="b">
        <v>0</v>
      </c>
      <c r="N2316">
        <v>5</v>
      </c>
      <c r="O2316" t="b">
        <v>0</v>
      </c>
      <c r="P2316" t="s">
        <v>8268</v>
      </c>
      <c r="Q2316" s="6">
        <f t="shared" si="144"/>
        <v>0.40100000000000002</v>
      </c>
      <c r="R2316" s="8">
        <f t="shared" si="147"/>
        <v>80.2</v>
      </c>
      <c r="S2316" t="s">
        <v>8320</v>
      </c>
      <c r="T2316" t="s">
        <v>8349</v>
      </c>
    </row>
    <row r="2317" spans="1:20" ht="60" x14ac:dyDescent="0.25">
      <c r="A2317">
        <v>883</v>
      </c>
      <c r="B2317" s="3" t="s">
        <v>884</v>
      </c>
      <c r="C2317" s="3" t="s">
        <v>4993</v>
      </c>
      <c r="D2317">
        <v>5000</v>
      </c>
      <c r="E2317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 s="13">
        <f t="shared" si="145"/>
        <v>42431.935590277775</v>
      </c>
      <c r="K2317">
        <v>1451773635</v>
      </c>
      <c r="L2317" s="13">
        <f t="shared" si="146"/>
        <v>40312.915578703702</v>
      </c>
      <c r="M2317" t="b">
        <v>0</v>
      </c>
      <c r="N2317">
        <v>24</v>
      </c>
      <c r="O2317" t="b">
        <v>0</v>
      </c>
      <c r="P2317" t="s">
        <v>8279</v>
      </c>
      <c r="Q2317" s="6">
        <f t="shared" si="144"/>
        <v>0.4002</v>
      </c>
      <c r="R2317" s="8">
        <f t="shared" si="147"/>
        <v>83.375</v>
      </c>
      <c r="S2317" t="s">
        <v>8314</v>
      </c>
      <c r="T2317" t="s">
        <v>8331</v>
      </c>
    </row>
    <row r="2318" spans="1:20" ht="30" x14ac:dyDescent="0.25">
      <c r="A2318">
        <v>177</v>
      </c>
      <c r="B2318" s="3" t="s">
        <v>179</v>
      </c>
      <c r="C2318" s="3" t="s">
        <v>4287</v>
      </c>
      <c r="D2318">
        <v>450</v>
      </c>
      <c r="E2318">
        <v>180</v>
      </c>
      <c r="F2318" t="s">
        <v>8221</v>
      </c>
      <c r="G2318" t="s">
        <v>8224</v>
      </c>
      <c r="H2318" t="s">
        <v>8246</v>
      </c>
      <c r="I2318">
        <v>1427155726</v>
      </c>
      <c r="J2318" s="13">
        <f t="shared" si="145"/>
        <v>42087.00608796296</v>
      </c>
      <c r="K2318">
        <v>1425690526</v>
      </c>
      <c r="L2318" s="13">
        <f t="shared" si="146"/>
        <v>42002.817488425921</v>
      </c>
      <c r="M2318" t="b">
        <v>0</v>
      </c>
      <c r="N2318">
        <v>7</v>
      </c>
      <c r="O2318" t="b">
        <v>0</v>
      </c>
      <c r="P2318" t="s">
        <v>8268</v>
      </c>
      <c r="Q2318" s="6">
        <f t="shared" si="144"/>
        <v>0.4</v>
      </c>
      <c r="R2318" s="8">
        <f t="shared" si="147"/>
        <v>25.714285714285715</v>
      </c>
      <c r="S2318" t="s">
        <v>8320</v>
      </c>
      <c r="T2318" t="s">
        <v>8349</v>
      </c>
    </row>
    <row r="2319" spans="1:20" ht="60" x14ac:dyDescent="0.25">
      <c r="A2319">
        <v>896</v>
      </c>
      <c r="B2319" s="3" t="s">
        <v>897</v>
      </c>
      <c r="C2319" s="3" t="s">
        <v>5006</v>
      </c>
      <c r="D2319">
        <v>8000</v>
      </c>
      <c r="E2319">
        <v>3200</v>
      </c>
      <c r="F2319" t="s">
        <v>8221</v>
      </c>
      <c r="G2319" t="s">
        <v>8224</v>
      </c>
      <c r="H2319" t="s">
        <v>8246</v>
      </c>
      <c r="I2319">
        <v>1440734400</v>
      </c>
      <c r="J2319" s="13">
        <f t="shared" si="145"/>
        <v>42244.166666666672</v>
      </c>
      <c r="K2319">
        <v>1438549026</v>
      </c>
      <c r="L2319" s="13">
        <f t="shared" si="146"/>
        <v>41850.863252314812</v>
      </c>
      <c r="M2319" t="b">
        <v>0</v>
      </c>
      <c r="N2319">
        <v>72</v>
      </c>
      <c r="O2319" t="b">
        <v>0</v>
      </c>
      <c r="P2319" t="s">
        <v>8279</v>
      </c>
      <c r="Q2319" s="6">
        <f t="shared" si="144"/>
        <v>0.4</v>
      </c>
      <c r="R2319" s="8">
        <f t="shared" si="147"/>
        <v>44.444444444444443</v>
      </c>
      <c r="S2319" t="s">
        <v>8314</v>
      </c>
      <c r="T2319" t="s">
        <v>8331</v>
      </c>
    </row>
    <row r="2320" spans="1:20" ht="30" x14ac:dyDescent="0.25">
      <c r="A2320">
        <v>952</v>
      </c>
      <c r="B2320" s="3" t="s">
        <v>953</v>
      </c>
      <c r="C2320" s="3" t="s">
        <v>5062</v>
      </c>
      <c r="D2320">
        <v>49000</v>
      </c>
      <c r="E2320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 s="13">
        <f t="shared" si="145"/>
        <v>42692.655231481483</v>
      </c>
      <c r="K2320">
        <v>1476888212</v>
      </c>
      <c r="L2320" s="13">
        <f t="shared" si="146"/>
        <v>41765.92465277778</v>
      </c>
      <c r="M2320" t="b">
        <v>0</v>
      </c>
      <c r="N2320">
        <v>196</v>
      </c>
      <c r="O2320" t="b">
        <v>0</v>
      </c>
      <c r="P2320" t="s">
        <v>8273</v>
      </c>
      <c r="Q2320" s="6">
        <f t="shared" si="144"/>
        <v>0.39942857142857141</v>
      </c>
      <c r="R2320" s="8">
        <f t="shared" si="147"/>
        <v>99.857142857142861</v>
      </c>
      <c r="S2320" t="s">
        <v>8310</v>
      </c>
      <c r="T2320" t="s">
        <v>8316</v>
      </c>
    </row>
    <row r="2321" spans="1:20" ht="60" x14ac:dyDescent="0.25">
      <c r="A2321">
        <v>1784</v>
      </c>
      <c r="B2321" s="3" t="s">
        <v>1785</v>
      </c>
      <c r="C2321" s="3" t="s">
        <v>5894</v>
      </c>
      <c r="D2321">
        <v>5000</v>
      </c>
      <c r="E2321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 s="13">
        <f t="shared" si="145"/>
        <v>42035.142361111109</v>
      </c>
      <c r="K2321">
        <v>1419954240</v>
      </c>
      <c r="L2321" s="13">
        <f t="shared" si="146"/>
        <v>42775.964212962965</v>
      </c>
      <c r="M2321" t="b">
        <v>1</v>
      </c>
      <c r="N2321">
        <v>33</v>
      </c>
      <c r="O2321" t="b">
        <v>0</v>
      </c>
      <c r="P2321" t="s">
        <v>8285</v>
      </c>
      <c r="Q2321" s="6">
        <f t="shared" si="144"/>
        <v>0.39760000000000001</v>
      </c>
      <c r="R2321" s="8">
        <f t="shared" si="147"/>
        <v>60.242424242424242</v>
      </c>
      <c r="S2321" t="s">
        <v>8325</v>
      </c>
      <c r="T2321" t="s">
        <v>8326</v>
      </c>
    </row>
    <row r="2322" spans="1:20" ht="60" x14ac:dyDescent="0.25">
      <c r="A2322">
        <v>1780</v>
      </c>
      <c r="B2322" s="3" t="s">
        <v>1781</v>
      </c>
      <c r="C2322" s="3" t="s">
        <v>5890</v>
      </c>
      <c r="D2322">
        <v>30000</v>
      </c>
      <c r="E2322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 s="13">
        <f t="shared" si="145"/>
        <v>42553.600810185191</v>
      </c>
      <c r="K2322">
        <v>1462285510</v>
      </c>
      <c r="L2322" s="13">
        <f t="shared" si="146"/>
        <v>41865.878657407404</v>
      </c>
      <c r="M2322" t="b">
        <v>1</v>
      </c>
      <c r="N2322">
        <v>152</v>
      </c>
      <c r="O2322" t="b">
        <v>0</v>
      </c>
      <c r="P2322" t="s">
        <v>8285</v>
      </c>
      <c r="Q2322" s="6">
        <f t="shared" si="144"/>
        <v>0.39743333333333336</v>
      </c>
      <c r="R2322" s="8">
        <f t="shared" si="147"/>
        <v>78.440789473684205</v>
      </c>
      <c r="S2322" t="s">
        <v>8325</v>
      </c>
      <c r="T2322" t="s">
        <v>8326</v>
      </c>
    </row>
    <row r="2323" spans="1:20" ht="45" x14ac:dyDescent="0.25">
      <c r="A2323">
        <v>1304</v>
      </c>
      <c r="B2323" s="3" t="s">
        <v>1305</v>
      </c>
      <c r="C2323" s="3" t="s">
        <v>5414</v>
      </c>
      <c r="D2323">
        <v>40000</v>
      </c>
      <c r="E2323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 s="13">
        <f t="shared" si="145"/>
        <v>42807.152835648143</v>
      </c>
      <c r="K2323">
        <v>1484196005</v>
      </c>
      <c r="L2323" s="13">
        <f t="shared" si="146"/>
        <v>42074.219699074078</v>
      </c>
      <c r="M2323" t="b">
        <v>0</v>
      </c>
      <c r="N2323">
        <v>104</v>
      </c>
      <c r="O2323" t="b">
        <v>0</v>
      </c>
      <c r="P2323" t="s">
        <v>8273</v>
      </c>
      <c r="Q2323" s="6">
        <f t="shared" si="144"/>
        <v>0.39627499999999999</v>
      </c>
      <c r="R2323" s="8">
        <f t="shared" si="147"/>
        <v>152.41346153846155</v>
      </c>
      <c r="S2323" t="s">
        <v>8310</v>
      </c>
      <c r="T2323" t="s">
        <v>8316</v>
      </c>
    </row>
    <row r="2324" spans="1:20" ht="60" x14ac:dyDescent="0.25">
      <c r="A2324">
        <v>1137</v>
      </c>
      <c r="B2324" s="3" t="s">
        <v>1138</v>
      </c>
      <c r="C2324" s="3" t="s">
        <v>5247</v>
      </c>
      <c r="D2324">
        <v>25000</v>
      </c>
      <c r="E2324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 s="13">
        <f t="shared" si="145"/>
        <v>42483.819687499999</v>
      </c>
      <c r="K2324">
        <v>1458848421</v>
      </c>
      <c r="L2324" s="13">
        <f t="shared" si="146"/>
        <v>41939.8122337963</v>
      </c>
      <c r="M2324" t="b">
        <v>0</v>
      </c>
      <c r="N2324">
        <v>39</v>
      </c>
      <c r="O2324" t="b">
        <v>0</v>
      </c>
      <c r="P2324" t="s">
        <v>8283</v>
      </c>
      <c r="Q2324" s="6">
        <f t="shared" si="144"/>
        <v>0.39500000000000002</v>
      </c>
      <c r="R2324" s="8">
        <f t="shared" si="147"/>
        <v>253.2051282051282</v>
      </c>
      <c r="S2324" t="s">
        <v>8312</v>
      </c>
      <c r="T2324" t="s">
        <v>8344</v>
      </c>
    </row>
    <row r="2325" spans="1:20" ht="60" x14ac:dyDescent="0.25">
      <c r="A2325">
        <v>671</v>
      </c>
      <c r="B2325" s="3" t="s">
        <v>672</v>
      </c>
      <c r="C2325" s="3" t="s">
        <v>4781</v>
      </c>
      <c r="D2325">
        <v>30000</v>
      </c>
      <c r="E2325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 s="13">
        <f t="shared" si="145"/>
        <v>42018.166666666672</v>
      </c>
      <c r="K2325">
        <v>1418315852</v>
      </c>
      <c r="L2325" s="13">
        <f t="shared" si="146"/>
        <v>40646.099097222221</v>
      </c>
      <c r="M2325" t="b">
        <v>0</v>
      </c>
      <c r="N2325">
        <v>15</v>
      </c>
      <c r="O2325" t="b">
        <v>0</v>
      </c>
      <c r="P2325" t="s">
        <v>8273</v>
      </c>
      <c r="Q2325" s="6">
        <f t="shared" si="144"/>
        <v>0.39426666666666665</v>
      </c>
      <c r="R2325" s="8">
        <f t="shared" si="147"/>
        <v>788.5333333333333</v>
      </c>
      <c r="S2325" t="s">
        <v>8310</v>
      </c>
      <c r="T2325" t="s">
        <v>8316</v>
      </c>
    </row>
    <row r="2326" spans="1:20" ht="45" x14ac:dyDescent="0.25">
      <c r="A2326">
        <v>1910</v>
      </c>
      <c r="B2326" s="3" t="s">
        <v>1911</v>
      </c>
      <c r="C2326" s="3" t="s">
        <v>6020</v>
      </c>
      <c r="D2326">
        <v>85000</v>
      </c>
      <c r="E2326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 s="13">
        <f t="shared" si="145"/>
        <v>42308.947916666672</v>
      </c>
      <c r="K2326">
        <v>1442531217</v>
      </c>
      <c r="L2326" s="13">
        <f t="shared" si="146"/>
        <v>41903.882951388885</v>
      </c>
      <c r="M2326" t="b">
        <v>0</v>
      </c>
      <c r="N2326">
        <v>285</v>
      </c>
      <c r="O2326" t="b">
        <v>0</v>
      </c>
      <c r="P2326" t="s">
        <v>8294</v>
      </c>
      <c r="Q2326" s="6">
        <f t="shared" si="144"/>
        <v>0.39395294117647056</v>
      </c>
      <c r="R2326" s="8">
        <f t="shared" si="147"/>
        <v>117.49473684210527</v>
      </c>
      <c r="S2326" t="s">
        <v>8310</v>
      </c>
      <c r="T2326" t="s">
        <v>8350</v>
      </c>
    </row>
    <row r="2327" spans="1:20" x14ac:dyDescent="0.25">
      <c r="A2327">
        <v>442</v>
      </c>
      <c r="B2327" s="3" t="s">
        <v>443</v>
      </c>
      <c r="C2327" s="3" t="s">
        <v>4552</v>
      </c>
      <c r="D2327">
        <v>17000</v>
      </c>
      <c r="E2327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 s="13">
        <f t="shared" si="145"/>
        <v>42054.888692129629</v>
      </c>
      <c r="K2327">
        <v>1421788783</v>
      </c>
      <c r="L2327" s="13">
        <f t="shared" si="146"/>
        <v>41901.684861111113</v>
      </c>
      <c r="M2327" t="b">
        <v>0</v>
      </c>
      <c r="N2327">
        <v>17</v>
      </c>
      <c r="O2327" t="b">
        <v>0</v>
      </c>
      <c r="P2327" t="s">
        <v>8270</v>
      </c>
      <c r="Q2327" s="6">
        <f t="shared" si="144"/>
        <v>0.39358823529411763</v>
      </c>
      <c r="R2327" s="8">
        <f t="shared" si="147"/>
        <v>393.58823529411762</v>
      </c>
      <c r="S2327" t="s">
        <v>8320</v>
      </c>
      <c r="T2327" t="s">
        <v>8347</v>
      </c>
    </row>
    <row r="2328" spans="1:20" ht="60" x14ac:dyDescent="0.25">
      <c r="A2328">
        <v>894</v>
      </c>
      <c r="B2328" s="3" t="s">
        <v>895</v>
      </c>
      <c r="C2328" s="3" t="s">
        <v>5004</v>
      </c>
      <c r="D2328">
        <v>20000</v>
      </c>
      <c r="E2328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 s="13">
        <f t="shared" si="145"/>
        <v>42526.981597222228</v>
      </c>
      <c r="K2328">
        <v>1462577610</v>
      </c>
      <c r="L2328" s="13">
        <f t="shared" si="146"/>
        <v>42142.768819444449</v>
      </c>
      <c r="M2328" t="b">
        <v>0</v>
      </c>
      <c r="N2328">
        <v>53</v>
      </c>
      <c r="O2328" t="b">
        <v>0</v>
      </c>
      <c r="P2328" t="s">
        <v>8279</v>
      </c>
      <c r="Q2328" s="6">
        <f t="shared" si="144"/>
        <v>0.39169999999999999</v>
      </c>
      <c r="R2328" s="8">
        <f t="shared" si="147"/>
        <v>147.81132075471697</v>
      </c>
      <c r="S2328" t="s">
        <v>8314</v>
      </c>
      <c r="T2328" t="s">
        <v>8331</v>
      </c>
    </row>
    <row r="2329" spans="1:20" ht="45" x14ac:dyDescent="0.25">
      <c r="A2329">
        <v>2321</v>
      </c>
      <c r="B2329" s="3" t="s">
        <v>2322</v>
      </c>
      <c r="C2329" s="3" t="s">
        <v>6431</v>
      </c>
      <c r="D2329">
        <v>10557</v>
      </c>
      <c r="E2329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 s="13">
        <f t="shared" si="145"/>
        <v>42829.21876157407</v>
      </c>
      <c r="K2329">
        <v>1488694501</v>
      </c>
      <c r="L2329" s="13">
        <f t="shared" si="146"/>
        <v>41890.086805555555</v>
      </c>
      <c r="M2329" t="b">
        <v>0</v>
      </c>
      <c r="N2329">
        <v>64</v>
      </c>
      <c r="O2329" t="b">
        <v>0</v>
      </c>
      <c r="P2329" t="s">
        <v>8298</v>
      </c>
      <c r="Q2329" s="6">
        <f t="shared" si="144"/>
        <v>0.39120962394619685</v>
      </c>
      <c r="R2329" s="8">
        <f t="shared" si="147"/>
        <v>64.53125</v>
      </c>
      <c r="S2329" t="s">
        <v>8328</v>
      </c>
      <c r="T2329" t="s">
        <v>8329</v>
      </c>
    </row>
    <row r="2330" spans="1:20" ht="60" x14ac:dyDescent="0.25">
      <c r="A2330">
        <v>3102</v>
      </c>
      <c r="B2330" s="3" t="s">
        <v>3102</v>
      </c>
      <c r="C2330" s="3" t="s">
        <v>7212</v>
      </c>
      <c r="D2330">
        <v>16000</v>
      </c>
      <c r="E2330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 s="13">
        <f t="shared" si="145"/>
        <v>42605.340486111112</v>
      </c>
      <c r="K2330">
        <v>1467619818</v>
      </c>
      <c r="L2330" s="13">
        <f t="shared" si="146"/>
        <v>42450.88282407407</v>
      </c>
      <c r="M2330" t="b">
        <v>0</v>
      </c>
      <c r="N2330">
        <v>90</v>
      </c>
      <c r="O2330" t="b">
        <v>0</v>
      </c>
      <c r="P2330" t="s">
        <v>8303</v>
      </c>
      <c r="Q2330" s="6">
        <f t="shared" si="144"/>
        <v>0.391125</v>
      </c>
      <c r="R2330" s="8">
        <f t="shared" si="147"/>
        <v>69.533333333333331</v>
      </c>
      <c r="S2330" t="s">
        <v>8317</v>
      </c>
      <c r="T2330" t="s">
        <v>8330</v>
      </c>
    </row>
    <row r="2331" spans="1:20" ht="45" x14ac:dyDescent="0.25">
      <c r="A2331">
        <v>2598</v>
      </c>
      <c r="B2331" s="3" t="s">
        <v>2598</v>
      </c>
      <c r="C2331" s="3" t="s">
        <v>6708</v>
      </c>
      <c r="D2331">
        <v>3000</v>
      </c>
      <c r="E2331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 s="13">
        <f t="shared" si="145"/>
        <v>42270.840289351851</v>
      </c>
      <c r="K2331">
        <v>1440447001</v>
      </c>
      <c r="L2331" s="13">
        <f t="shared" si="146"/>
        <v>42247.803912037038</v>
      </c>
      <c r="M2331" t="b">
        <v>0</v>
      </c>
      <c r="N2331">
        <v>14</v>
      </c>
      <c r="O2331" t="b">
        <v>0</v>
      </c>
      <c r="P2331" t="s">
        <v>8284</v>
      </c>
      <c r="Q2331" s="6">
        <f t="shared" si="144"/>
        <v>0.39</v>
      </c>
      <c r="R2331" s="8">
        <f t="shared" si="147"/>
        <v>83.571428571428569</v>
      </c>
      <c r="S2331" t="s">
        <v>8328</v>
      </c>
      <c r="T2331" t="s">
        <v>8356</v>
      </c>
    </row>
    <row r="2332" spans="1:20" ht="60" x14ac:dyDescent="0.25">
      <c r="A2332">
        <v>959</v>
      </c>
      <c r="B2332" s="3" t="s">
        <v>960</v>
      </c>
      <c r="C2332" s="3" t="s">
        <v>5069</v>
      </c>
      <c r="D2332">
        <v>50000</v>
      </c>
      <c r="E2332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 s="13">
        <f t="shared" si="145"/>
        <v>42023.174363425926</v>
      </c>
      <c r="K2332">
        <v>1419048665</v>
      </c>
      <c r="L2332" s="13">
        <f t="shared" si="146"/>
        <v>42114.818935185183</v>
      </c>
      <c r="M2332" t="b">
        <v>0</v>
      </c>
      <c r="N2332">
        <v>171</v>
      </c>
      <c r="O2332" t="b">
        <v>0</v>
      </c>
      <c r="P2332" t="s">
        <v>8273</v>
      </c>
      <c r="Q2332" s="6">
        <f t="shared" si="144"/>
        <v>0.3886</v>
      </c>
      <c r="R2332" s="8">
        <f t="shared" si="147"/>
        <v>113.62573099415205</v>
      </c>
      <c r="S2332" t="s">
        <v>8310</v>
      </c>
      <c r="T2332" t="s">
        <v>8316</v>
      </c>
    </row>
    <row r="2333" spans="1:20" ht="45" x14ac:dyDescent="0.25">
      <c r="A2333">
        <v>1795</v>
      </c>
      <c r="B2333" s="3" t="s">
        <v>1796</v>
      </c>
      <c r="C2333" s="3" t="s">
        <v>5905</v>
      </c>
      <c r="D2333">
        <v>28000</v>
      </c>
      <c r="E2333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 s="13">
        <f t="shared" si="145"/>
        <v>42657.666666666672</v>
      </c>
      <c r="K2333">
        <v>1473922541</v>
      </c>
      <c r="L2333" s="13">
        <f t="shared" si="146"/>
        <v>42585.691898148143</v>
      </c>
      <c r="M2333" t="b">
        <v>1</v>
      </c>
      <c r="N2333">
        <v>81</v>
      </c>
      <c r="O2333" t="b">
        <v>0</v>
      </c>
      <c r="P2333" t="s">
        <v>8285</v>
      </c>
      <c r="Q2333" s="6">
        <f t="shared" si="144"/>
        <v>0.38735714285714284</v>
      </c>
      <c r="R2333" s="8">
        <f t="shared" si="147"/>
        <v>133.90123456790124</v>
      </c>
      <c r="S2333" t="s">
        <v>8325</v>
      </c>
      <c r="T2333" t="s">
        <v>8326</v>
      </c>
    </row>
    <row r="2334" spans="1:20" ht="45" x14ac:dyDescent="0.25">
      <c r="A2334">
        <v>1069</v>
      </c>
      <c r="B2334" s="3" t="s">
        <v>1070</v>
      </c>
      <c r="C2334" s="3" t="s">
        <v>5179</v>
      </c>
      <c r="D2334">
        <v>2200</v>
      </c>
      <c r="E2334">
        <v>850</v>
      </c>
      <c r="F2334" t="s">
        <v>8221</v>
      </c>
      <c r="G2334" t="s">
        <v>8224</v>
      </c>
      <c r="H2334" t="s">
        <v>8246</v>
      </c>
      <c r="I2334">
        <v>1385447459</v>
      </c>
      <c r="J2334" s="13">
        <f t="shared" si="145"/>
        <v>41604.271516203706</v>
      </c>
      <c r="K2334">
        <v>1382679059</v>
      </c>
      <c r="L2334" s="13">
        <f t="shared" si="146"/>
        <v>41901.542638888888</v>
      </c>
      <c r="M2334" t="b">
        <v>0</v>
      </c>
      <c r="N2334">
        <v>21</v>
      </c>
      <c r="O2334" t="b">
        <v>0</v>
      </c>
      <c r="P2334" t="s">
        <v>8282</v>
      </c>
      <c r="Q2334" s="6">
        <f t="shared" si="144"/>
        <v>0.38636363636363635</v>
      </c>
      <c r="R2334" s="8">
        <f t="shared" si="147"/>
        <v>40.476190476190474</v>
      </c>
      <c r="S2334" t="s">
        <v>8312</v>
      </c>
      <c r="T2334" t="s">
        <v>8348</v>
      </c>
    </row>
    <row r="2335" spans="1:20" x14ac:dyDescent="0.25">
      <c r="A2335">
        <v>951</v>
      </c>
      <c r="B2335" s="3" t="s">
        <v>952</v>
      </c>
      <c r="C2335" s="3" t="s">
        <v>5061</v>
      </c>
      <c r="D2335">
        <v>50000</v>
      </c>
      <c r="E2335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 s="13">
        <f t="shared" si="145"/>
        <v>42525.653611111105</v>
      </c>
      <c r="K2335">
        <v>1461166872</v>
      </c>
      <c r="L2335" s="13">
        <f t="shared" si="146"/>
        <v>41939.810300925928</v>
      </c>
      <c r="M2335" t="b">
        <v>0</v>
      </c>
      <c r="N2335">
        <v>121</v>
      </c>
      <c r="O2335" t="b">
        <v>0</v>
      </c>
      <c r="P2335" t="s">
        <v>8273</v>
      </c>
      <c r="Q2335" s="6">
        <f t="shared" si="144"/>
        <v>0.38390000000000002</v>
      </c>
      <c r="R2335" s="8">
        <f t="shared" si="147"/>
        <v>158.63636363636363</v>
      </c>
      <c r="S2335" t="s">
        <v>8310</v>
      </c>
      <c r="T2335" t="s">
        <v>8316</v>
      </c>
    </row>
    <row r="2336" spans="1:20" ht="60" x14ac:dyDescent="0.25">
      <c r="A2336">
        <v>930</v>
      </c>
      <c r="B2336" s="3" t="s">
        <v>931</v>
      </c>
      <c r="C2336" s="3" t="s">
        <v>5040</v>
      </c>
      <c r="D2336">
        <v>900</v>
      </c>
      <c r="E2336">
        <v>345</v>
      </c>
      <c r="F2336" t="s">
        <v>8221</v>
      </c>
      <c r="G2336" t="s">
        <v>8224</v>
      </c>
      <c r="H2336" t="s">
        <v>8246</v>
      </c>
      <c r="I2336">
        <v>1277501520</v>
      </c>
      <c r="J2336" s="13">
        <f t="shared" si="145"/>
        <v>40354.897222222222</v>
      </c>
      <c r="K2336">
        <v>1273874306</v>
      </c>
      <c r="L2336" s="13">
        <f t="shared" si="146"/>
        <v>42279.778564814813</v>
      </c>
      <c r="M2336" t="b">
        <v>0</v>
      </c>
      <c r="N2336">
        <v>5</v>
      </c>
      <c r="O2336" t="b">
        <v>0</v>
      </c>
      <c r="P2336" t="s">
        <v>8278</v>
      </c>
      <c r="Q2336" s="6">
        <f t="shared" si="144"/>
        <v>0.38333333333333336</v>
      </c>
      <c r="R2336" s="8">
        <f t="shared" si="147"/>
        <v>69</v>
      </c>
      <c r="S2336" t="s">
        <v>8314</v>
      </c>
      <c r="T2336" t="s">
        <v>8346</v>
      </c>
    </row>
    <row r="2337" spans="1:20" ht="60" x14ac:dyDescent="0.25">
      <c r="A2337">
        <v>2873</v>
      </c>
      <c r="B2337" s="3" t="s">
        <v>2873</v>
      </c>
      <c r="C2337" s="3" t="s">
        <v>6983</v>
      </c>
      <c r="D2337">
        <v>2500</v>
      </c>
      <c r="E2337">
        <v>953</v>
      </c>
      <c r="F2337" t="s">
        <v>8221</v>
      </c>
      <c r="G2337" t="s">
        <v>8224</v>
      </c>
      <c r="H2337" t="s">
        <v>8246</v>
      </c>
      <c r="I2337">
        <v>1422473831</v>
      </c>
      <c r="J2337" s="13">
        <f t="shared" si="145"/>
        <v>42032.817488425921</v>
      </c>
      <c r="K2337">
        <v>1419881831</v>
      </c>
      <c r="L2337" s="13">
        <f t="shared" si="146"/>
        <v>41963.759386574078</v>
      </c>
      <c r="M2337" t="b">
        <v>0</v>
      </c>
      <c r="N2337">
        <v>8</v>
      </c>
      <c r="O2337" t="b">
        <v>0</v>
      </c>
      <c r="P2337" t="s">
        <v>8271</v>
      </c>
      <c r="Q2337" s="6">
        <f t="shared" si="144"/>
        <v>0.38119999999999998</v>
      </c>
      <c r="R2337" s="8">
        <f t="shared" si="147"/>
        <v>119.125</v>
      </c>
      <c r="S2337" t="s">
        <v>8317</v>
      </c>
      <c r="T2337" t="s">
        <v>8318</v>
      </c>
    </row>
    <row r="2338" spans="1:20" ht="45" x14ac:dyDescent="0.25">
      <c r="A2338">
        <v>2889</v>
      </c>
      <c r="B2338" s="3" t="s">
        <v>2889</v>
      </c>
      <c r="C2338" s="3" t="s">
        <v>6999</v>
      </c>
      <c r="D2338">
        <v>3000</v>
      </c>
      <c r="E2338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 s="13">
        <f t="shared" si="145"/>
        <v>41880.863252314812</v>
      </c>
      <c r="K2338">
        <v>1406752985</v>
      </c>
      <c r="L2338" s="13">
        <f t="shared" si="146"/>
        <v>42094.808182870373</v>
      </c>
      <c r="M2338" t="b">
        <v>0</v>
      </c>
      <c r="N2338">
        <v>14</v>
      </c>
      <c r="O2338" t="b">
        <v>0</v>
      </c>
      <c r="P2338" t="s">
        <v>8271</v>
      </c>
      <c r="Q2338" s="6">
        <f t="shared" si="144"/>
        <v>0.38066666666666665</v>
      </c>
      <c r="R2338" s="8">
        <f t="shared" si="147"/>
        <v>81.571428571428569</v>
      </c>
      <c r="S2338" t="s">
        <v>8317</v>
      </c>
      <c r="T2338" t="s">
        <v>8318</v>
      </c>
    </row>
    <row r="2339" spans="1:20" ht="45" x14ac:dyDescent="0.25">
      <c r="A2339">
        <v>3987</v>
      </c>
      <c r="B2339" s="3" t="s">
        <v>3983</v>
      </c>
      <c r="C2339" s="3" t="s">
        <v>8093</v>
      </c>
      <c r="D2339">
        <v>400</v>
      </c>
      <c r="E2339">
        <v>151</v>
      </c>
      <c r="F2339" t="s">
        <v>8221</v>
      </c>
      <c r="G2339" t="s">
        <v>8225</v>
      </c>
      <c r="H2339" t="s">
        <v>8247</v>
      </c>
      <c r="I2339">
        <v>1400278290</v>
      </c>
      <c r="J2339" s="13">
        <f t="shared" si="145"/>
        <v>41775.92465277778</v>
      </c>
      <c r="K2339">
        <v>1399414290</v>
      </c>
      <c r="L2339" s="13">
        <f t="shared" si="146"/>
        <v>42649.623460648145</v>
      </c>
      <c r="M2339" t="b">
        <v>0</v>
      </c>
      <c r="N2339">
        <v>13</v>
      </c>
      <c r="O2339" t="b">
        <v>0</v>
      </c>
      <c r="P2339" t="s">
        <v>8271</v>
      </c>
      <c r="Q2339" s="6">
        <f t="shared" si="144"/>
        <v>0.3775</v>
      </c>
      <c r="R2339" s="8">
        <f t="shared" si="147"/>
        <v>11.615384615384615</v>
      </c>
      <c r="S2339" t="s">
        <v>8317</v>
      </c>
      <c r="T2339" t="s">
        <v>8318</v>
      </c>
    </row>
    <row r="2340" spans="1:20" ht="60" x14ac:dyDescent="0.25">
      <c r="A2340">
        <v>4001</v>
      </c>
      <c r="B2340" s="3" t="s">
        <v>3997</v>
      </c>
      <c r="C2340" s="3" t="s">
        <v>8107</v>
      </c>
      <c r="D2340">
        <v>1200</v>
      </c>
      <c r="E2340">
        <v>453</v>
      </c>
      <c r="F2340" t="s">
        <v>8221</v>
      </c>
      <c r="G2340" t="s">
        <v>8225</v>
      </c>
      <c r="H2340" t="s">
        <v>8247</v>
      </c>
      <c r="I2340">
        <v>1488394800</v>
      </c>
      <c r="J2340" s="13">
        <f t="shared" si="145"/>
        <v>42795.791666666672</v>
      </c>
      <c r="K2340">
        <v>1486681708</v>
      </c>
      <c r="L2340" s="13">
        <f t="shared" si="146"/>
        <v>42282.678287037037</v>
      </c>
      <c r="M2340" t="b">
        <v>0</v>
      </c>
      <c r="N2340">
        <v>14</v>
      </c>
      <c r="O2340" t="b">
        <v>0</v>
      </c>
      <c r="P2340" t="s">
        <v>8271</v>
      </c>
      <c r="Q2340" s="6">
        <f t="shared" si="144"/>
        <v>0.3775</v>
      </c>
      <c r="R2340" s="8">
        <f t="shared" si="147"/>
        <v>32.357142857142854</v>
      </c>
      <c r="S2340" t="s">
        <v>8317</v>
      </c>
      <c r="T2340" t="s">
        <v>8318</v>
      </c>
    </row>
    <row r="2341" spans="1:20" ht="60" x14ac:dyDescent="0.25">
      <c r="A2341">
        <v>4052</v>
      </c>
      <c r="B2341" s="3" t="s">
        <v>4048</v>
      </c>
      <c r="C2341" s="3" t="s">
        <v>8156</v>
      </c>
      <c r="D2341">
        <v>3000</v>
      </c>
      <c r="E2341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 s="13">
        <f t="shared" si="145"/>
        <v>41925.878657407404</v>
      </c>
      <c r="K2341">
        <v>1408050316</v>
      </c>
      <c r="L2341" s="13">
        <f t="shared" si="146"/>
        <v>42019.683761574073</v>
      </c>
      <c r="M2341" t="b">
        <v>0</v>
      </c>
      <c r="N2341">
        <v>13</v>
      </c>
      <c r="O2341" t="b">
        <v>0</v>
      </c>
      <c r="P2341" t="s">
        <v>8271</v>
      </c>
      <c r="Q2341" s="6">
        <f t="shared" si="144"/>
        <v>0.37533333333333335</v>
      </c>
      <c r="R2341" s="8">
        <f t="shared" si="147"/>
        <v>86.615384615384613</v>
      </c>
      <c r="S2341" t="s">
        <v>8317</v>
      </c>
      <c r="T2341" t="s">
        <v>8318</v>
      </c>
    </row>
    <row r="2342" spans="1:20" ht="60" x14ac:dyDescent="0.25">
      <c r="A2342">
        <v>4044</v>
      </c>
      <c r="B2342" s="3" t="s">
        <v>4040</v>
      </c>
      <c r="C2342" s="3" t="s">
        <v>8148</v>
      </c>
      <c r="D2342">
        <v>600</v>
      </c>
      <c r="E2342">
        <v>225</v>
      </c>
      <c r="F2342" t="s">
        <v>8221</v>
      </c>
      <c r="G2342" t="s">
        <v>8224</v>
      </c>
      <c r="H2342" t="s">
        <v>8246</v>
      </c>
      <c r="I2342">
        <v>1428642000</v>
      </c>
      <c r="J2342" s="13">
        <f t="shared" si="145"/>
        <v>42104.208333333328</v>
      </c>
      <c r="K2342">
        <v>1426050982</v>
      </c>
      <c r="L2342" s="13">
        <f t="shared" si="146"/>
        <v>41747.86986111111</v>
      </c>
      <c r="M2342" t="b">
        <v>0</v>
      </c>
      <c r="N2342">
        <v>4</v>
      </c>
      <c r="O2342" t="b">
        <v>0</v>
      </c>
      <c r="P2342" t="s">
        <v>8271</v>
      </c>
      <c r="Q2342" s="6">
        <f t="shared" si="144"/>
        <v>0.375</v>
      </c>
      <c r="R2342" s="8">
        <f t="shared" si="147"/>
        <v>56.25</v>
      </c>
      <c r="S2342" t="s">
        <v>8317</v>
      </c>
      <c r="T2342" t="s">
        <v>8318</v>
      </c>
    </row>
    <row r="2343" spans="1:20" ht="45" x14ac:dyDescent="0.25">
      <c r="A2343">
        <v>3911</v>
      </c>
      <c r="B2343" s="3" t="s">
        <v>3908</v>
      </c>
      <c r="C2343" s="3" t="s">
        <v>8019</v>
      </c>
      <c r="D2343">
        <v>8000</v>
      </c>
      <c r="E2343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 s="13">
        <f t="shared" si="145"/>
        <v>41969.853900462964</v>
      </c>
      <c r="K2343">
        <v>1414438177</v>
      </c>
      <c r="L2343" s="13">
        <f t="shared" si="146"/>
        <v>41856.865717592591</v>
      </c>
      <c r="M2343" t="b">
        <v>0</v>
      </c>
      <c r="N2343">
        <v>36</v>
      </c>
      <c r="O2343" t="b">
        <v>0</v>
      </c>
      <c r="P2343" t="s">
        <v>8271</v>
      </c>
      <c r="Q2343" s="6">
        <f t="shared" si="144"/>
        <v>0.37412499999999999</v>
      </c>
      <c r="R2343" s="8">
        <f t="shared" si="147"/>
        <v>83.138888888888886</v>
      </c>
      <c r="S2343" t="s">
        <v>8317</v>
      </c>
      <c r="T2343" t="s">
        <v>8318</v>
      </c>
    </row>
    <row r="2344" spans="1:20" ht="45" x14ac:dyDescent="0.25">
      <c r="A2344">
        <v>899</v>
      </c>
      <c r="B2344" s="3" t="s">
        <v>900</v>
      </c>
      <c r="C2344" s="3" t="s">
        <v>5009</v>
      </c>
      <c r="D2344">
        <v>750</v>
      </c>
      <c r="E2344">
        <v>280</v>
      </c>
      <c r="F2344" t="s">
        <v>8221</v>
      </c>
      <c r="G2344" t="s">
        <v>8224</v>
      </c>
      <c r="H2344" t="s">
        <v>8246</v>
      </c>
      <c r="I2344">
        <v>1306549362</v>
      </c>
      <c r="J2344" s="13">
        <f t="shared" si="145"/>
        <v>40691.099097222221</v>
      </c>
      <c r="K2344">
        <v>1302661362</v>
      </c>
      <c r="L2344" s="13">
        <f t="shared" si="146"/>
        <v>42339.833981481483</v>
      </c>
      <c r="M2344" t="b">
        <v>0</v>
      </c>
      <c r="N2344">
        <v>8</v>
      </c>
      <c r="O2344" t="b">
        <v>0</v>
      </c>
      <c r="P2344" t="s">
        <v>8279</v>
      </c>
      <c r="Q2344" s="6">
        <f t="shared" si="144"/>
        <v>0.37333333333333335</v>
      </c>
      <c r="R2344" s="8">
        <f t="shared" si="147"/>
        <v>35</v>
      </c>
      <c r="S2344" t="s">
        <v>8314</v>
      </c>
      <c r="T2344" t="s">
        <v>8331</v>
      </c>
    </row>
    <row r="2345" spans="1:20" ht="30" x14ac:dyDescent="0.25">
      <c r="A2345">
        <v>4035</v>
      </c>
      <c r="B2345" s="3" t="s">
        <v>4031</v>
      </c>
      <c r="C2345" s="3" t="s">
        <v>8140</v>
      </c>
      <c r="D2345">
        <v>10000</v>
      </c>
      <c r="E2345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 s="13">
        <f t="shared" si="145"/>
        <v>41933.882951388885</v>
      </c>
      <c r="K2345">
        <v>1411333887</v>
      </c>
      <c r="L2345" s="13">
        <f t="shared" si="146"/>
        <v>42800.801817129628</v>
      </c>
      <c r="M2345" t="b">
        <v>0</v>
      </c>
      <c r="N2345">
        <v>25</v>
      </c>
      <c r="O2345" t="b">
        <v>0</v>
      </c>
      <c r="P2345" t="s">
        <v>8271</v>
      </c>
      <c r="Q2345" s="6">
        <f t="shared" si="144"/>
        <v>0.36849999999999999</v>
      </c>
      <c r="R2345" s="8">
        <f t="shared" si="147"/>
        <v>147.4</v>
      </c>
      <c r="S2345" t="s">
        <v>8317</v>
      </c>
      <c r="T2345" t="s">
        <v>8318</v>
      </c>
    </row>
    <row r="2346" spans="1:20" ht="60" x14ac:dyDescent="0.25">
      <c r="A2346">
        <v>554</v>
      </c>
      <c r="B2346" s="3" t="s">
        <v>555</v>
      </c>
      <c r="C2346" s="3" t="s">
        <v>4664</v>
      </c>
      <c r="D2346">
        <v>3870</v>
      </c>
      <c r="E2346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 s="13">
        <f t="shared" si="145"/>
        <v>41931.684861111113</v>
      </c>
      <c r="K2346">
        <v>1411143972</v>
      </c>
      <c r="L2346" s="13">
        <f t="shared" si="146"/>
        <v>42022.661527777775</v>
      </c>
      <c r="M2346" t="b">
        <v>0</v>
      </c>
      <c r="N2346">
        <v>22</v>
      </c>
      <c r="O2346" t="b">
        <v>0</v>
      </c>
      <c r="P2346" t="s">
        <v>8272</v>
      </c>
      <c r="Q2346" s="6">
        <f t="shared" si="144"/>
        <v>0.36589147286821705</v>
      </c>
      <c r="R2346" s="8">
        <f t="shared" si="147"/>
        <v>64.36363636363636</v>
      </c>
      <c r="S2346" t="s">
        <v>8310</v>
      </c>
      <c r="T2346" t="s">
        <v>8357</v>
      </c>
    </row>
    <row r="2347" spans="1:20" ht="60" x14ac:dyDescent="0.25">
      <c r="A2347">
        <v>2911</v>
      </c>
      <c r="B2347" s="3" t="s">
        <v>2911</v>
      </c>
      <c r="C2347" s="3" t="s">
        <v>7021</v>
      </c>
      <c r="D2347">
        <v>1800</v>
      </c>
      <c r="E2347">
        <v>657</v>
      </c>
      <c r="F2347" t="s">
        <v>8221</v>
      </c>
      <c r="G2347" t="s">
        <v>8224</v>
      </c>
      <c r="H2347" t="s">
        <v>8246</v>
      </c>
      <c r="I2347">
        <v>1435429626</v>
      </c>
      <c r="J2347" s="13">
        <f t="shared" si="145"/>
        <v>42182.768819444449</v>
      </c>
      <c r="K2347">
        <v>1431973626</v>
      </c>
      <c r="L2347" s="13">
        <f t="shared" si="146"/>
        <v>42172.439571759256</v>
      </c>
      <c r="M2347" t="b">
        <v>0</v>
      </c>
      <c r="N2347">
        <v>14</v>
      </c>
      <c r="O2347" t="b">
        <v>0</v>
      </c>
      <c r="P2347" t="s">
        <v>8271</v>
      </c>
      <c r="Q2347" s="6">
        <f t="shared" si="144"/>
        <v>0.36499999999999999</v>
      </c>
      <c r="R2347" s="8">
        <f t="shared" si="147"/>
        <v>46.928571428571431</v>
      </c>
      <c r="S2347" t="s">
        <v>8317</v>
      </c>
      <c r="T2347" t="s">
        <v>8318</v>
      </c>
    </row>
    <row r="2348" spans="1:20" ht="45" x14ac:dyDescent="0.25">
      <c r="A2348">
        <v>4094</v>
      </c>
      <c r="B2348" s="3" t="s">
        <v>4090</v>
      </c>
      <c r="C2348" s="3" t="s">
        <v>8197</v>
      </c>
      <c r="D2348">
        <v>2000</v>
      </c>
      <c r="E2348">
        <v>730</v>
      </c>
      <c r="F2348" t="s">
        <v>8221</v>
      </c>
      <c r="G2348" t="s">
        <v>8224</v>
      </c>
      <c r="H2348" t="s">
        <v>8246</v>
      </c>
      <c r="I2348">
        <v>1413953940</v>
      </c>
      <c r="J2348" s="13">
        <f t="shared" si="145"/>
        <v>41934.207638888889</v>
      </c>
      <c r="K2348">
        <v>1410141900</v>
      </c>
      <c r="L2348" s="13">
        <f t="shared" si="146"/>
        <v>41948.00209490741</v>
      </c>
      <c r="M2348" t="b">
        <v>0</v>
      </c>
      <c r="N2348">
        <v>8</v>
      </c>
      <c r="O2348" t="b">
        <v>0</v>
      </c>
      <c r="P2348" t="s">
        <v>8271</v>
      </c>
      <c r="Q2348" s="6">
        <f t="shared" si="144"/>
        <v>0.36499999999999999</v>
      </c>
      <c r="R2348" s="8">
        <f t="shared" si="147"/>
        <v>91.25</v>
      </c>
      <c r="S2348" t="s">
        <v>8317</v>
      </c>
      <c r="T2348" t="s">
        <v>8318</v>
      </c>
    </row>
    <row r="2349" spans="1:20" ht="30" x14ac:dyDescent="0.25">
      <c r="A2349">
        <v>3635</v>
      </c>
      <c r="B2349" s="3" t="s">
        <v>3633</v>
      </c>
      <c r="C2349" s="3" t="s">
        <v>7745</v>
      </c>
      <c r="D2349">
        <v>3500</v>
      </c>
      <c r="E2349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 s="13">
        <f t="shared" si="145"/>
        <v>42480.88282407407</v>
      </c>
      <c r="K2349">
        <v>1458594676</v>
      </c>
      <c r="L2349" s="13">
        <f t="shared" si="146"/>
        <v>42281.136099537034</v>
      </c>
      <c r="M2349" t="b">
        <v>0</v>
      </c>
      <c r="N2349">
        <v>10</v>
      </c>
      <c r="O2349" t="b">
        <v>0</v>
      </c>
      <c r="P2349" t="s">
        <v>8305</v>
      </c>
      <c r="Q2349" s="6">
        <f t="shared" si="144"/>
        <v>0.36457142857142855</v>
      </c>
      <c r="R2349" s="8">
        <f t="shared" si="147"/>
        <v>127.6</v>
      </c>
      <c r="S2349" t="s">
        <v>8317</v>
      </c>
      <c r="T2349" t="s">
        <v>8338</v>
      </c>
    </row>
    <row r="2350" spans="1:20" ht="60" x14ac:dyDescent="0.25">
      <c r="A2350">
        <v>1805</v>
      </c>
      <c r="B2350" s="3" t="s">
        <v>1806</v>
      </c>
      <c r="C2350" s="3" t="s">
        <v>5915</v>
      </c>
      <c r="D2350">
        <v>22500</v>
      </c>
      <c r="E2350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 s="13">
        <f t="shared" si="145"/>
        <v>42279.75</v>
      </c>
      <c r="K2350">
        <v>1441048658</v>
      </c>
      <c r="L2350" s="13">
        <f t="shared" si="146"/>
        <v>42678.459120370375</v>
      </c>
      <c r="M2350" t="b">
        <v>1</v>
      </c>
      <c r="N2350">
        <v>122</v>
      </c>
      <c r="O2350" t="b">
        <v>0</v>
      </c>
      <c r="P2350" t="s">
        <v>8285</v>
      </c>
      <c r="Q2350" s="6">
        <f t="shared" si="144"/>
        <v>0.36404444444444445</v>
      </c>
      <c r="R2350" s="8">
        <f t="shared" si="147"/>
        <v>67.139344262295083</v>
      </c>
      <c r="S2350" t="s">
        <v>8325</v>
      </c>
      <c r="T2350" t="s">
        <v>8326</v>
      </c>
    </row>
    <row r="2351" spans="1:20" ht="60" x14ac:dyDescent="0.25">
      <c r="A2351">
        <v>3914</v>
      </c>
      <c r="B2351" s="3" t="s">
        <v>3911</v>
      </c>
      <c r="C2351" s="3" t="s">
        <v>8022</v>
      </c>
      <c r="D2351">
        <v>2500</v>
      </c>
      <c r="E2351">
        <v>909</v>
      </c>
      <c r="F2351" t="s">
        <v>8221</v>
      </c>
      <c r="G2351" t="s">
        <v>8225</v>
      </c>
      <c r="H2351" t="s">
        <v>8247</v>
      </c>
      <c r="I2351">
        <v>1431298740</v>
      </c>
      <c r="J2351" s="13">
        <f t="shared" si="145"/>
        <v>42134.957638888889</v>
      </c>
      <c r="K2351">
        <v>1429558756</v>
      </c>
      <c r="L2351" s="13">
        <f t="shared" si="146"/>
        <v>41788.919722222221</v>
      </c>
      <c r="M2351" t="b">
        <v>0</v>
      </c>
      <c r="N2351">
        <v>27</v>
      </c>
      <c r="O2351" t="b">
        <v>0</v>
      </c>
      <c r="P2351" t="s">
        <v>8271</v>
      </c>
      <c r="Q2351" s="6">
        <f t="shared" si="144"/>
        <v>0.36359999999999998</v>
      </c>
      <c r="R2351" s="8">
        <f t="shared" si="147"/>
        <v>33.666666666666664</v>
      </c>
      <c r="S2351" t="s">
        <v>8317</v>
      </c>
      <c r="T2351" t="s">
        <v>8318</v>
      </c>
    </row>
    <row r="2352" spans="1:20" ht="60" x14ac:dyDescent="0.25">
      <c r="A2352">
        <v>1779</v>
      </c>
      <c r="B2352" s="3" t="s">
        <v>1780</v>
      </c>
      <c r="C2352" s="3" t="s">
        <v>5889</v>
      </c>
      <c r="D2352">
        <v>11000</v>
      </c>
      <c r="E2352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 s="13">
        <f t="shared" si="145"/>
        <v>42615.691898148143</v>
      </c>
      <c r="K2352">
        <v>1470242180</v>
      </c>
      <c r="L2352" s="13">
        <f t="shared" si="146"/>
        <v>42391.942094907412</v>
      </c>
      <c r="M2352" t="b">
        <v>1</v>
      </c>
      <c r="N2352">
        <v>38</v>
      </c>
      <c r="O2352" t="b">
        <v>0</v>
      </c>
      <c r="P2352" t="s">
        <v>8285</v>
      </c>
      <c r="Q2352" s="6">
        <f t="shared" si="144"/>
        <v>0.36236363636363639</v>
      </c>
      <c r="R2352" s="8">
        <f t="shared" si="147"/>
        <v>104.89473684210526</v>
      </c>
      <c r="S2352" t="s">
        <v>8325</v>
      </c>
      <c r="T2352" t="s">
        <v>8326</v>
      </c>
    </row>
    <row r="2353" spans="1:20" ht="60" x14ac:dyDescent="0.25">
      <c r="A2353">
        <v>765</v>
      </c>
      <c r="B2353" s="3" t="s">
        <v>766</v>
      </c>
      <c r="C2353" s="3" t="s">
        <v>4875</v>
      </c>
      <c r="D2353">
        <v>7000</v>
      </c>
      <c r="E2353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 s="13">
        <f t="shared" si="145"/>
        <v>41931.542638888888</v>
      </c>
      <c r="K2353">
        <v>1411131684</v>
      </c>
      <c r="L2353" s="13">
        <f t="shared" si="146"/>
        <v>42461.596273148149</v>
      </c>
      <c r="M2353" t="b">
        <v>0</v>
      </c>
      <c r="N2353">
        <v>44</v>
      </c>
      <c r="O2353" t="b">
        <v>0</v>
      </c>
      <c r="P2353" t="s">
        <v>8275</v>
      </c>
      <c r="Q2353" s="6">
        <f t="shared" si="144"/>
        <v>0.36014285714285715</v>
      </c>
      <c r="R2353" s="8">
        <f t="shared" si="147"/>
        <v>57.295454545454547</v>
      </c>
      <c r="S2353" t="s">
        <v>8323</v>
      </c>
      <c r="T2353" t="s">
        <v>8345</v>
      </c>
    </row>
    <row r="2354" spans="1:20" x14ac:dyDescent="0.25">
      <c r="A2354">
        <v>183</v>
      </c>
      <c r="B2354" s="3" t="s">
        <v>185</v>
      </c>
      <c r="C2354" s="3" t="s">
        <v>4293</v>
      </c>
      <c r="D2354">
        <v>12500</v>
      </c>
      <c r="E2354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 s="13">
        <f t="shared" si="145"/>
        <v>41969.851967592593</v>
      </c>
      <c r="K2354">
        <v>1414438010</v>
      </c>
      <c r="L2354" s="13">
        <f t="shared" si="146"/>
        <v>42689.582349537035</v>
      </c>
      <c r="M2354" t="b">
        <v>0</v>
      </c>
      <c r="N2354">
        <v>12</v>
      </c>
      <c r="O2354" t="b">
        <v>0</v>
      </c>
      <c r="P2354" t="s">
        <v>8268</v>
      </c>
      <c r="Q2354" s="6">
        <f t="shared" si="144"/>
        <v>0.35855999999999999</v>
      </c>
      <c r="R2354" s="8">
        <f t="shared" si="147"/>
        <v>373.5</v>
      </c>
      <c r="S2354" t="s">
        <v>8320</v>
      </c>
      <c r="T2354" t="s">
        <v>8349</v>
      </c>
    </row>
    <row r="2355" spans="1:20" ht="45" x14ac:dyDescent="0.25">
      <c r="A2355">
        <v>3943</v>
      </c>
      <c r="B2355" s="3" t="s">
        <v>3940</v>
      </c>
      <c r="C2355" s="3" t="s">
        <v>8051</v>
      </c>
      <c r="D2355">
        <v>5000</v>
      </c>
      <c r="E2355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 s="13">
        <f t="shared" si="145"/>
        <v>42310.701388888891</v>
      </c>
      <c r="K2355">
        <v>1443811268</v>
      </c>
      <c r="L2355" s="13">
        <f t="shared" si="146"/>
        <v>42795.701481481476</v>
      </c>
      <c r="M2355" t="b">
        <v>0</v>
      </c>
      <c r="N2355">
        <v>13</v>
      </c>
      <c r="O2355" t="b">
        <v>0</v>
      </c>
      <c r="P2355" t="s">
        <v>8271</v>
      </c>
      <c r="Q2355" s="6">
        <f t="shared" si="144"/>
        <v>0.35639999999999999</v>
      </c>
      <c r="R2355" s="8">
        <f t="shared" si="147"/>
        <v>137.07692307692307</v>
      </c>
      <c r="S2355" t="s">
        <v>8317</v>
      </c>
      <c r="T2355" t="s">
        <v>8318</v>
      </c>
    </row>
    <row r="2356" spans="1:20" ht="45" x14ac:dyDescent="0.25">
      <c r="A2356">
        <v>1112</v>
      </c>
      <c r="B2356" s="3" t="s">
        <v>1113</v>
      </c>
      <c r="C2356" s="3" t="s">
        <v>5222</v>
      </c>
      <c r="D2356">
        <v>88000</v>
      </c>
      <c r="E2356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 s="13">
        <f t="shared" si="145"/>
        <v>42023.354166666672</v>
      </c>
      <c r="K2356">
        <v>1416507211</v>
      </c>
      <c r="L2356" s="13">
        <f t="shared" si="146"/>
        <v>42067.991238425922</v>
      </c>
      <c r="M2356" t="b">
        <v>0</v>
      </c>
      <c r="N2356">
        <v>312</v>
      </c>
      <c r="O2356" t="b">
        <v>0</v>
      </c>
      <c r="P2356" t="s">
        <v>8282</v>
      </c>
      <c r="Q2356" s="6">
        <f t="shared" si="144"/>
        <v>0.35537409090909089</v>
      </c>
      <c r="R2356" s="8">
        <f t="shared" si="147"/>
        <v>100.23371794871794</v>
      </c>
      <c r="S2356" t="s">
        <v>8312</v>
      </c>
      <c r="T2356" t="s">
        <v>8348</v>
      </c>
    </row>
    <row r="2357" spans="1:20" ht="45" x14ac:dyDescent="0.25">
      <c r="A2357">
        <v>693</v>
      </c>
      <c r="B2357" s="3" t="s">
        <v>694</v>
      </c>
      <c r="C2357" s="3" t="s">
        <v>4803</v>
      </c>
      <c r="D2357">
        <v>100000</v>
      </c>
      <c r="E2357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 s="13">
        <f t="shared" si="145"/>
        <v>42124.808182870373</v>
      </c>
      <c r="K2357">
        <v>1427829827</v>
      </c>
      <c r="L2357" s="13">
        <f t="shared" si="146"/>
        <v>42344.884143518517</v>
      </c>
      <c r="M2357" t="b">
        <v>0</v>
      </c>
      <c r="N2357">
        <v>296</v>
      </c>
      <c r="O2357" t="b">
        <v>0</v>
      </c>
      <c r="P2357" t="s">
        <v>8273</v>
      </c>
      <c r="Q2357" s="6">
        <f t="shared" si="144"/>
        <v>0.35338000000000003</v>
      </c>
      <c r="R2357" s="8">
        <f t="shared" si="147"/>
        <v>119.38513513513513</v>
      </c>
      <c r="S2357" t="s">
        <v>8310</v>
      </c>
      <c r="T2357" t="s">
        <v>8316</v>
      </c>
    </row>
    <row r="2358" spans="1:20" ht="45" x14ac:dyDescent="0.25">
      <c r="A2358">
        <v>3633</v>
      </c>
      <c r="B2358" s="3" t="s">
        <v>3631</v>
      </c>
      <c r="C2358" s="3" t="s">
        <v>7743</v>
      </c>
      <c r="D2358">
        <v>5000</v>
      </c>
      <c r="E2358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 s="13">
        <f t="shared" si="145"/>
        <v>42693.041666666672</v>
      </c>
      <c r="K2358">
        <v>1475765867</v>
      </c>
      <c r="L2358" s="13">
        <f t="shared" si="146"/>
        <v>41904.407812500001</v>
      </c>
      <c r="M2358" t="b">
        <v>0</v>
      </c>
      <c r="N2358">
        <v>31</v>
      </c>
      <c r="O2358" t="b">
        <v>0</v>
      </c>
      <c r="P2358" t="s">
        <v>8305</v>
      </c>
      <c r="Q2358" s="6">
        <f t="shared" si="144"/>
        <v>0.35239999999999999</v>
      </c>
      <c r="R2358" s="8">
        <f t="shared" si="147"/>
        <v>56.838709677419352</v>
      </c>
      <c r="S2358" t="s">
        <v>8317</v>
      </c>
      <c r="T2358" t="s">
        <v>8338</v>
      </c>
    </row>
    <row r="2359" spans="1:20" ht="45" x14ac:dyDescent="0.25">
      <c r="A2359">
        <v>1804</v>
      </c>
      <c r="B2359" s="3" t="s">
        <v>1805</v>
      </c>
      <c r="C2359" s="3" t="s">
        <v>5914</v>
      </c>
      <c r="D2359">
        <v>15500</v>
      </c>
      <c r="E2359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 s="13">
        <f t="shared" si="145"/>
        <v>42322.719953703709</v>
      </c>
      <c r="K2359">
        <v>1444061804</v>
      </c>
      <c r="L2359" s="13">
        <f t="shared" si="146"/>
        <v>42193.482291666667</v>
      </c>
      <c r="M2359" t="b">
        <v>1</v>
      </c>
      <c r="N2359">
        <v>52</v>
      </c>
      <c r="O2359" t="b">
        <v>0</v>
      </c>
      <c r="P2359" t="s">
        <v>8285</v>
      </c>
      <c r="Q2359" s="6">
        <f t="shared" si="144"/>
        <v>0.35174193548387095</v>
      </c>
      <c r="R2359" s="8">
        <f t="shared" si="147"/>
        <v>104.84615384615384</v>
      </c>
      <c r="S2359" t="s">
        <v>8325</v>
      </c>
      <c r="T2359" t="s">
        <v>8326</v>
      </c>
    </row>
    <row r="2360" spans="1:20" ht="60" x14ac:dyDescent="0.25">
      <c r="A2360">
        <v>3995</v>
      </c>
      <c r="B2360" s="3" t="s">
        <v>3991</v>
      </c>
      <c r="C2360" s="3" t="s">
        <v>8101</v>
      </c>
      <c r="D2360">
        <v>200</v>
      </c>
      <c r="E2360">
        <v>70</v>
      </c>
      <c r="F2360" t="s">
        <v>8221</v>
      </c>
      <c r="G2360" t="s">
        <v>8225</v>
      </c>
      <c r="H2360" t="s">
        <v>8247</v>
      </c>
      <c r="I2360">
        <v>1423913220</v>
      </c>
      <c r="J2360" s="13">
        <f t="shared" si="145"/>
        <v>42049.477083333331</v>
      </c>
      <c r="K2360">
        <v>1421339077</v>
      </c>
      <c r="L2360" s="13">
        <f t="shared" si="146"/>
        <v>42047.07640046296</v>
      </c>
      <c r="M2360" t="b">
        <v>0</v>
      </c>
      <c r="N2360">
        <v>4</v>
      </c>
      <c r="O2360" t="b">
        <v>0</v>
      </c>
      <c r="P2360" t="s">
        <v>8271</v>
      </c>
      <c r="Q2360" s="6">
        <f t="shared" si="144"/>
        <v>0.35</v>
      </c>
      <c r="R2360" s="8">
        <f t="shared" si="147"/>
        <v>17.5</v>
      </c>
      <c r="S2360" t="s">
        <v>8317</v>
      </c>
      <c r="T2360" t="s">
        <v>8318</v>
      </c>
    </row>
    <row r="2361" spans="1:20" ht="60" x14ac:dyDescent="0.25">
      <c r="A2361">
        <v>3983</v>
      </c>
      <c r="B2361" s="3" t="s">
        <v>3979</v>
      </c>
      <c r="C2361" s="3" t="s">
        <v>8089</v>
      </c>
      <c r="D2361">
        <v>11140</v>
      </c>
      <c r="E2361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 s="13">
        <f t="shared" si="145"/>
        <v>41779.290972222225</v>
      </c>
      <c r="K2361">
        <v>1397854356</v>
      </c>
      <c r="L2361" s="13">
        <f t="shared" si="146"/>
        <v>42056.1324537037</v>
      </c>
      <c r="M2361" t="b">
        <v>0</v>
      </c>
      <c r="N2361">
        <v>46</v>
      </c>
      <c r="O2361" t="b">
        <v>0</v>
      </c>
      <c r="P2361" t="s">
        <v>8271</v>
      </c>
      <c r="Q2361" s="6">
        <f t="shared" si="144"/>
        <v>0.34802513464991025</v>
      </c>
      <c r="R2361" s="8">
        <f t="shared" si="147"/>
        <v>84.282608695652172</v>
      </c>
      <c r="S2361" t="s">
        <v>8317</v>
      </c>
      <c r="T2361" t="s">
        <v>8318</v>
      </c>
    </row>
    <row r="2362" spans="1:20" ht="45" x14ac:dyDescent="0.25">
      <c r="A2362">
        <v>972</v>
      </c>
      <c r="B2362" s="3" t="s">
        <v>973</v>
      </c>
      <c r="C2362" s="3" t="s">
        <v>5082</v>
      </c>
      <c r="D2362">
        <v>20000</v>
      </c>
      <c r="E2362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 s="13">
        <f t="shared" si="145"/>
        <v>41886.290972222225</v>
      </c>
      <c r="K2362">
        <v>1407271598</v>
      </c>
      <c r="L2362" s="13">
        <f t="shared" si="146"/>
        <v>41816.950370370374</v>
      </c>
      <c r="M2362" t="b">
        <v>0</v>
      </c>
      <c r="N2362">
        <v>45</v>
      </c>
      <c r="O2362" t="b">
        <v>0</v>
      </c>
      <c r="P2362" t="s">
        <v>8273</v>
      </c>
      <c r="Q2362" s="6">
        <f t="shared" si="144"/>
        <v>0.34625</v>
      </c>
      <c r="R2362" s="8">
        <f t="shared" si="147"/>
        <v>153.88888888888889</v>
      </c>
      <c r="S2362" t="s">
        <v>8310</v>
      </c>
      <c r="T2362" t="s">
        <v>8316</v>
      </c>
    </row>
    <row r="2363" spans="1:20" ht="60" x14ac:dyDescent="0.25">
      <c r="A2363">
        <v>1013</v>
      </c>
      <c r="B2363" s="3" t="s">
        <v>1014</v>
      </c>
      <c r="C2363" s="3" t="s">
        <v>5123</v>
      </c>
      <c r="D2363">
        <v>25000</v>
      </c>
      <c r="E2363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 s="13">
        <f t="shared" si="145"/>
        <v>42367.833333333328</v>
      </c>
      <c r="K2363">
        <v>1449000056</v>
      </c>
      <c r="L2363" s="13">
        <f t="shared" si="146"/>
        <v>42399.707407407404</v>
      </c>
      <c r="M2363" t="b">
        <v>0</v>
      </c>
      <c r="N2363">
        <v>90</v>
      </c>
      <c r="O2363" t="b">
        <v>0</v>
      </c>
      <c r="P2363" t="s">
        <v>8273</v>
      </c>
      <c r="Q2363" s="6">
        <f t="shared" si="144"/>
        <v>0.34527999999999998</v>
      </c>
      <c r="R2363" s="8">
        <f t="shared" si="147"/>
        <v>95.911111111111111</v>
      </c>
      <c r="S2363" t="s">
        <v>8310</v>
      </c>
      <c r="T2363" t="s">
        <v>8316</v>
      </c>
    </row>
    <row r="2364" spans="1:20" ht="60" x14ac:dyDescent="0.25">
      <c r="A2364">
        <v>2702</v>
      </c>
      <c r="B2364" s="3" t="s">
        <v>2702</v>
      </c>
      <c r="C2364" s="3" t="s">
        <v>6812</v>
      </c>
      <c r="D2364">
        <v>10000</v>
      </c>
      <c r="E2364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 s="13">
        <f t="shared" si="145"/>
        <v>42830.760150462964</v>
      </c>
      <c r="K2364">
        <v>1488827677</v>
      </c>
      <c r="L2364" s="13">
        <f t="shared" si="146"/>
        <v>42669.802303240736</v>
      </c>
      <c r="M2364" t="b">
        <v>1</v>
      </c>
      <c r="N2364">
        <v>26</v>
      </c>
      <c r="O2364" t="b">
        <v>0</v>
      </c>
      <c r="P2364" t="s">
        <v>8303</v>
      </c>
      <c r="Q2364" s="6">
        <f t="shared" si="144"/>
        <v>0.34410000000000002</v>
      </c>
      <c r="R2364" s="8">
        <f t="shared" si="147"/>
        <v>132.34615384615384</v>
      </c>
      <c r="S2364" t="s">
        <v>8317</v>
      </c>
      <c r="T2364" t="s">
        <v>8330</v>
      </c>
    </row>
    <row r="2365" spans="1:20" ht="45" x14ac:dyDescent="0.25">
      <c r="A2365">
        <v>4069</v>
      </c>
      <c r="B2365" s="3" t="s">
        <v>4065</v>
      </c>
      <c r="C2365" s="3" t="s">
        <v>8172</v>
      </c>
      <c r="D2365">
        <v>1250</v>
      </c>
      <c r="E2365">
        <v>430</v>
      </c>
      <c r="F2365" t="s">
        <v>8221</v>
      </c>
      <c r="G2365" t="s">
        <v>8225</v>
      </c>
      <c r="H2365" t="s">
        <v>8247</v>
      </c>
      <c r="I2365">
        <v>1425124800</v>
      </c>
      <c r="J2365" s="13">
        <f t="shared" si="145"/>
        <v>42063.5</v>
      </c>
      <c r="K2365">
        <v>1421596356</v>
      </c>
      <c r="L2365" s="13">
        <f t="shared" si="146"/>
        <v>42257.590833333335</v>
      </c>
      <c r="M2365" t="b">
        <v>0</v>
      </c>
      <c r="N2365">
        <v>13</v>
      </c>
      <c r="O2365" t="b">
        <v>0</v>
      </c>
      <c r="P2365" t="s">
        <v>8271</v>
      </c>
      <c r="Q2365" s="6">
        <f t="shared" si="144"/>
        <v>0.34399999999999997</v>
      </c>
      <c r="R2365" s="8">
        <f t="shared" si="147"/>
        <v>33.07692307692308</v>
      </c>
      <c r="S2365" t="s">
        <v>8317</v>
      </c>
      <c r="T2365" t="s">
        <v>8318</v>
      </c>
    </row>
    <row r="2366" spans="1:20" ht="45" x14ac:dyDescent="0.25">
      <c r="A2366">
        <v>3851</v>
      </c>
      <c r="B2366" s="3" t="s">
        <v>3848</v>
      </c>
      <c r="C2366" s="3" t="s">
        <v>7960</v>
      </c>
      <c r="D2366">
        <v>2500</v>
      </c>
      <c r="E2366">
        <v>852</v>
      </c>
      <c r="F2366" t="s">
        <v>8221</v>
      </c>
      <c r="G2366" t="s">
        <v>8225</v>
      </c>
      <c r="H2366" t="s">
        <v>8247</v>
      </c>
      <c r="I2366">
        <v>1437129179</v>
      </c>
      <c r="J2366" s="13">
        <f t="shared" si="145"/>
        <v>42202.439571759256</v>
      </c>
      <c r="K2366">
        <v>1434537179</v>
      </c>
      <c r="L2366" s="13">
        <f t="shared" si="146"/>
        <v>42493.546851851846</v>
      </c>
      <c r="M2366" t="b">
        <v>1</v>
      </c>
      <c r="N2366">
        <v>24</v>
      </c>
      <c r="O2366" t="b">
        <v>0</v>
      </c>
      <c r="P2366" t="s">
        <v>8271</v>
      </c>
      <c r="Q2366" s="6">
        <f t="shared" si="144"/>
        <v>0.34079999999999999</v>
      </c>
      <c r="R2366" s="8">
        <f t="shared" si="147"/>
        <v>35.5</v>
      </c>
      <c r="S2366" t="s">
        <v>8317</v>
      </c>
      <c r="T2366" t="s">
        <v>8318</v>
      </c>
    </row>
    <row r="2367" spans="1:20" ht="30" x14ac:dyDescent="0.25">
      <c r="A2367">
        <v>598</v>
      </c>
      <c r="B2367" s="3" t="s">
        <v>599</v>
      </c>
      <c r="C2367" s="3" t="s">
        <v>4708</v>
      </c>
      <c r="D2367">
        <v>2500</v>
      </c>
      <c r="E2367">
        <v>850</v>
      </c>
      <c r="F2367" t="s">
        <v>8221</v>
      </c>
      <c r="G2367" t="s">
        <v>8224</v>
      </c>
      <c r="H2367" t="s">
        <v>8246</v>
      </c>
      <c r="I2367">
        <v>1417737781</v>
      </c>
      <c r="J2367" s="13">
        <f t="shared" si="145"/>
        <v>41978.00209490741</v>
      </c>
      <c r="K2367">
        <v>1415145781</v>
      </c>
      <c r="L2367" s="13">
        <f t="shared" si="146"/>
        <v>42304.210833333331</v>
      </c>
      <c r="M2367" t="b">
        <v>0</v>
      </c>
      <c r="N2367">
        <v>7</v>
      </c>
      <c r="O2367" t="b">
        <v>0</v>
      </c>
      <c r="P2367" t="s">
        <v>8272</v>
      </c>
      <c r="Q2367" s="6">
        <f t="shared" si="144"/>
        <v>0.34</v>
      </c>
      <c r="R2367" s="8">
        <f t="shared" si="147"/>
        <v>121.42857142857143</v>
      </c>
      <c r="S2367" t="s">
        <v>8310</v>
      </c>
      <c r="T2367" t="s">
        <v>8357</v>
      </c>
    </row>
    <row r="2368" spans="1:20" ht="45" x14ac:dyDescent="0.25">
      <c r="A2368">
        <v>1549</v>
      </c>
      <c r="B2368" s="3" t="s">
        <v>1550</v>
      </c>
      <c r="C2368" s="3" t="s">
        <v>5659</v>
      </c>
      <c r="D2368">
        <v>500</v>
      </c>
      <c r="E2368">
        <v>170</v>
      </c>
      <c r="F2368" t="s">
        <v>8221</v>
      </c>
      <c r="G2368" t="s">
        <v>8224</v>
      </c>
      <c r="H2368" t="s">
        <v>8246</v>
      </c>
      <c r="I2368">
        <v>1446524159</v>
      </c>
      <c r="J2368" s="13">
        <f t="shared" si="145"/>
        <v>42311.177766203706</v>
      </c>
      <c r="K2368">
        <v>1443928559</v>
      </c>
      <c r="L2368" s="13">
        <f t="shared" si="146"/>
        <v>42103.016585648147</v>
      </c>
      <c r="M2368" t="b">
        <v>0</v>
      </c>
      <c r="N2368">
        <v>6</v>
      </c>
      <c r="O2368" t="b">
        <v>0</v>
      </c>
      <c r="P2368" t="s">
        <v>8289</v>
      </c>
      <c r="Q2368" s="6">
        <f t="shared" si="144"/>
        <v>0.34</v>
      </c>
      <c r="R2368" s="8">
        <f t="shared" si="147"/>
        <v>28.333333333333332</v>
      </c>
      <c r="S2368" t="s">
        <v>8325</v>
      </c>
      <c r="T2368" t="s">
        <v>8353</v>
      </c>
    </row>
    <row r="2369" spans="1:20" ht="60" x14ac:dyDescent="0.25">
      <c r="A2369">
        <v>711</v>
      </c>
      <c r="B2369" s="3" t="s">
        <v>712</v>
      </c>
      <c r="C2369" s="3" t="s">
        <v>4821</v>
      </c>
      <c r="D2369">
        <v>100000</v>
      </c>
      <c r="E2369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 s="13">
        <f t="shared" si="145"/>
        <v>42718.500787037032</v>
      </c>
      <c r="K2369">
        <v>1478257268</v>
      </c>
      <c r="L2369" s="13">
        <f t="shared" si="146"/>
        <v>42802.046817129631</v>
      </c>
      <c r="M2369" t="b">
        <v>0</v>
      </c>
      <c r="N2369">
        <v>338</v>
      </c>
      <c r="O2369" t="b">
        <v>0</v>
      </c>
      <c r="P2369" t="s">
        <v>8273</v>
      </c>
      <c r="Q2369" s="6">
        <f t="shared" si="144"/>
        <v>0.33790999999999999</v>
      </c>
      <c r="R2369" s="8">
        <f t="shared" si="147"/>
        <v>99.973372781065095</v>
      </c>
      <c r="S2369" t="s">
        <v>8310</v>
      </c>
      <c r="T2369" t="s">
        <v>8316</v>
      </c>
    </row>
    <row r="2370" spans="1:20" ht="30" x14ac:dyDescent="0.25">
      <c r="A2370">
        <v>1726</v>
      </c>
      <c r="B2370" s="3" t="s">
        <v>1727</v>
      </c>
      <c r="C2370" s="3" t="s">
        <v>5836</v>
      </c>
      <c r="D2370">
        <v>6500</v>
      </c>
      <c r="E2370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 s="13">
        <f t="shared" si="145"/>
        <v>41817.919722222221</v>
      </c>
      <c r="K2370">
        <v>1401401064</v>
      </c>
      <c r="L2370" s="13">
        <f t="shared" si="146"/>
        <v>42144.231527777782</v>
      </c>
      <c r="M2370" t="b">
        <v>0</v>
      </c>
      <c r="N2370">
        <v>16</v>
      </c>
      <c r="O2370" t="b">
        <v>0</v>
      </c>
      <c r="P2370" t="s">
        <v>8293</v>
      </c>
      <c r="Q2370" s="6">
        <f t="shared" ref="Q2370:Q2433" si="148">E2370/D2370</f>
        <v>0.33784615384615385</v>
      </c>
      <c r="R2370" s="8">
        <f t="shared" si="147"/>
        <v>137.25</v>
      </c>
      <c r="S2370" t="s">
        <v>8314</v>
      </c>
      <c r="T2370" t="s">
        <v>8339</v>
      </c>
    </row>
    <row r="2371" spans="1:20" ht="60" x14ac:dyDescent="0.25">
      <c r="A2371">
        <v>977</v>
      </c>
      <c r="B2371" s="3" t="s">
        <v>978</v>
      </c>
      <c r="C2371" s="3" t="s">
        <v>5087</v>
      </c>
      <c r="D2371">
        <v>2700</v>
      </c>
      <c r="E2371">
        <v>909</v>
      </c>
      <c r="F2371" t="s">
        <v>8221</v>
      </c>
      <c r="G2371" t="s">
        <v>8239</v>
      </c>
      <c r="H2371" t="s">
        <v>8249</v>
      </c>
      <c r="I2371">
        <v>1456094197</v>
      </c>
      <c r="J2371" s="13">
        <f t="shared" ref="J2371:J2434" si="149">(((I2371/60)/60)/24)+DATE(1970,1,1)</f>
        <v>42421.942094907412</v>
      </c>
      <c r="K2371">
        <v>1453502197</v>
      </c>
      <c r="L2371" s="13">
        <f t="shared" ref="L2371:L2434" si="150">(((K2390/60)/60)/24)+DATE(1970,1,1)</f>
        <v>42402.709652777776</v>
      </c>
      <c r="M2371" t="b">
        <v>0</v>
      </c>
      <c r="N2371">
        <v>12</v>
      </c>
      <c r="O2371" t="b">
        <v>0</v>
      </c>
      <c r="P2371" t="s">
        <v>8273</v>
      </c>
      <c r="Q2371" s="6">
        <f t="shared" si="148"/>
        <v>0.33666666666666667</v>
      </c>
      <c r="R2371" s="8">
        <f t="shared" ref="R2371:R2434" si="151">E2371/N2371</f>
        <v>75.75</v>
      </c>
      <c r="S2371" t="s">
        <v>8310</v>
      </c>
      <c r="T2371" t="s">
        <v>8316</v>
      </c>
    </row>
    <row r="2372" spans="1:20" ht="60" x14ac:dyDescent="0.25">
      <c r="A2372">
        <v>2882</v>
      </c>
      <c r="B2372" s="3" t="s">
        <v>2882</v>
      </c>
      <c r="C2372" s="3" t="s">
        <v>6992</v>
      </c>
      <c r="D2372">
        <v>750</v>
      </c>
      <c r="E2372">
        <v>252</v>
      </c>
      <c r="F2372" t="s">
        <v>8221</v>
      </c>
      <c r="G2372" t="s">
        <v>8224</v>
      </c>
      <c r="H2372" t="s">
        <v>8246</v>
      </c>
      <c r="I2372">
        <v>1462112318</v>
      </c>
      <c r="J2372" s="13">
        <f t="shared" si="149"/>
        <v>42491.596273148149</v>
      </c>
      <c r="K2372">
        <v>1459520318</v>
      </c>
      <c r="L2372" s="13">
        <f t="shared" si="150"/>
        <v>40847.171018518515</v>
      </c>
      <c r="M2372" t="b">
        <v>0</v>
      </c>
      <c r="N2372">
        <v>4</v>
      </c>
      <c r="O2372" t="b">
        <v>0</v>
      </c>
      <c r="P2372" t="s">
        <v>8271</v>
      </c>
      <c r="Q2372" s="6">
        <f t="shared" si="148"/>
        <v>0.33600000000000002</v>
      </c>
      <c r="R2372" s="8">
        <f t="shared" si="151"/>
        <v>63</v>
      </c>
      <c r="S2372" t="s">
        <v>8317</v>
      </c>
      <c r="T2372" t="s">
        <v>8318</v>
      </c>
    </row>
    <row r="2373" spans="1:20" ht="60" x14ac:dyDescent="0.25">
      <c r="A2373">
        <v>2643</v>
      </c>
      <c r="B2373" s="3" t="s">
        <v>2643</v>
      </c>
      <c r="C2373" s="3" t="s">
        <v>6753</v>
      </c>
      <c r="D2373">
        <v>1000000</v>
      </c>
      <c r="E2373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 s="13">
        <f t="shared" si="149"/>
        <v>42725.332638888889</v>
      </c>
      <c r="K2373">
        <v>1479218315</v>
      </c>
      <c r="L2373" s="13">
        <f t="shared" si="150"/>
        <v>41975.700636574074</v>
      </c>
      <c r="M2373" t="b">
        <v>1</v>
      </c>
      <c r="N2373">
        <v>1501</v>
      </c>
      <c r="O2373" t="b">
        <v>0</v>
      </c>
      <c r="P2373" t="s">
        <v>8301</v>
      </c>
      <c r="Q2373" s="6">
        <f t="shared" si="148"/>
        <v>0.33559730999999998</v>
      </c>
      <c r="R2373" s="8">
        <f t="shared" si="151"/>
        <v>223.58248500999335</v>
      </c>
      <c r="S2373" t="s">
        <v>8310</v>
      </c>
      <c r="T2373" t="s">
        <v>8319</v>
      </c>
    </row>
    <row r="2374" spans="1:20" ht="60" x14ac:dyDescent="0.25">
      <c r="A2374">
        <v>1691</v>
      </c>
      <c r="B2374" s="3" t="s">
        <v>1692</v>
      </c>
      <c r="C2374" s="3" t="s">
        <v>5801</v>
      </c>
      <c r="D2374">
        <v>30000</v>
      </c>
      <c r="E2374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 s="13">
        <f t="shared" si="149"/>
        <v>42828.041666666672</v>
      </c>
      <c r="K2374">
        <v>1488387008</v>
      </c>
      <c r="L2374" s="13">
        <f t="shared" si="150"/>
        <v>41520.561041666668</v>
      </c>
      <c r="M2374" t="b">
        <v>0</v>
      </c>
      <c r="N2374">
        <v>38</v>
      </c>
      <c r="O2374" t="b">
        <v>0</v>
      </c>
      <c r="P2374" t="s">
        <v>8293</v>
      </c>
      <c r="Q2374" s="6">
        <f t="shared" si="148"/>
        <v>0.33473333333333333</v>
      </c>
      <c r="R2374" s="8">
        <f t="shared" si="151"/>
        <v>264.26315789473682</v>
      </c>
      <c r="S2374" t="s">
        <v>8314</v>
      </c>
      <c r="T2374" t="s">
        <v>8339</v>
      </c>
    </row>
    <row r="2375" spans="1:20" ht="45" x14ac:dyDescent="0.25">
      <c r="A2375">
        <v>180</v>
      </c>
      <c r="B2375" s="3" t="s">
        <v>182</v>
      </c>
      <c r="C2375" s="3" t="s">
        <v>4290</v>
      </c>
      <c r="D2375">
        <v>1200</v>
      </c>
      <c r="E2375">
        <v>401</v>
      </c>
      <c r="F2375" t="s">
        <v>8221</v>
      </c>
      <c r="G2375" t="s">
        <v>8225</v>
      </c>
      <c r="H2375" t="s">
        <v>8247</v>
      </c>
      <c r="I2375">
        <v>1428951600</v>
      </c>
      <c r="J2375" s="13">
        <f t="shared" si="149"/>
        <v>42107.791666666672</v>
      </c>
      <c r="K2375">
        <v>1425512843</v>
      </c>
      <c r="L2375" s="13">
        <f t="shared" si="150"/>
        <v>42668.726701388892</v>
      </c>
      <c r="M2375" t="b">
        <v>0</v>
      </c>
      <c r="N2375">
        <v>13</v>
      </c>
      <c r="O2375" t="b">
        <v>0</v>
      </c>
      <c r="P2375" t="s">
        <v>8268</v>
      </c>
      <c r="Q2375" s="6">
        <f t="shared" si="148"/>
        <v>0.33416666666666667</v>
      </c>
      <c r="R2375" s="8">
        <f t="shared" si="151"/>
        <v>30.846153846153847</v>
      </c>
      <c r="S2375" t="s">
        <v>8320</v>
      </c>
      <c r="T2375" t="s">
        <v>8349</v>
      </c>
    </row>
    <row r="2376" spans="1:20" ht="60" x14ac:dyDescent="0.25">
      <c r="A2376">
        <v>2672</v>
      </c>
      <c r="B2376" s="3" t="s">
        <v>2672</v>
      </c>
      <c r="C2376" s="3" t="s">
        <v>6782</v>
      </c>
      <c r="D2376">
        <v>10000</v>
      </c>
      <c r="E2376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 s="13">
        <f t="shared" si="149"/>
        <v>42366.25</v>
      </c>
      <c r="K2376">
        <v>1449436390</v>
      </c>
      <c r="L2376" s="13">
        <f t="shared" si="150"/>
        <v>42018.071550925932</v>
      </c>
      <c r="M2376" t="b">
        <v>1</v>
      </c>
      <c r="N2376">
        <v>47</v>
      </c>
      <c r="O2376" t="b">
        <v>0</v>
      </c>
      <c r="P2376" t="s">
        <v>8302</v>
      </c>
      <c r="Q2376" s="6">
        <f t="shared" si="148"/>
        <v>0.33189999999999997</v>
      </c>
      <c r="R2376" s="8">
        <f t="shared" si="151"/>
        <v>70.61702127659575</v>
      </c>
      <c r="S2376" t="s">
        <v>8310</v>
      </c>
      <c r="T2376" t="s">
        <v>8337</v>
      </c>
    </row>
    <row r="2377" spans="1:20" ht="45" x14ac:dyDescent="0.25">
      <c r="A2377">
        <v>479</v>
      </c>
      <c r="B2377" s="3" t="s">
        <v>480</v>
      </c>
      <c r="C2377" s="3" t="s">
        <v>4589</v>
      </c>
      <c r="D2377">
        <v>15000</v>
      </c>
      <c r="E2377">
        <v>4884</v>
      </c>
      <c r="F2377" t="s">
        <v>8221</v>
      </c>
      <c r="G2377" t="s">
        <v>8224</v>
      </c>
      <c r="H2377" t="s">
        <v>8246</v>
      </c>
      <c r="I2377">
        <v>1416566835</v>
      </c>
      <c r="J2377" s="13">
        <f t="shared" si="149"/>
        <v>41964.449479166666</v>
      </c>
      <c r="K2377">
        <v>1411379235</v>
      </c>
      <c r="L2377" s="13">
        <f t="shared" si="150"/>
        <v>41037.829918981479</v>
      </c>
      <c r="M2377" t="b">
        <v>0</v>
      </c>
      <c r="N2377">
        <v>55</v>
      </c>
      <c r="O2377" t="b">
        <v>0</v>
      </c>
      <c r="P2377" t="s">
        <v>8270</v>
      </c>
      <c r="Q2377" s="6">
        <f t="shared" si="148"/>
        <v>0.3256</v>
      </c>
      <c r="R2377" s="8">
        <f t="shared" si="151"/>
        <v>88.8</v>
      </c>
      <c r="S2377" t="s">
        <v>8320</v>
      </c>
      <c r="T2377" t="s">
        <v>8347</v>
      </c>
    </row>
    <row r="2378" spans="1:20" ht="60" x14ac:dyDescent="0.25">
      <c r="A2378">
        <v>3898</v>
      </c>
      <c r="B2378" s="3" t="s">
        <v>3895</v>
      </c>
      <c r="C2378" s="3" t="s">
        <v>8006</v>
      </c>
      <c r="D2378">
        <v>2500</v>
      </c>
      <c r="E2378">
        <v>814</v>
      </c>
      <c r="F2378" t="s">
        <v>8221</v>
      </c>
      <c r="G2378" t="s">
        <v>8225</v>
      </c>
      <c r="H2378" t="s">
        <v>8247</v>
      </c>
      <c r="I2378">
        <v>1439827200</v>
      </c>
      <c r="J2378" s="13">
        <f t="shared" si="149"/>
        <v>42233.666666666672</v>
      </c>
      <c r="K2378">
        <v>1436355270</v>
      </c>
      <c r="L2378" s="13">
        <f t="shared" si="150"/>
        <v>41955.002488425926</v>
      </c>
      <c r="M2378" t="b">
        <v>0</v>
      </c>
      <c r="N2378">
        <v>16</v>
      </c>
      <c r="O2378" t="b">
        <v>0</v>
      </c>
      <c r="P2378" t="s">
        <v>8271</v>
      </c>
      <c r="Q2378" s="6">
        <f t="shared" si="148"/>
        <v>0.3256</v>
      </c>
      <c r="R2378" s="8">
        <f t="shared" si="151"/>
        <v>50.875</v>
      </c>
      <c r="S2378" t="s">
        <v>8317</v>
      </c>
      <c r="T2378" t="s">
        <v>8318</v>
      </c>
    </row>
    <row r="2379" spans="1:20" ht="30" x14ac:dyDescent="0.25">
      <c r="A2379">
        <v>2885</v>
      </c>
      <c r="B2379" s="3" t="s">
        <v>2885</v>
      </c>
      <c r="C2379" s="3" t="s">
        <v>6995</v>
      </c>
      <c r="D2379">
        <v>400</v>
      </c>
      <c r="E2379">
        <v>130</v>
      </c>
      <c r="F2379" t="s">
        <v>8221</v>
      </c>
      <c r="G2379" t="s">
        <v>8224</v>
      </c>
      <c r="H2379" t="s">
        <v>8246</v>
      </c>
      <c r="I2379">
        <v>1426294201</v>
      </c>
      <c r="J2379" s="13">
        <f t="shared" si="149"/>
        <v>42077.034733796296</v>
      </c>
      <c r="K2379">
        <v>1423705801</v>
      </c>
      <c r="L2379" s="13">
        <f t="shared" si="150"/>
        <v>41575.237430555557</v>
      </c>
      <c r="M2379" t="b">
        <v>0</v>
      </c>
      <c r="N2379">
        <v>5</v>
      </c>
      <c r="O2379" t="b">
        <v>0</v>
      </c>
      <c r="P2379" t="s">
        <v>8271</v>
      </c>
      <c r="Q2379" s="6">
        <f t="shared" si="148"/>
        <v>0.32500000000000001</v>
      </c>
      <c r="R2379" s="8">
        <f t="shared" si="151"/>
        <v>26</v>
      </c>
      <c r="S2379" t="s">
        <v>8317</v>
      </c>
      <c r="T2379" t="s">
        <v>8318</v>
      </c>
    </row>
    <row r="2380" spans="1:20" ht="30" x14ac:dyDescent="0.25">
      <c r="A2380">
        <v>3891</v>
      </c>
      <c r="B2380" s="3" t="s">
        <v>3888</v>
      </c>
      <c r="C2380" s="3" t="s">
        <v>7999</v>
      </c>
      <c r="D2380">
        <v>800</v>
      </c>
      <c r="E2380">
        <v>260</v>
      </c>
      <c r="F2380" t="s">
        <v>8221</v>
      </c>
      <c r="G2380" t="s">
        <v>8224</v>
      </c>
      <c r="H2380" t="s">
        <v>8246</v>
      </c>
      <c r="I2380">
        <v>1427086740</v>
      </c>
      <c r="J2380" s="13">
        <f t="shared" si="149"/>
        <v>42086.207638888889</v>
      </c>
      <c r="K2380">
        <v>1424488244</v>
      </c>
      <c r="L2380" s="13">
        <f t="shared" si="150"/>
        <v>41733.737083333333</v>
      </c>
      <c r="M2380" t="b">
        <v>0</v>
      </c>
      <c r="N2380">
        <v>7</v>
      </c>
      <c r="O2380" t="b">
        <v>0</v>
      </c>
      <c r="P2380" t="s">
        <v>8271</v>
      </c>
      <c r="Q2380" s="6">
        <f t="shared" si="148"/>
        <v>0.32500000000000001</v>
      </c>
      <c r="R2380" s="8">
        <f t="shared" si="151"/>
        <v>37.142857142857146</v>
      </c>
      <c r="S2380" t="s">
        <v>8317</v>
      </c>
      <c r="T2380" t="s">
        <v>8318</v>
      </c>
    </row>
    <row r="2381" spans="1:20" ht="60" x14ac:dyDescent="0.25">
      <c r="A2381">
        <v>3958</v>
      </c>
      <c r="B2381" s="3" t="s">
        <v>3955</v>
      </c>
      <c r="C2381" s="3" t="s">
        <v>8065</v>
      </c>
      <c r="D2381">
        <v>2000</v>
      </c>
      <c r="E2381">
        <v>641</v>
      </c>
      <c r="F2381" t="s">
        <v>8221</v>
      </c>
      <c r="G2381" t="s">
        <v>8224</v>
      </c>
      <c r="H2381" t="s">
        <v>8246</v>
      </c>
      <c r="I2381">
        <v>1406988000</v>
      </c>
      <c r="J2381" s="13">
        <f t="shared" si="149"/>
        <v>41853.583333333336</v>
      </c>
      <c r="K2381">
        <v>1403822912</v>
      </c>
      <c r="L2381" s="13">
        <f t="shared" si="150"/>
        <v>42090.909016203703</v>
      </c>
      <c r="M2381" t="b">
        <v>0</v>
      </c>
      <c r="N2381">
        <v>16</v>
      </c>
      <c r="O2381" t="b">
        <v>0</v>
      </c>
      <c r="P2381" t="s">
        <v>8271</v>
      </c>
      <c r="Q2381" s="6">
        <f t="shared" si="148"/>
        <v>0.32050000000000001</v>
      </c>
      <c r="R2381" s="8">
        <f t="shared" si="151"/>
        <v>40.0625</v>
      </c>
      <c r="S2381" t="s">
        <v>8317</v>
      </c>
      <c r="T2381" t="s">
        <v>8318</v>
      </c>
    </row>
    <row r="2382" spans="1:20" ht="60" x14ac:dyDescent="0.25">
      <c r="A2382">
        <v>3985</v>
      </c>
      <c r="B2382" s="3" t="s">
        <v>3981</v>
      </c>
      <c r="C2382" s="3" t="s">
        <v>8091</v>
      </c>
      <c r="D2382">
        <v>2000</v>
      </c>
      <c r="E2382">
        <v>641</v>
      </c>
      <c r="F2382" t="s">
        <v>8221</v>
      </c>
      <c r="G2382" t="s">
        <v>8224</v>
      </c>
      <c r="H2382" t="s">
        <v>8246</v>
      </c>
      <c r="I2382">
        <v>1456002300</v>
      </c>
      <c r="J2382" s="13">
        <f t="shared" si="149"/>
        <v>42420.878472222219</v>
      </c>
      <c r="K2382">
        <v>1454173120</v>
      </c>
      <c r="L2382" s="13">
        <f t="shared" si="150"/>
        <v>41973.847962962958</v>
      </c>
      <c r="M2382" t="b">
        <v>0</v>
      </c>
      <c r="N2382">
        <v>19</v>
      </c>
      <c r="O2382" t="b">
        <v>0</v>
      </c>
      <c r="P2382" t="s">
        <v>8271</v>
      </c>
      <c r="Q2382" s="6">
        <f t="shared" si="148"/>
        <v>0.32050000000000001</v>
      </c>
      <c r="R2382" s="8">
        <f t="shared" si="151"/>
        <v>33.736842105263158</v>
      </c>
      <c r="S2382" t="s">
        <v>8317</v>
      </c>
      <c r="T2382" t="s">
        <v>8318</v>
      </c>
    </row>
    <row r="2383" spans="1:20" ht="60" x14ac:dyDescent="0.25">
      <c r="A2383">
        <v>1311</v>
      </c>
      <c r="B2383" s="3" t="s">
        <v>1312</v>
      </c>
      <c r="C2383" s="3" t="s">
        <v>5421</v>
      </c>
      <c r="D2383">
        <v>250000</v>
      </c>
      <c r="E2383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 s="13">
        <f t="shared" si="149"/>
        <v>42704.843969907408</v>
      </c>
      <c r="K2383">
        <v>1477509319</v>
      </c>
      <c r="L2383" s="13">
        <f t="shared" si="150"/>
        <v>42006.908692129626</v>
      </c>
      <c r="M2383" t="b">
        <v>0</v>
      </c>
      <c r="N2383">
        <v>100</v>
      </c>
      <c r="O2383" t="b">
        <v>0</v>
      </c>
      <c r="P2383" t="s">
        <v>8273</v>
      </c>
      <c r="Q2383" s="6">
        <f t="shared" si="148"/>
        <v>0.32028000000000001</v>
      </c>
      <c r="R2383" s="8">
        <f t="shared" si="151"/>
        <v>800.7</v>
      </c>
      <c r="S2383" t="s">
        <v>8310</v>
      </c>
      <c r="T2383" t="s">
        <v>8316</v>
      </c>
    </row>
    <row r="2384" spans="1:20" ht="60" x14ac:dyDescent="0.25">
      <c r="A2384">
        <v>2861</v>
      </c>
      <c r="B2384" s="3" t="s">
        <v>2861</v>
      </c>
      <c r="C2384" s="3" t="s">
        <v>6971</v>
      </c>
      <c r="D2384">
        <v>250</v>
      </c>
      <c r="E2384">
        <v>80</v>
      </c>
      <c r="F2384" t="s">
        <v>8221</v>
      </c>
      <c r="G2384" t="s">
        <v>8226</v>
      </c>
      <c r="H2384" t="s">
        <v>8248</v>
      </c>
      <c r="I2384">
        <v>1443103848</v>
      </c>
      <c r="J2384" s="13">
        <f t="shared" si="149"/>
        <v>42271.590833333335</v>
      </c>
      <c r="K2384">
        <v>1441894248</v>
      </c>
      <c r="L2384" s="13">
        <f t="shared" si="150"/>
        <v>42325.684189814812</v>
      </c>
      <c r="M2384" t="b">
        <v>0</v>
      </c>
      <c r="N2384">
        <v>3</v>
      </c>
      <c r="O2384" t="b">
        <v>0</v>
      </c>
      <c r="P2384" t="s">
        <v>8271</v>
      </c>
      <c r="Q2384" s="6">
        <f t="shared" si="148"/>
        <v>0.32</v>
      </c>
      <c r="R2384" s="8">
        <f t="shared" si="151"/>
        <v>26.666666666666668</v>
      </c>
      <c r="S2384" t="s">
        <v>8317</v>
      </c>
      <c r="T2384" t="s">
        <v>8318</v>
      </c>
    </row>
    <row r="2385" spans="1:20" ht="60" x14ac:dyDescent="0.25">
      <c r="A2385">
        <v>3974</v>
      </c>
      <c r="B2385" s="3" t="s">
        <v>3971</v>
      </c>
      <c r="C2385" s="3" t="s">
        <v>8081</v>
      </c>
      <c r="D2385">
        <v>1000</v>
      </c>
      <c r="E2385">
        <v>320</v>
      </c>
      <c r="F2385" t="s">
        <v>8221</v>
      </c>
      <c r="G2385" t="s">
        <v>8225</v>
      </c>
      <c r="H2385" t="s">
        <v>8247</v>
      </c>
      <c r="I2385">
        <v>1464872848</v>
      </c>
      <c r="J2385" s="13">
        <f t="shared" si="149"/>
        <v>42523.546851851846</v>
      </c>
      <c r="K2385">
        <v>1462280848</v>
      </c>
      <c r="L2385" s="13">
        <f t="shared" si="150"/>
        <v>42574.667650462965</v>
      </c>
      <c r="M2385" t="b">
        <v>0</v>
      </c>
      <c r="N2385">
        <v>11</v>
      </c>
      <c r="O2385" t="b">
        <v>0</v>
      </c>
      <c r="P2385" t="s">
        <v>8271</v>
      </c>
      <c r="Q2385" s="6">
        <f t="shared" si="148"/>
        <v>0.32</v>
      </c>
      <c r="R2385" s="8">
        <f t="shared" si="151"/>
        <v>29.09090909090909</v>
      </c>
      <c r="S2385" t="s">
        <v>8317</v>
      </c>
      <c r="T2385" t="s">
        <v>8318</v>
      </c>
    </row>
    <row r="2386" spans="1:20" ht="60" x14ac:dyDescent="0.25">
      <c r="A2386">
        <v>1431</v>
      </c>
      <c r="B2386" s="3" t="s">
        <v>1432</v>
      </c>
      <c r="C2386" s="3" t="s">
        <v>5541</v>
      </c>
      <c r="D2386">
        <v>17000</v>
      </c>
      <c r="E2386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 s="13">
        <f t="shared" si="149"/>
        <v>42334.252500000002</v>
      </c>
      <c r="K2386">
        <v>1445922216</v>
      </c>
      <c r="L2386" s="13">
        <f t="shared" si="150"/>
        <v>42353.16679398148</v>
      </c>
      <c r="M2386" t="b">
        <v>0</v>
      </c>
      <c r="N2386">
        <v>47</v>
      </c>
      <c r="O2386" t="b">
        <v>0</v>
      </c>
      <c r="P2386" t="s">
        <v>8287</v>
      </c>
      <c r="Q2386" s="6">
        <f t="shared" si="148"/>
        <v>0.31947058823529412</v>
      </c>
      <c r="R2386" s="8">
        <f t="shared" si="151"/>
        <v>115.55319148936171</v>
      </c>
      <c r="S2386" t="s">
        <v>8323</v>
      </c>
      <c r="T2386" t="s">
        <v>8358</v>
      </c>
    </row>
    <row r="2387" spans="1:20" ht="45" x14ac:dyDescent="0.25">
      <c r="A2387">
        <v>2845</v>
      </c>
      <c r="B2387" s="3" t="s">
        <v>2845</v>
      </c>
      <c r="C2387" s="3" t="s">
        <v>6955</v>
      </c>
      <c r="D2387">
        <v>7500</v>
      </c>
      <c r="E2387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 s="13">
        <f t="shared" si="149"/>
        <v>42163.016585648147</v>
      </c>
      <c r="K2387">
        <v>1428539033</v>
      </c>
      <c r="L2387" s="13">
        <f t="shared" si="150"/>
        <v>40754.729259259257</v>
      </c>
      <c r="M2387" t="b">
        <v>0</v>
      </c>
      <c r="N2387">
        <v>39</v>
      </c>
      <c r="O2387" t="b">
        <v>0</v>
      </c>
      <c r="P2387" t="s">
        <v>8271</v>
      </c>
      <c r="Q2387" s="6">
        <f t="shared" si="148"/>
        <v>0.31546666666666667</v>
      </c>
      <c r="R2387" s="8">
        <f t="shared" si="151"/>
        <v>60.666666666666664</v>
      </c>
      <c r="S2387" t="s">
        <v>8317</v>
      </c>
      <c r="T2387" t="s">
        <v>8318</v>
      </c>
    </row>
    <row r="2388" spans="1:20" ht="60" x14ac:dyDescent="0.25">
      <c r="A2388">
        <v>1687</v>
      </c>
      <c r="B2388" s="3" t="s">
        <v>1688</v>
      </c>
      <c r="C2388" s="3" t="s">
        <v>5797</v>
      </c>
      <c r="D2388">
        <v>10000</v>
      </c>
      <c r="E2388">
        <v>3125</v>
      </c>
      <c r="F2388" t="s">
        <v>8222</v>
      </c>
      <c r="G2388" t="s">
        <v>8224</v>
      </c>
      <c r="H2388" t="s">
        <v>8246</v>
      </c>
      <c r="I2388">
        <v>1491855300</v>
      </c>
      <c r="J2388" s="13">
        <f t="shared" si="149"/>
        <v>42835.84375</v>
      </c>
      <c r="K2388">
        <v>1488935245</v>
      </c>
      <c r="L2388" s="13">
        <f t="shared" si="150"/>
        <v>42506.709722222222</v>
      </c>
      <c r="M2388" t="b">
        <v>0</v>
      </c>
      <c r="N2388">
        <v>39</v>
      </c>
      <c r="O2388" t="b">
        <v>0</v>
      </c>
      <c r="P2388" t="s">
        <v>8293</v>
      </c>
      <c r="Q2388" s="6">
        <f t="shared" si="148"/>
        <v>0.3125</v>
      </c>
      <c r="R2388" s="8">
        <f t="shared" si="151"/>
        <v>80.128205128205124</v>
      </c>
      <c r="S2388" t="s">
        <v>8314</v>
      </c>
      <c r="T2388" t="s">
        <v>8339</v>
      </c>
    </row>
    <row r="2389" spans="1:20" ht="45" x14ac:dyDescent="0.25">
      <c r="A2389">
        <v>4040</v>
      </c>
      <c r="B2389" s="3" t="s">
        <v>4036</v>
      </c>
      <c r="C2389" s="3" t="s">
        <v>8144</v>
      </c>
      <c r="D2389">
        <v>8000</v>
      </c>
      <c r="E2389">
        <v>2500</v>
      </c>
      <c r="F2389" t="s">
        <v>8221</v>
      </c>
      <c r="G2389" t="s">
        <v>8224</v>
      </c>
      <c r="H2389" t="s">
        <v>8246</v>
      </c>
      <c r="I2389">
        <v>1437188400</v>
      </c>
      <c r="J2389" s="13">
        <f t="shared" si="149"/>
        <v>42203.125</v>
      </c>
      <c r="K2389">
        <v>1432100004</v>
      </c>
      <c r="L2389" s="13">
        <f t="shared" si="150"/>
        <v>41030.719756944447</v>
      </c>
      <c r="M2389" t="b">
        <v>0</v>
      </c>
      <c r="N2389">
        <v>2</v>
      </c>
      <c r="O2389" t="b">
        <v>0</v>
      </c>
      <c r="P2389" t="s">
        <v>8271</v>
      </c>
      <c r="Q2389" s="6">
        <f t="shared" si="148"/>
        <v>0.3125</v>
      </c>
      <c r="R2389" s="8">
        <f t="shared" si="151"/>
        <v>1250</v>
      </c>
      <c r="S2389" t="s">
        <v>8317</v>
      </c>
      <c r="T2389" t="s">
        <v>8318</v>
      </c>
    </row>
    <row r="2390" spans="1:20" ht="60" x14ac:dyDescent="0.25">
      <c r="A2390">
        <v>1313</v>
      </c>
      <c r="B2390" s="3" t="s">
        <v>1314</v>
      </c>
      <c r="C2390" s="3" t="s">
        <v>5423</v>
      </c>
      <c r="D2390">
        <v>40000</v>
      </c>
      <c r="E2390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 s="13">
        <f t="shared" si="149"/>
        <v>42432.709652777776</v>
      </c>
      <c r="K2390">
        <v>1454432514</v>
      </c>
      <c r="L2390" s="13">
        <f t="shared" si="150"/>
        <v>42433.726168981477</v>
      </c>
      <c r="M2390" t="b">
        <v>0</v>
      </c>
      <c r="N2390">
        <v>122</v>
      </c>
      <c r="O2390" t="b">
        <v>0</v>
      </c>
      <c r="P2390" t="s">
        <v>8273</v>
      </c>
      <c r="Q2390" s="6">
        <f t="shared" si="148"/>
        <v>0.31114999999999998</v>
      </c>
      <c r="R2390" s="8">
        <f t="shared" si="151"/>
        <v>102.01639344262296</v>
      </c>
      <c r="S2390" t="s">
        <v>8310</v>
      </c>
      <c r="T2390" t="s">
        <v>8316</v>
      </c>
    </row>
    <row r="2391" spans="1:20" ht="60" x14ac:dyDescent="0.25">
      <c r="A2391">
        <v>921</v>
      </c>
      <c r="B2391" s="3" t="s">
        <v>922</v>
      </c>
      <c r="C2391" s="3" t="s">
        <v>5031</v>
      </c>
      <c r="D2391">
        <v>15000</v>
      </c>
      <c r="E2391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 s="13">
        <f t="shared" si="149"/>
        <v>40889.212685185186</v>
      </c>
      <c r="K2391">
        <v>1320033976</v>
      </c>
      <c r="L2391" s="13">
        <f t="shared" si="150"/>
        <v>41839.212951388887</v>
      </c>
      <c r="M2391" t="b">
        <v>0</v>
      </c>
      <c r="N2391">
        <v>20</v>
      </c>
      <c r="O2391" t="b">
        <v>0</v>
      </c>
      <c r="P2391" t="s">
        <v>8278</v>
      </c>
      <c r="Q2391" s="6">
        <f t="shared" si="148"/>
        <v>0.309</v>
      </c>
      <c r="R2391" s="8">
        <f t="shared" si="151"/>
        <v>231.75</v>
      </c>
      <c r="S2391" t="s">
        <v>8314</v>
      </c>
      <c r="T2391" t="s">
        <v>8346</v>
      </c>
    </row>
    <row r="2392" spans="1:20" ht="60" x14ac:dyDescent="0.25">
      <c r="A2392">
        <v>3637</v>
      </c>
      <c r="B2392" s="3" t="s">
        <v>3635</v>
      </c>
      <c r="C2392" s="3" t="s">
        <v>7747</v>
      </c>
      <c r="D2392">
        <v>3000</v>
      </c>
      <c r="E2392">
        <v>926</v>
      </c>
      <c r="F2392" t="s">
        <v>8221</v>
      </c>
      <c r="G2392" t="s">
        <v>8224</v>
      </c>
      <c r="H2392" t="s">
        <v>8246</v>
      </c>
      <c r="I2392">
        <v>1420130935</v>
      </c>
      <c r="J2392" s="13">
        <f t="shared" si="149"/>
        <v>42005.700636574074</v>
      </c>
      <c r="K2392">
        <v>1417538935</v>
      </c>
      <c r="L2392" s="13">
        <f t="shared" si="150"/>
        <v>42045.50535879629</v>
      </c>
      <c r="M2392" t="b">
        <v>0</v>
      </c>
      <c r="N2392">
        <v>14</v>
      </c>
      <c r="O2392" t="b">
        <v>0</v>
      </c>
      <c r="P2392" t="s">
        <v>8305</v>
      </c>
      <c r="Q2392" s="6">
        <f t="shared" si="148"/>
        <v>0.30866666666666664</v>
      </c>
      <c r="R2392" s="8">
        <f t="shared" si="151"/>
        <v>66.142857142857139</v>
      </c>
      <c r="S2392" t="s">
        <v>8317</v>
      </c>
      <c r="T2392" t="s">
        <v>8338</v>
      </c>
    </row>
    <row r="2393" spans="1:20" ht="45" x14ac:dyDescent="0.25">
      <c r="A2393">
        <v>1490</v>
      </c>
      <c r="B2393" s="3" t="s">
        <v>1491</v>
      </c>
      <c r="C2393" s="3" t="s">
        <v>5600</v>
      </c>
      <c r="D2393">
        <v>2900</v>
      </c>
      <c r="E2393">
        <v>895</v>
      </c>
      <c r="F2393" t="s">
        <v>8221</v>
      </c>
      <c r="G2393" t="s">
        <v>8224</v>
      </c>
      <c r="H2393" t="s">
        <v>8246</v>
      </c>
      <c r="I2393">
        <v>1380720474</v>
      </c>
      <c r="J2393" s="13">
        <f t="shared" si="149"/>
        <v>41549.561041666668</v>
      </c>
      <c r="K2393">
        <v>1378214874</v>
      </c>
      <c r="L2393" s="13">
        <f t="shared" si="150"/>
        <v>41779.045937499999</v>
      </c>
      <c r="M2393" t="b">
        <v>0</v>
      </c>
      <c r="N2393">
        <v>19</v>
      </c>
      <c r="O2393" t="b">
        <v>0</v>
      </c>
      <c r="P2393" t="s">
        <v>8275</v>
      </c>
      <c r="Q2393" s="6">
        <f t="shared" si="148"/>
        <v>0.30862068965517242</v>
      </c>
      <c r="R2393" s="8">
        <f t="shared" si="151"/>
        <v>47.10526315789474</v>
      </c>
      <c r="S2393" t="s">
        <v>8323</v>
      </c>
      <c r="T2393" t="s">
        <v>8345</v>
      </c>
    </row>
    <row r="2394" spans="1:20" ht="60" x14ac:dyDescent="0.25">
      <c r="A2394">
        <v>702</v>
      </c>
      <c r="B2394" s="3" t="s">
        <v>703</v>
      </c>
      <c r="C2394" s="3" t="s">
        <v>4812</v>
      </c>
      <c r="D2394">
        <v>15000</v>
      </c>
      <c r="E2394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 s="13">
        <f t="shared" si="149"/>
        <v>42698.768368055549</v>
      </c>
      <c r="K2394">
        <v>1477416387</v>
      </c>
      <c r="L2394" s="13">
        <f t="shared" si="150"/>
        <v>42512.626747685179</v>
      </c>
      <c r="M2394" t="b">
        <v>0</v>
      </c>
      <c r="N2394">
        <v>37</v>
      </c>
      <c r="O2394" t="b">
        <v>0</v>
      </c>
      <c r="P2394" t="s">
        <v>8273</v>
      </c>
      <c r="Q2394" s="6">
        <f t="shared" si="148"/>
        <v>0.30813400000000002</v>
      </c>
      <c r="R2394" s="8">
        <f t="shared" si="151"/>
        <v>124.9191891891892</v>
      </c>
      <c r="S2394" t="s">
        <v>8310</v>
      </c>
      <c r="T2394" t="s">
        <v>8316</v>
      </c>
    </row>
    <row r="2395" spans="1:20" ht="45" x14ac:dyDescent="0.25">
      <c r="A2395">
        <v>1803</v>
      </c>
      <c r="B2395" s="3" t="s">
        <v>1804</v>
      </c>
      <c r="C2395" s="3" t="s">
        <v>5913</v>
      </c>
      <c r="D2395">
        <v>17500</v>
      </c>
      <c r="E2395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 s="13">
        <f t="shared" si="149"/>
        <v>42049.071550925932</v>
      </c>
      <c r="K2395">
        <v>1421199782</v>
      </c>
      <c r="L2395" s="13">
        <f t="shared" si="150"/>
        <v>41954.688310185185</v>
      </c>
      <c r="M2395" t="b">
        <v>1</v>
      </c>
      <c r="N2395">
        <v>75</v>
      </c>
      <c r="O2395" t="b">
        <v>0</v>
      </c>
      <c r="P2395" t="s">
        <v>8285</v>
      </c>
      <c r="Q2395" s="6">
        <f t="shared" si="148"/>
        <v>0.308</v>
      </c>
      <c r="R2395" s="8">
        <f t="shared" si="151"/>
        <v>71.86666666666666</v>
      </c>
      <c r="S2395" t="s">
        <v>8325</v>
      </c>
      <c r="T2395" t="s">
        <v>8326</v>
      </c>
    </row>
    <row r="2396" spans="1:20" ht="60" x14ac:dyDescent="0.25">
      <c r="A2396">
        <v>879</v>
      </c>
      <c r="B2396" s="3" t="s">
        <v>880</v>
      </c>
      <c r="C2396" s="3" t="s">
        <v>4989</v>
      </c>
      <c r="D2396">
        <v>2100</v>
      </c>
      <c r="E2396">
        <v>644</v>
      </c>
      <c r="F2396" t="s">
        <v>8221</v>
      </c>
      <c r="G2396" t="s">
        <v>8224</v>
      </c>
      <c r="H2396" t="s">
        <v>8246</v>
      </c>
      <c r="I2396">
        <v>1338321305</v>
      </c>
      <c r="J2396" s="13">
        <f t="shared" si="149"/>
        <v>41058.829918981479</v>
      </c>
      <c r="K2396">
        <v>1336506905</v>
      </c>
      <c r="L2396" s="13">
        <f t="shared" si="150"/>
        <v>42373.712418981479</v>
      </c>
      <c r="M2396" t="b">
        <v>0</v>
      </c>
      <c r="N2396">
        <v>30</v>
      </c>
      <c r="O2396" t="b">
        <v>0</v>
      </c>
      <c r="P2396" t="s">
        <v>8278</v>
      </c>
      <c r="Q2396" s="6">
        <f t="shared" si="148"/>
        <v>0.30666666666666664</v>
      </c>
      <c r="R2396" s="8">
        <f t="shared" si="151"/>
        <v>21.466666666666665</v>
      </c>
      <c r="S2396" t="s">
        <v>8314</v>
      </c>
      <c r="T2396" t="s">
        <v>8346</v>
      </c>
    </row>
    <row r="2397" spans="1:20" ht="30" x14ac:dyDescent="0.25">
      <c r="A2397">
        <v>1014</v>
      </c>
      <c r="B2397" s="3" t="s">
        <v>1015</v>
      </c>
      <c r="C2397" s="3" t="s">
        <v>5124</v>
      </c>
      <c r="D2397">
        <v>10000</v>
      </c>
      <c r="E2397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 s="13">
        <f t="shared" si="149"/>
        <v>42005.002488425926</v>
      </c>
      <c r="K2397">
        <v>1415750615</v>
      </c>
      <c r="L2397" s="13">
        <f t="shared" si="150"/>
        <v>42089.901574074072</v>
      </c>
      <c r="M2397" t="b">
        <v>0</v>
      </c>
      <c r="N2397">
        <v>16</v>
      </c>
      <c r="O2397" t="b">
        <v>0</v>
      </c>
      <c r="P2397" t="s">
        <v>8273</v>
      </c>
      <c r="Q2397" s="6">
        <f t="shared" si="148"/>
        <v>0.30599999999999999</v>
      </c>
      <c r="R2397" s="8">
        <f t="shared" si="151"/>
        <v>191.25</v>
      </c>
      <c r="S2397" t="s">
        <v>8310</v>
      </c>
      <c r="T2397" t="s">
        <v>8316</v>
      </c>
    </row>
    <row r="2398" spans="1:20" ht="60" x14ac:dyDescent="0.25">
      <c r="A2398">
        <v>2145</v>
      </c>
      <c r="B2398" s="3" t="s">
        <v>2146</v>
      </c>
      <c r="C2398" s="3" t="s">
        <v>6255</v>
      </c>
      <c r="D2398">
        <v>15000</v>
      </c>
      <c r="E2398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 s="13">
        <f t="shared" si="149"/>
        <v>41605.279097222221</v>
      </c>
      <c r="K2398">
        <v>1382938914</v>
      </c>
      <c r="L2398" s="13">
        <f t="shared" si="150"/>
        <v>41948.771168981482</v>
      </c>
      <c r="M2398" t="b">
        <v>0</v>
      </c>
      <c r="N2398">
        <v>89</v>
      </c>
      <c r="O2398" t="b">
        <v>0</v>
      </c>
      <c r="P2398" t="s">
        <v>8282</v>
      </c>
      <c r="Q2398" s="6">
        <f t="shared" si="148"/>
        <v>0.30433333333333334</v>
      </c>
      <c r="R2398" s="8">
        <f t="shared" si="151"/>
        <v>51.292134831460672</v>
      </c>
      <c r="S2398" t="s">
        <v>8312</v>
      </c>
      <c r="T2398" t="s">
        <v>8348</v>
      </c>
    </row>
    <row r="2399" spans="1:20" ht="60" x14ac:dyDescent="0.25">
      <c r="A2399">
        <v>934</v>
      </c>
      <c r="B2399" s="3" t="s">
        <v>935</v>
      </c>
      <c r="C2399" s="3" t="s">
        <v>5044</v>
      </c>
      <c r="D2399">
        <v>5000</v>
      </c>
      <c r="E2399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 s="13">
        <f t="shared" si="149"/>
        <v>41763.25</v>
      </c>
      <c r="K2399">
        <v>1396633284</v>
      </c>
      <c r="L2399" s="13">
        <f t="shared" si="150"/>
        <v>41932.871990740743</v>
      </c>
      <c r="M2399" t="b">
        <v>0</v>
      </c>
      <c r="N2399">
        <v>30</v>
      </c>
      <c r="O2399" t="b">
        <v>0</v>
      </c>
      <c r="P2399" t="s">
        <v>8278</v>
      </c>
      <c r="Q2399" s="6">
        <f t="shared" si="148"/>
        <v>0.30399999999999999</v>
      </c>
      <c r="R2399" s="8">
        <f t="shared" si="151"/>
        <v>50.666666666666664</v>
      </c>
      <c r="S2399" t="s">
        <v>8314</v>
      </c>
      <c r="T2399" t="s">
        <v>8346</v>
      </c>
    </row>
    <row r="2400" spans="1:20" ht="60" x14ac:dyDescent="0.25">
      <c r="A2400">
        <v>3807</v>
      </c>
      <c r="B2400" s="3" t="s">
        <v>3804</v>
      </c>
      <c r="C2400" s="3" t="s">
        <v>7917</v>
      </c>
      <c r="D2400">
        <v>1500</v>
      </c>
      <c r="E2400">
        <v>455</v>
      </c>
      <c r="F2400" t="s">
        <v>8221</v>
      </c>
      <c r="G2400" t="s">
        <v>8224</v>
      </c>
      <c r="H2400" t="s">
        <v>8246</v>
      </c>
      <c r="I2400">
        <v>1428097739</v>
      </c>
      <c r="J2400" s="13">
        <f t="shared" si="149"/>
        <v>42097.909016203703</v>
      </c>
      <c r="K2400">
        <v>1427492939</v>
      </c>
      <c r="L2400" s="13">
        <f t="shared" si="150"/>
        <v>42694.98128472222</v>
      </c>
      <c r="M2400" t="b">
        <v>0</v>
      </c>
      <c r="N2400">
        <v>9</v>
      </c>
      <c r="O2400" t="b">
        <v>0</v>
      </c>
      <c r="P2400" t="s">
        <v>8305</v>
      </c>
      <c r="Q2400" s="6">
        <f t="shared" si="148"/>
        <v>0.30333333333333334</v>
      </c>
      <c r="R2400" s="8">
        <f t="shared" si="151"/>
        <v>50.555555555555557</v>
      </c>
      <c r="S2400" t="s">
        <v>8317</v>
      </c>
      <c r="T2400" t="s">
        <v>8338</v>
      </c>
    </row>
    <row r="2401" spans="1:20" ht="60" x14ac:dyDescent="0.25">
      <c r="A2401">
        <v>203</v>
      </c>
      <c r="B2401" s="3" t="s">
        <v>205</v>
      </c>
      <c r="C2401" s="3" t="s">
        <v>4313</v>
      </c>
      <c r="D2401">
        <v>2500</v>
      </c>
      <c r="E2401">
        <v>746</v>
      </c>
      <c r="F2401" t="s">
        <v>8221</v>
      </c>
      <c r="G2401" t="s">
        <v>8225</v>
      </c>
      <c r="H2401" t="s">
        <v>8247</v>
      </c>
      <c r="I2401">
        <v>1422562864</v>
      </c>
      <c r="J2401" s="13">
        <f t="shared" si="149"/>
        <v>42033.847962962958</v>
      </c>
      <c r="K2401">
        <v>1417378864</v>
      </c>
      <c r="L2401" s="13">
        <f t="shared" si="150"/>
        <v>41765.938657407409</v>
      </c>
      <c r="M2401" t="b">
        <v>0</v>
      </c>
      <c r="N2401">
        <v>8</v>
      </c>
      <c r="O2401" t="b">
        <v>0</v>
      </c>
      <c r="P2401" t="s">
        <v>8268</v>
      </c>
      <c r="Q2401" s="6">
        <f t="shared" si="148"/>
        <v>0.2984</v>
      </c>
      <c r="R2401" s="8">
        <f t="shared" si="151"/>
        <v>93.25</v>
      </c>
      <c r="S2401" t="s">
        <v>8320</v>
      </c>
      <c r="T2401" t="s">
        <v>8349</v>
      </c>
    </row>
    <row r="2402" spans="1:20" ht="60" x14ac:dyDescent="0.25">
      <c r="A2402">
        <v>3104</v>
      </c>
      <c r="B2402" s="3" t="s">
        <v>3104</v>
      </c>
      <c r="C2402" s="3" t="s">
        <v>7214</v>
      </c>
      <c r="D2402">
        <v>4000</v>
      </c>
      <c r="E2402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 s="13">
        <f t="shared" si="149"/>
        <v>42038.083333333328</v>
      </c>
      <c r="K2402">
        <v>1420235311</v>
      </c>
      <c r="L2402" s="13">
        <f t="shared" si="150"/>
        <v>42356.750706018516</v>
      </c>
      <c r="M2402" t="b">
        <v>0</v>
      </c>
      <c r="N2402">
        <v>5</v>
      </c>
      <c r="O2402" t="b">
        <v>0</v>
      </c>
      <c r="P2402" t="s">
        <v>8303</v>
      </c>
      <c r="Q2402" s="6">
        <f t="shared" si="148"/>
        <v>0.29625000000000001</v>
      </c>
      <c r="R2402" s="8">
        <f t="shared" si="151"/>
        <v>237</v>
      </c>
      <c r="S2402" t="s">
        <v>8317</v>
      </c>
      <c r="T2402" t="s">
        <v>8330</v>
      </c>
    </row>
    <row r="2403" spans="1:20" ht="60" x14ac:dyDescent="0.25">
      <c r="A2403">
        <v>1002</v>
      </c>
      <c r="B2403" s="3" t="s">
        <v>1003</v>
      </c>
      <c r="C2403" s="3" t="s">
        <v>5112</v>
      </c>
      <c r="D2403">
        <v>9999</v>
      </c>
      <c r="E2403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 s="13">
        <f t="shared" si="149"/>
        <v>42355.249305555553</v>
      </c>
      <c r="K2403">
        <v>1447777514</v>
      </c>
      <c r="L2403" s="13">
        <f t="shared" si="150"/>
        <v>41044.64811342593</v>
      </c>
      <c r="M2403" t="b">
        <v>0</v>
      </c>
      <c r="N2403">
        <v>22</v>
      </c>
      <c r="O2403" t="b">
        <v>0</v>
      </c>
      <c r="P2403" t="s">
        <v>8273</v>
      </c>
      <c r="Q2403" s="6">
        <f t="shared" si="148"/>
        <v>0.29602960296029601</v>
      </c>
      <c r="R2403" s="8">
        <f t="shared" si="151"/>
        <v>134.54545454545453</v>
      </c>
      <c r="S2403" t="s">
        <v>8310</v>
      </c>
      <c r="T2403" t="s">
        <v>8316</v>
      </c>
    </row>
    <row r="2404" spans="1:20" ht="60" x14ac:dyDescent="0.25">
      <c r="A2404">
        <v>983</v>
      </c>
      <c r="B2404" s="3" t="s">
        <v>984</v>
      </c>
      <c r="C2404" s="3" t="s">
        <v>5093</v>
      </c>
      <c r="D2404">
        <v>104219</v>
      </c>
      <c r="E2404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 s="13">
        <f t="shared" si="149"/>
        <v>42605.870833333334</v>
      </c>
      <c r="K2404">
        <v>1469289685</v>
      </c>
      <c r="L2404" s="13">
        <f t="shared" si="150"/>
        <v>41971.866574074069</v>
      </c>
      <c r="M2404" t="b">
        <v>0</v>
      </c>
      <c r="N2404">
        <v>179</v>
      </c>
      <c r="O2404" t="b">
        <v>0</v>
      </c>
      <c r="P2404" t="s">
        <v>8273</v>
      </c>
      <c r="Q2404" s="6">
        <f t="shared" si="148"/>
        <v>0.2950613611721471</v>
      </c>
      <c r="R2404" s="8">
        <f t="shared" si="151"/>
        <v>171.79329608938548</v>
      </c>
      <c r="S2404" t="s">
        <v>8310</v>
      </c>
      <c r="T2404" t="s">
        <v>8316</v>
      </c>
    </row>
    <row r="2405" spans="1:20" ht="45" x14ac:dyDescent="0.25">
      <c r="A2405">
        <v>1077</v>
      </c>
      <c r="B2405" s="3" t="s">
        <v>1078</v>
      </c>
      <c r="C2405" s="3" t="s">
        <v>5187</v>
      </c>
      <c r="D2405">
        <v>25000</v>
      </c>
      <c r="E2405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 s="13">
        <f t="shared" si="149"/>
        <v>42383.16679398148</v>
      </c>
      <c r="K2405">
        <v>1450152011</v>
      </c>
      <c r="L2405" s="13">
        <f t="shared" si="150"/>
        <v>42047.762407407412</v>
      </c>
      <c r="M2405" t="b">
        <v>0</v>
      </c>
      <c r="N2405">
        <v>167</v>
      </c>
      <c r="O2405" t="b">
        <v>0</v>
      </c>
      <c r="P2405" t="s">
        <v>8282</v>
      </c>
      <c r="Q2405" s="6">
        <f t="shared" si="148"/>
        <v>0.29376000000000002</v>
      </c>
      <c r="R2405" s="8">
        <f t="shared" si="151"/>
        <v>43.976047904191617</v>
      </c>
      <c r="S2405" t="s">
        <v>8312</v>
      </c>
      <c r="T2405" t="s">
        <v>8348</v>
      </c>
    </row>
    <row r="2406" spans="1:20" ht="45" x14ac:dyDescent="0.25">
      <c r="A2406">
        <v>1228</v>
      </c>
      <c r="B2406" s="3" t="s">
        <v>1229</v>
      </c>
      <c r="C2406" s="3" t="s">
        <v>5338</v>
      </c>
      <c r="D2406">
        <v>5000</v>
      </c>
      <c r="E2406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 s="13">
        <f t="shared" si="149"/>
        <v>40814.729259259257</v>
      </c>
      <c r="K2406">
        <v>1312047008</v>
      </c>
      <c r="L2406" s="13">
        <f t="shared" si="150"/>
        <v>41912.541655092595</v>
      </c>
      <c r="M2406" t="b">
        <v>0</v>
      </c>
      <c r="N2406">
        <v>24</v>
      </c>
      <c r="O2406" t="b">
        <v>0</v>
      </c>
      <c r="P2406" t="s">
        <v>8286</v>
      </c>
      <c r="Q2406" s="6">
        <f t="shared" si="148"/>
        <v>0.29299999999999998</v>
      </c>
      <c r="R2406" s="8">
        <f t="shared" si="151"/>
        <v>61.041666666666664</v>
      </c>
      <c r="S2406" t="s">
        <v>8314</v>
      </c>
      <c r="T2406" t="s">
        <v>8352</v>
      </c>
    </row>
    <row r="2407" spans="1:20" ht="60" x14ac:dyDescent="0.25">
      <c r="A2407">
        <v>670</v>
      </c>
      <c r="B2407" s="3" t="s">
        <v>671</v>
      </c>
      <c r="C2407" s="3" t="s">
        <v>4780</v>
      </c>
      <c r="D2407">
        <v>90000</v>
      </c>
      <c r="E2407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 s="13">
        <f t="shared" si="149"/>
        <v>42540.340277777781</v>
      </c>
      <c r="K2407">
        <v>1463418120</v>
      </c>
      <c r="L2407" s="13">
        <f t="shared" si="150"/>
        <v>42475.848067129627</v>
      </c>
      <c r="M2407" t="b">
        <v>0</v>
      </c>
      <c r="N2407">
        <v>310</v>
      </c>
      <c r="O2407" t="b">
        <v>0</v>
      </c>
      <c r="P2407" t="s">
        <v>8273</v>
      </c>
      <c r="Q2407" s="6">
        <f t="shared" si="148"/>
        <v>0.29276666666666668</v>
      </c>
      <c r="R2407" s="8">
        <f t="shared" si="151"/>
        <v>84.99677419354839</v>
      </c>
      <c r="S2407" t="s">
        <v>8310</v>
      </c>
      <c r="T2407" t="s">
        <v>8316</v>
      </c>
    </row>
    <row r="2408" spans="1:20" ht="45" x14ac:dyDescent="0.25">
      <c r="A2408">
        <v>2742</v>
      </c>
      <c r="B2408" s="3" t="s">
        <v>2742</v>
      </c>
      <c r="C2408" s="3" t="s">
        <v>6852</v>
      </c>
      <c r="D2408">
        <v>2500</v>
      </c>
      <c r="E2408">
        <v>731</v>
      </c>
      <c r="F2408" t="s">
        <v>8221</v>
      </c>
      <c r="G2408" t="s">
        <v>8224</v>
      </c>
      <c r="H2408" t="s">
        <v>8246</v>
      </c>
      <c r="I2408">
        <v>1337102187</v>
      </c>
      <c r="J2408" s="13">
        <f t="shared" si="149"/>
        <v>41044.719756944447</v>
      </c>
      <c r="K2408">
        <v>1335892587</v>
      </c>
      <c r="L2408" s="13">
        <f t="shared" si="150"/>
        <v>42283.592465277776</v>
      </c>
      <c r="M2408" t="b">
        <v>0</v>
      </c>
      <c r="N2408">
        <v>18</v>
      </c>
      <c r="O2408" t="b">
        <v>0</v>
      </c>
      <c r="P2408" t="s">
        <v>8304</v>
      </c>
      <c r="Q2408" s="6">
        <f t="shared" si="148"/>
        <v>0.29239999999999999</v>
      </c>
      <c r="R2408" s="8">
        <f t="shared" si="151"/>
        <v>40.611111111111114</v>
      </c>
      <c r="S2408" t="s">
        <v>8323</v>
      </c>
      <c r="T2408" t="s">
        <v>8351</v>
      </c>
    </row>
    <row r="2409" spans="1:20" ht="60" x14ac:dyDescent="0.25">
      <c r="A2409">
        <v>1591</v>
      </c>
      <c r="B2409" s="3" t="s">
        <v>1592</v>
      </c>
      <c r="C2409" s="3" t="s">
        <v>5701</v>
      </c>
      <c r="D2409">
        <v>14000</v>
      </c>
      <c r="E2409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 s="13">
        <f t="shared" si="149"/>
        <v>42463.68450231482</v>
      </c>
      <c r="K2409">
        <v>1457112341</v>
      </c>
      <c r="L2409" s="13">
        <f t="shared" si="150"/>
        <v>42278.629710648151</v>
      </c>
      <c r="M2409" t="b">
        <v>0</v>
      </c>
      <c r="N2409">
        <v>92</v>
      </c>
      <c r="O2409" t="b">
        <v>0</v>
      </c>
      <c r="P2409" t="s">
        <v>8291</v>
      </c>
      <c r="Q2409" s="6">
        <f t="shared" si="148"/>
        <v>0.29228571428571426</v>
      </c>
      <c r="R2409" s="8">
        <f t="shared" si="151"/>
        <v>44.478260869565219</v>
      </c>
      <c r="S2409" t="s">
        <v>8325</v>
      </c>
      <c r="T2409" t="s">
        <v>8343</v>
      </c>
    </row>
    <row r="2410" spans="1:20" ht="60" x14ac:dyDescent="0.25">
      <c r="A2410">
        <v>1546</v>
      </c>
      <c r="B2410" s="3" t="s">
        <v>1547</v>
      </c>
      <c r="C2410" s="3" t="s">
        <v>5656</v>
      </c>
      <c r="D2410">
        <v>1000</v>
      </c>
      <c r="E2410">
        <v>289</v>
      </c>
      <c r="F2410" t="s">
        <v>8221</v>
      </c>
      <c r="G2410" t="s">
        <v>8225</v>
      </c>
      <c r="H2410" t="s">
        <v>8247</v>
      </c>
      <c r="I2410">
        <v>1410930399</v>
      </c>
      <c r="J2410" s="13">
        <f t="shared" si="149"/>
        <v>41899.212951388887</v>
      </c>
      <c r="K2410">
        <v>1405746399</v>
      </c>
      <c r="L2410" s="13">
        <f t="shared" si="150"/>
        <v>42762.545810185184</v>
      </c>
      <c r="M2410" t="b">
        <v>0</v>
      </c>
      <c r="N2410">
        <v>11</v>
      </c>
      <c r="O2410" t="b">
        <v>0</v>
      </c>
      <c r="P2410" t="s">
        <v>8289</v>
      </c>
      <c r="Q2410" s="6">
        <f t="shared" si="148"/>
        <v>0.28899999999999998</v>
      </c>
      <c r="R2410" s="8">
        <f t="shared" si="151"/>
        <v>26.272727272727273</v>
      </c>
      <c r="S2410" t="s">
        <v>8325</v>
      </c>
      <c r="T2410" t="s">
        <v>8353</v>
      </c>
    </row>
    <row r="2411" spans="1:20" ht="30" x14ac:dyDescent="0.25">
      <c r="A2411">
        <v>2127</v>
      </c>
      <c r="B2411" s="3" t="s">
        <v>2128</v>
      </c>
      <c r="C2411" s="3" t="s">
        <v>6237</v>
      </c>
      <c r="D2411">
        <v>28000</v>
      </c>
      <c r="E2411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 s="13">
        <f t="shared" si="149"/>
        <v>42075.463692129633</v>
      </c>
      <c r="K2411">
        <v>1423570063</v>
      </c>
      <c r="L2411" s="13">
        <f t="shared" si="150"/>
        <v>41801.120069444441</v>
      </c>
      <c r="M2411" t="b">
        <v>0</v>
      </c>
      <c r="N2411">
        <v>236</v>
      </c>
      <c r="O2411" t="b">
        <v>0</v>
      </c>
      <c r="P2411" t="s">
        <v>8282</v>
      </c>
      <c r="Q2411" s="6">
        <f t="shared" si="148"/>
        <v>0.28842857142857142</v>
      </c>
      <c r="R2411" s="8">
        <f t="shared" si="151"/>
        <v>34.220338983050844</v>
      </c>
      <c r="S2411" t="s">
        <v>8312</v>
      </c>
      <c r="T2411" t="s">
        <v>8348</v>
      </c>
    </row>
    <row r="2412" spans="1:20" ht="60" x14ac:dyDescent="0.25">
      <c r="A2412">
        <v>4075</v>
      </c>
      <c r="B2412" s="3" t="s">
        <v>4071</v>
      </c>
      <c r="C2412" s="3" t="s">
        <v>8178</v>
      </c>
      <c r="D2412">
        <v>2000</v>
      </c>
      <c r="E2412">
        <v>576</v>
      </c>
      <c r="F2412" t="s">
        <v>8221</v>
      </c>
      <c r="G2412" t="s">
        <v>8225</v>
      </c>
      <c r="H2412" t="s">
        <v>8247</v>
      </c>
      <c r="I2412">
        <v>1404149280</v>
      </c>
      <c r="J2412" s="13">
        <f t="shared" si="149"/>
        <v>41820.727777777778</v>
      </c>
      <c r="K2412">
        <v>1400547969</v>
      </c>
      <c r="L2412" s="13">
        <f t="shared" si="150"/>
        <v>41841.651597222226</v>
      </c>
      <c r="M2412" t="b">
        <v>0</v>
      </c>
      <c r="N2412">
        <v>13</v>
      </c>
      <c r="O2412" t="b">
        <v>0</v>
      </c>
      <c r="P2412" t="s">
        <v>8271</v>
      </c>
      <c r="Q2412" s="6">
        <f t="shared" si="148"/>
        <v>0.28799999999999998</v>
      </c>
      <c r="R2412" s="8">
        <f t="shared" si="151"/>
        <v>44.307692307692307</v>
      </c>
      <c r="S2412" t="s">
        <v>8317</v>
      </c>
      <c r="T2412" t="s">
        <v>8318</v>
      </c>
    </row>
    <row r="2413" spans="1:20" ht="60" x14ac:dyDescent="0.25">
      <c r="A2413">
        <v>4110</v>
      </c>
      <c r="B2413" s="3" t="s">
        <v>4106</v>
      </c>
      <c r="C2413" s="3" t="s">
        <v>8213</v>
      </c>
      <c r="D2413">
        <v>300</v>
      </c>
      <c r="E2413">
        <v>86</v>
      </c>
      <c r="F2413" t="s">
        <v>8221</v>
      </c>
      <c r="G2413" t="s">
        <v>8225</v>
      </c>
      <c r="H2413" t="s">
        <v>8247</v>
      </c>
      <c r="I2413">
        <v>1469113351</v>
      </c>
      <c r="J2413" s="13">
        <f t="shared" si="149"/>
        <v>42572.626747685179</v>
      </c>
      <c r="K2413">
        <v>1463929351</v>
      </c>
      <c r="L2413" s="13">
        <f t="shared" si="150"/>
        <v>41796.531701388885</v>
      </c>
      <c r="M2413" t="b">
        <v>0</v>
      </c>
      <c r="N2413">
        <v>6</v>
      </c>
      <c r="O2413" t="b">
        <v>0</v>
      </c>
      <c r="P2413" t="s">
        <v>8271</v>
      </c>
      <c r="Q2413" s="6">
        <f t="shared" si="148"/>
        <v>0.28666666666666668</v>
      </c>
      <c r="R2413" s="8">
        <f t="shared" si="151"/>
        <v>14.333333333333334</v>
      </c>
      <c r="S2413" t="s">
        <v>8317</v>
      </c>
      <c r="T2413" t="s">
        <v>8318</v>
      </c>
    </row>
    <row r="2414" spans="1:20" ht="45" x14ac:dyDescent="0.25">
      <c r="A2414">
        <v>2362</v>
      </c>
      <c r="B2414" s="3" t="s">
        <v>2363</v>
      </c>
      <c r="C2414" s="3" t="s">
        <v>6472</v>
      </c>
      <c r="D2414">
        <v>420</v>
      </c>
      <c r="E2414">
        <v>120</v>
      </c>
      <c r="F2414" t="s">
        <v>8220</v>
      </c>
      <c r="G2414" t="s">
        <v>8224</v>
      </c>
      <c r="H2414" t="s">
        <v>8246</v>
      </c>
      <c r="I2414">
        <v>1418315470</v>
      </c>
      <c r="J2414" s="13">
        <f t="shared" si="149"/>
        <v>41984.688310185185</v>
      </c>
      <c r="K2414">
        <v>1415723470</v>
      </c>
      <c r="L2414" s="13">
        <f t="shared" si="150"/>
        <v>42058.792476851857</v>
      </c>
      <c r="M2414" t="b">
        <v>0</v>
      </c>
      <c r="N2414">
        <v>2</v>
      </c>
      <c r="O2414" t="b">
        <v>0</v>
      </c>
      <c r="P2414" t="s">
        <v>8272</v>
      </c>
      <c r="Q2414" s="6">
        <f t="shared" si="148"/>
        <v>0.2857142857142857</v>
      </c>
      <c r="R2414" s="8">
        <f t="shared" si="151"/>
        <v>60</v>
      </c>
      <c r="S2414" t="s">
        <v>8310</v>
      </c>
      <c r="T2414" t="s">
        <v>8357</v>
      </c>
    </row>
    <row r="2415" spans="1:20" ht="60" x14ac:dyDescent="0.25">
      <c r="A2415">
        <v>962</v>
      </c>
      <c r="B2415" s="3" t="s">
        <v>963</v>
      </c>
      <c r="C2415" s="3" t="s">
        <v>5072</v>
      </c>
      <c r="D2415">
        <v>2500</v>
      </c>
      <c r="E2415">
        <v>712</v>
      </c>
      <c r="F2415" t="s">
        <v>8221</v>
      </c>
      <c r="G2415" t="s">
        <v>8224</v>
      </c>
      <c r="H2415" t="s">
        <v>8246</v>
      </c>
      <c r="I2415">
        <v>1455210353</v>
      </c>
      <c r="J2415" s="13">
        <f t="shared" si="149"/>
        <v>42411.712418981479</v>
      </c>
      <c r="K2415">
        <v>1451927153</v>
      </c>
      <c r="L2415" s="13">
        <f t="shared" si="150"/>
        <v>42283.552951388891</v>
      </c>
      <c r="M2415" t="b">
        <v>0</v>
      </c>
      <c r="N2415">
        <v>37</v>
      </c>
      <c r="O2415" t="b">
        <v>0</v>
      </c>
      <c r="P2415" t="s">
        <v>8273</v>
      </c>
      <c r="Q2415" s="6">
        <f t="shared" si="148"/>
        <v>0.2848</v>
      </c>
      <c r="R2415" s="8">
        <f t="shared" si="151"/>
        <v>19.243243243243242</v>
      </c>
      <c r="S2415" t="s">
        <v>8310</v>
      </c>
      <c r="T2415" t="s">
        <v>8316</v>
      </c>
    </row>
    <row r="2416" spans="1:20" ht="60" x14ac:dyDescent="0.25">
      <c r="A2416">
        <v>3734</v>
      </c>
      <c r="B2416" s="3" t="s">
        <v>3731</v>
      </c>
      <c r="C2416" s="3" t="s">
        <v>7844</v>
      </c>
      <c r="D2416">
        <v>1500</v>
      </c>
      <c r="E2416">
        <v>427</v>
      </c>
      <c r="F2416" t="s">
        <v>8221</v>
      </c>
      <c r="G2416" t="s">
        <v>8224</v>
      </c>
      <c r="H2416" t="s">
        <v>8246</v>
      </c>
      <c r="I2416">
        <v>1432589896</v>
      </c>
      <c r="J2416" s="13">
        <f t="shared" si="149"/>
        <v>42149.901574074072</v>
      </c>
      <c r="K2416">
        <v>1427405896</v>
      </c>
      <c r="L2416" s="13">
        <f t="shared" si="150"/>
        <v>41850.781377314815</v>
      </c>
      <c r="M2416" t="b">
        <v>0</v>
      </c>
      <c r="N2416">
        <v>7</v>
      </c>
      <c r="O2416" t="b">
        <v>0</v>
      </c>
      <c r="P2416" t="s">
        <v>8271</v>
      </c>
      <c r="Q2416" s="6">
        <f t="shared" si="148"/>
        <v>0.28466666666666668</v>
      </c>
      <c r="R2416" s="8">
        <f t="shared" si="151"/>
        <v>61</v>
      </c>
      <c r="S2416" t="s">
        <v>8317</v>
      </c>
      <c r="T2416" t="s">
        <v>8318</v>
      </c>
    </row>
    <row r="2417" spans="1:20" ht="45" x14ac:dyDescent="0.25">
      <c r="A2417">
        <v>2137</v>
      </c>
      <c r="B2417" s="3" t="s">
        <v>2138</v>
      </c>
      <c r="C2417" s="3" t="s">
        <v>6247</v>
      </c>
      <c r="D2417">
        <v>50000</v>
      </c>
      <c r="E2417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 s="13">
        <f t="shared" si="149"/>
        <v>41978.771168981482</v>
      </c>
      <c r="K2417">
        <v>1415212229</v>
      </c>
      <c r="L2417" s="13">
        <f t="shared" si="150"/>
        <v>41885.595138888886</v>
      </c>
      <c r="M2417" t="b">
        <v>0</v>
      </c>
      <c r="N2417">
        <v>534</v>
      </c>
      <c r="O2417" t="b">
        <v>0</v>
      </c>
      <c r="P2417" t="s">
        <v>8282</v>
      </c>
      <c r="Q2417" s="6">
        <f t="shared" si="148"/>
        <v>0.28405999999999998</v>
      </c>
      <c r="R2417" s="8">
        <f t="shared" si="151"/>
        <v>26.59737827715356</v>
      </c>
      <c r="S2417" t="s">
        <v>8312</v>
      </c>
      <c r="T2417" t="s">
        <v>8348</v>
      </c>
    </row>
    <row r="2418" spans="1:20" ht="45" x14ac:dyDescent="0.25">
      <c r="A2418">
        <v>2682</v>
      </c>
      <c r="B2418" s="3" t="s">
        <v>2682</v>
      </c>
      <c r="C2418" s="3" t="s">
        <v>6792</v>
      </c>
      <c r="D2418">
        <v>6000</v>
      </c>
      <c r="E2418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 s="13">
        <f t="shared" si="149"/>
        <v>41965.249305555553</v>
      </c>
      <c r="K2418">
        <v>1413838540</v>
      </c>
      <c r="L2418" s="13">
        <f t="shared" si="150"/>
        <v>41813.662962962961</v>
      </c>
      <c r="M2418" t="b">
        <v>0</v>
      </c>
      <c r="N2418">
        <v>20</v>
      </c>
      <c r="O2418" t="b">
        <v>0</v>
      </c>
      <c r="P2418" t="s">
        <v>8284</v>
      </c>
      <c r="Q2418" s="6">
        <f t="shared" si="148"/>
        <v>0.28299999999999997</v>
      </c>
      <c r="R2418" s="8">
        <f t="shared" si="151"/>
        <v>84.9</v>
      </c>
      <c r="S2418" t="s">
        <v>8328</v>
      </c>
      <c r="T2418" t="s">
        <v>8356</v>
      </c>
    </row>
    <row r="2419" spans="1:20" ht="30" x14ac:dyDescent="0.25">
      <c r="A2419">
        <v>2157</v>
      </c>
      <c r="B2419" s="3" t="s">
        <v>2158</v>
      </c>
      <c r="C2419" s="3" t="s">
        <v>6267</v>
      </c>
      <c r="D2419">
        <v>75000</v>
      </c>
      <c r="E2419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 s="13">
        <f t="shared" si="149"/>
        <v>42727.332638888889</v>
      </c>
      <c r="K2419">
        <v>1479684783</v>
      </c>
      <c r="L2419" s="13">
        <f t="shared" si="150"/>
        <v>42187.940081018518</v>
      </c>
      <c r="M2419" t="b">
        <v>0</v>
      </c>
      <c r="N2419">
        <v>57</v>
      </c>
      <c r="O2419" t="b">
        <v>0</v>
      </c>
      <c r="P2419" t="s">
        <v>8282</v>
      </c>
      <c r="Q2419" s="6">
        <f t="shared" si="148"/>
        <v>0.28192</v>
      </c>
      <c r="R2419" s="8">
        <f t="shared" si="151"/>
        <v>370.94736842105266</v>
      </c>
      <c r="S2419" t="s">
        <v>8312</v>
      </c>
      <c r="T2419" t="s">
        <v>8348</v>
      </c>
    </row>
    <row r="2420" spans="1:20" ht="45" x14ac:dyDescent="0.25">
      <c r="A2420">
        <v>4028</v>
      </c>
      <c r="B2420" s="3" t="s">
        <v>4024</v>
      </c>
      <c r="C2420" s="3" t="s">
        <v>8133</v>
      </c>
      <c r="D2420">
        <v>2000</v>
      </c>
      <c r="E2420">
        <v>561</v>
      </c>
      <c r="F2420" t="s">
        <v>8221</v>
      </c>
      <c r="G2420" t="s">
        <v>8224</v>
      </c>
      <c r="H2420" t="s">
        <v>8246</v>
      </c>
      <c r="I2420">
        <v>1402007500</v>
      </c>
      <c r="J2420" s="13">
        <f t="shared" si="149"/>
        <v>41795.938657407409</v>
      </c>
      <c r="K2420">
        <v>1399415500</v>
      </c>
      <c r="L2420" s="13">
        <f t="shared" si="150"/>
        <v>41807.118495370371</v>
      </c>
      <c r="M2420" t="b">
        <v>0</v>
      </c>
      <c r="N2420">
        <v>11</v>
      </c>
      <c r="O2420" t="b">
        <v>0</v>
      </c>
      <c r="P2420" t="s">
        <v>8271</v>
      </c>
      <c r="Q2420" s="6">
        <f t="shared" si="148"/>
        <v>0.28050000000000003</v>
      </c>
      <c r="R2420" s="8">
        <f t="shared" si="151"/>
        <v>51</v>
      </c>
      <c r="S2420" t="s">
        <v>8317</v>
      </c>
      <c r="T2420" t="s">
        <v>8318</v>
      </c>
    </row>
    <row r="2421" spans="1:20" ht="45" x14ac:dyDescent="0.25">
      <c r="A2421">
        <v>950</v>
      </c>
      <c r="B2421" s="3" t="s">
        <v>951</v>
      </c>
      <c r="C2421" s="3" t="s">
        <v>5060</v>
      </c>
      <c r="D2421">
        <v>5000</v>
      </c>
      <c r="E2421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 s="13">
        <f t="shared" si="149"/>
        <v>42386.750706018516</v>
      </c>
      <c r="K2421">
        <v>1450461661</v>
      </c>
      <c r="L2421" s="13">
        <f t="shared" si="150"/>
        <v>41867.083368055559</v>
      </c>
      <c r="M2421" t="b">
        <v>0</v>
      </c>
      <c r="N2421">
        <v>24</v>
      </c>
      <c r="O2421" t="b">
        <v>0</v>
      </c>
      <c r="P2421" t="s">
        <v>8273</v>
      </c>
      <c r="Q2421" s="6">
        <f t="shared" si="148"/>
        <v>0.28039999999999998</v>
      </c>
      <c r="R2421" s="8">
        <f t="shared" si="151"/>
        <v>58.416666666666664</v>
      </c>
      <c r="S2421" t="s">
        <v>8310</v>
      </c>
      <c r="T2421" t="s">
        <v>8316</v>
      </c>
    </row>
    <row r="2422" spans="1:20" ht="45" x14ac:dyDescent="0.25">
      <c r="A2422">
        <v>2747</v>
      </c>
      <c r="B2422" s="3" t="s">
        <v>2747</v>
      </c>
      <c r="C2422" s="3" t="s">
        <v>6857</v>
      </c>
      <c r="D2422">
        <v>500</v>
      </c>
      <c r="E2422">
        <v>140</v>
      </c>
      <c r="F2422" t="s">
        <v>8221</v>
      </c>
      <c r="G2422" t="s">
        <v>8224</v>
      </c>
      <c r="H2422" t="s">
        <v>8246</v>
      </c>
      <c r="I2422">
        <v>1339816200</v>
      </c>
      <c r="J2422" s="13">
        <f t="shared" si="149"/>
        <v>41076.131944444445</v>
      </c>
      <c r="K2422">
        <v>1337095997</v>
      </c>
      <c r="L2422" s="13">
        <f t="shared" si="150"/>
        <v>42796.071643518517</v>
      </c>
      <c r="M2422" t="b">
        <v>0</v>
      </c>
      <c r="N2422">
        <v>4</v>
      </c>
      <c r="O2422" t="b">
        <v>0</v>
      </c>
      <c r="P2422" t="s">
        <v>8304</v>
      </c>
      <c r="Q2422" s="6">
        <f t="shared" si="148"/>
        <v>0.28000000000000003</v>
      </c>
      <c r="R2422" s="8">
        <f t="shared" si="151"/>
        <v>35</v>
      </c>
      <c r="S2422" t="s">
        <v>8323</v>
      </c>
      <c r="T2422" t="s">
        <v>8351</v>
      </c>
    </row>
    <row r="2423" spans="1:20" ht="60" x14ac:dyDescent="0.25">
      <c r="A2423">
        <v>685</v>
      </c>
      <c r="B2423" s="3" t="s">
        <v>686</v>
      </c>
      <c r="C2423" s="3" t="s">
        <v>4795</v>
      </c>
      <c r="D2423">
        <v>2000</v>
      </c>
      <c r="E2423">
        <v>553</v>
      </c>
      <c r="F2423" t="s">
        <v>8221</v>
      </c>
      <c r="G2423" t="s">
        <v>8224</v>
      </c>
      <c r="H2423" t="s">
        <v>8246</v>
      </c>
      <c r="I2423">
        <v>1421095672</v>
      </c>
      <c r="J2423" s="13">
        <f t="shared" si="149"/>
        <v>42016.866574074069</v>
      </c>
      <c r="K2423">
        <v>1417207672</v>
      </c>
      <c r="L2423" s="13">
        <f t="shared" si="150"/>
        <v>41599.855682870373</v>
      </c>
      <c r="M2423" t="b">
        <v>0</v>
      </c>
      <c r="N2423">
        <v>10</v>
      </c>
      <c r="O2423" t="b">
        <v>0</v>
      </c>
      <c r="P2423" t="s">
        <v>8273</v>
      </c>
      <c r="Q2423" s="6">
        <f t="shared" si="148"/>
        <v>0.27650000000000002</v>
      </c>
      <c r="R2423" s="8">
        <f t="shared" si="151"/>
        <v>55.3</v>
      </c>
      <c r="S2423" t="s">
        <v>8310</v>
      </c>
      <c r="T2423" t="s">
        <v>8316</v>
      </c>
    </row>
    <row r="2424" spans="1:20" ht="45" x14ac:dyDescent="0.25">
      <c r="A2424">
        <v>144</v>
      </c>
      <c r="B2424" s="3" t="s">
        <v>146</v>
      </c>
      <c r="C2424" s="3" t="s">
        <v>4254</v>
      </c>
      <c r="D2424">
        <v>7500</v>
      </c>
      <c r="E2424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 s="13">
        <f t="shared" si="149"/>
        <v>42107.72074074074</v>
      </c>
      <c r="K2424">
        <v>1423765072</v>
      </c>
      <c r="L2424" s="13">
        <f t="shared" si="150"/>
        <v>42543.665601851855</v>
      </c>
      <c r="M2424" t="b">
        <v>0</v>
      </c>
      <c r="N2424">
        <v>37</v>
      </c>
      <c r="O2424" t="b">
        <v>0</v>
      </c>
      <c r="P2424" t="s">
        <v>8267</v>
      </c>
      <c r="Q2424" s="6">
        <f t="shared" si="148"/>
        <v>0.27600000000000002</v>
      </c>
      <c r="R2424" s="8">
        <f t="shared" si="151"/>
        <v>55.945945945945944</v>
      </c>
      <c r="S2424" t="s">
        <v>8320</v>
      </c>
      <c r="T2424" t="s">
        <v>8340</v>
      </c>
    </row>
    <row r="2425" spans="1:20" ht="60" x14ac:dyDescent="0.25">
      <c r="A2425">
        <v>2673</v>
      </c>
      <c r="B2425" s="3" t="s">
        <v>2673</v>
      </c>
      <c r="C2425" s="3" t="s">
        <v>6783</v>
      </c>
      <c r="D2425">
        <v>40000</v>
      </c>
      <c r="E2425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 s="13">
        <f t="shared" si="149"/>
        <v>41941.947916666664</v>
      </c>
      <c r="K2425">
        <v>1412081999</v>
      </c>
      <c r="L2425" s="13">
        <f t="shared" si="150"/>
        <v>41864.501516203702</v>
      </c>
      <c r="M2425" t="b">
        <v>1</v>
      </c>
      <c r="N2425">
        <v>66</v>
      </c>
      <c r="O2425" t="b">
        <v>0</v>
      </c>
      <c r="P2425" t="s">
        <v>8302</v>
      </c>
      <c r="Q2425" s="6">
        <f t="shared" si="148"/>
        <v>0.27579999999999999</v>
      </c>
      <c r="R2425" s="8">
        <f t="shared" si="151"/>
        <v>167.15151515151516</v>
      </c>
      <c r="S2425" t="s">
        <v>8310</v>
      </c>
      <c r="T2425" t="s">
        <v>8337</v>
      </c>
    </row>
    <row r="2426" spans="1:20" ht="45" x14ac:dyDescent="0.25">
      <c r="A2426">
        <v>4102</v>
      </c>
      <c r="B2426" s="3" t="s">
        <v>4098</v>
      </c>
      <c r="C2426" s="3" t="s">
        <v>8205</v>
      </c>
      <c r="D2426">
        <v>500</v>
      </c>
      <c r="E2426">
        <v>137</v>
      </c>
      <c r="F2426" t="s">
        <v>8221</v>
      </c>
      <c r="G2426" t="s">
        <v>8224</v>
      </c>
      <c r="H2426" t="s">
        <v>8246</v>
      </c>
      <c r="I2426">
        <v>1463343673</v>
      </c>
      <c r="J2426" s="13">
        <f t="shared" si="149"/>
        <v>42505.848067129627</v>
      </c>
      <c r="K2426">
        <v>1460751673</v>
      </c>
      <c r="L2426" s="13">
        <f t="shared" si="150"/>
        <v>42597.617418981477</v>
      </c>
      <c r="M2426" t="b">
        <v>0</v>
      </c>
      <c r="N2426">
        <v>6</v>
      </c>
      <c r="O2426" t="b">
        <v>0</v>
      </c>
      <c r="P2426" t="s">
        <v>8271</v>
      </c>
      <c r="Q2426" s="6">
        <f t="shared" si="148"/>
        <v>0.27400000000000002</v>
      </c>
      <c r="R2426" s="8">
        <f t="shared" si="151"/>
        <v>22.833333333333332</v>
      </c>
      <c r="S2426" t="s">
        <v>8317</v>
      </c>
      <c r="T2426" t="s">
        <v>8318</v>
      </c>
    </row>
    <row r="2427" spans="1:20" ht="60" x14ac:dyDescent="0.25">
      <c r="A2427">
        <v>545</v>
      </c>
      <c r="B2427" s="3" t="s">
        <v>546</v>
      </c>
      <c r="C2427" s="3" t="s">
        <v>4655</v>
      </c>
      <c r="D2427">
        <v>50000</v>
      </c>
      <c r="E2427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 s="13">
        <f t="shared" si="149"/>
        <v>42323.634131944447</v>
      </c>
      <c r="K2427">
        <v>1444140789</v>
      </c>
      <c r="L2427" s="13">
        <f t="shared" si="150"/>
        <v>42614.268796296295</v>
      </c>
      <c r="M2427" t="b">
        <v>0</v>
      </c>
      <c r="N2427">
        <v>34</v>
      </c>
      <c r="O2427" t="b">
        <v>0</v>
      </c>
      <c r="P2427" t="s">
        <v>8272</v>
      </c>
      <c r="Q2427" s="6">
        <f t="shared" si="148"/>
        <v>0.27383999999999997</v>
      </c>
      <c r="R2427" s="8">
        <f t="shared" si="151"/>
        <v>402.70588235294116</v>
      </c>
      <c r="S2427" t="s">
        <v>8310</v>
      </c>
      <c r="T2427" t="s">
        <v>8357</v>
      </c>
    </row>
    <row r="2428" spans="1:20" ht="45" x14ac:dyDescent="0.25">
      <c r="A2428">
        <v>2918</v>
      </c>
      <c r="B2428" s="3" t="s">
        <v>2918</v>
      </c>
      <c r="C2428" s="3" t="s">
        <v>7028</v>
      </c>
      <c r="D2428">
        <v>5000</v>
      </c>
      <c r="E2428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 s="13">
        <f t="shared" si="149"/>
        <v>42306.629710648151</v>
      </c>
      <c r="K2428">
        <v>1443712007</v>
      </c>
      <c r="L2428" s="13">
        <f t="shared" si="150"/>
        <v>42504.403877314813</v>
      </c>
      <c r="M2428" t="b">
        <v>0</v>
      </c>
      <c r="N2428">
        <v>20</v>
      </c>
      <c r="O2428" t="b">
        <v>0</v>
      </c>
      <c r="P2428" t="s">
        <v>8271</v>
      </c>
      <c r="Q2428" s="6">
        <f t="shared" si="148"/>
        <v>0.27239999999999998</v>
      </c>
      <c r="R2428" s="8">
        <f t="shared" si="151"/>
        <v>68.099999999999994</v>
      </c>
      <c r="S2428" t="s">
        <v>8317</v>
      </c>
      <c r="T2428" t="s">
        <v>8318</v>
      </c>
    </row>
    <row r="2429" spans="1:20" ht="60" x14ac:dyDescent="0.25">
      <c r="A2429">
        <v>3888</v>
      </c>
      <c r="B2429" s="3" t="s">
        <v>3885</v>
      </c>
      <c r="C2429" s="3" t="s">
        <v>7996</v>
      </c>
      <c r="D2429">
        <v>2000</v>
      </c>
      <c r="E2429">
        <v>542</v>
      </c>
      <c r="F2429" t="s">
        <v>8221</v>
      </c>
      <c r="G2429" t="s">
        <v>8225</v>
      </c>
      <c r="H2429" t="s">
        <v>8247</v>
      </c>
      <c r="I2429">
        <v>1488114358</v>
      </c>
      <c r="J2429" s="13">
        <f t="shared" si="149"/>
        <v>42792.545810185184</v>
      </c>
      <c r="K2429">
        <v>1485522358</v>
      </c>
      <c r="L2429" s="13">
        <f t="shared" si="150"/>
        <v>41846.978078703702</v>
      </c>
      <c r="M2429" t="b">
        <v>0</v>
      </c>
      <c r="N2429">
        <v>14</v>
      </c>
      <c r="O2429" t="b">
        <v>0</v>
      </c>
      <c r="P2429" t="s">
        <v>8271</v>
      </c>
      <c r="Q2429" s="6">
        <f t="shared" si="148"/>
        <v>0.27100000000000002</v>
      </c>
      <c r="R2429" s="8">
        <f t="shared" si="151"/>
        <v>38.714285714285715</v>
      </c>
      <c r="S2429" t="s">
        <v>8317</v>
      </c>
      <c r="T2429" t="s">
        <v>8318</v>
      </c>
    </row>
    <row r="2430" spans="1:20" ht="30" x14ac:dyDescent="0.25">
      <c r="A2430">
        <v>465</v>
      </c>
      <c r="B2430" s="3" t="s">
        <v>466</v>
      </c>
      <c r="C2430" s="3" t="s">
        <v>4575</v>
      </c>
      <c r="D2430">
        <v>512</v>
      </c>
      <c r="E2430">
        <v>138</v>
      </c>
      <c r="F2430" t="s">
        <v>8221</v>
      </c>
      <c r="G2430" t="s">
        <v>8224</v>
      </c>
      <c r="H2430" t="s">
        <v>8246</v>
      </c>
      <c r="I2430">
        <v>1403837574</v>
      </c>
      <c r="J2430" s="13">
        <f t="shared" si="149"/>
        <v>41817.120069444441</v>
      </c>
      <c r="K2430">
        <v>1402455174</v>
      </c>
      <c r="L2430" s="13">
        <f t="shared" si="150"/>
        <v>42327.490752314814</v>
      </c>
      <c r="M2430" t="b">
        <v>0</v>
      </c>
      <c r="N2430">
        <v>8</v>
      </c>
      <c r="O2430" t="b">
        <v>0</v>
      </c>
      <c r="P2430" t="s">
        <v>8270</v>
      </c>
      <c r="Q2430" s="6">
        <f t="shared" si="148"/>
        <v>0.26953125</v>
      </c>
      <c r="R2430" s="8">
        <f t="shared" si="151"/>
        <v>17.25</v>
      </c>
      <c r="S2430" t="s">
        <v>8320</v>
      </c>
      <c r="T2430" t="s">
        <v>8347</v>
      </c>
    </row>
    <row r="2431" spans="1:20" ht="45" x14ac:dyDescent="0.25">
      <c r="A2431">
        <v>3865</v>
      </c>
      <c r="B2431" s="3" t="s">
        <v>3862</v>
      </c>
      <c r="C2431" s="3" t="s">
        <v>7974</v>
      </c>
      <c r="D2431">
        <v>2413</v>
      </c>
      <c r="E2431">
        <v>650</v>
      </c>
      <c r="F2431" t="s">
        <v>8221</v>
      </c>
      <c r="G2431" t="s">
        <v>8229</v>
      </c>
      <c r="H2431" t="s">
        <v>8251</v>
      </c>
      <c r="I2431">
        <v>1409376600</v>
      </c>
      <c r="J2431" s="13">
        <f t="shared" si="149"/>
        <v>41881.229166666664</v>
      </c>
      <c r="K2431">
        <v>1405957098</v>
      </c>
      <c r="L2431" s="13">
        <f t="shared" si="150"/>
        <v>42801.43104166667</v>
      </c>
      <c r="M2431" t="b">
        <v>0</v>
      </c>
      <c r="N2431">
        <v>14</v>
      </c>
      <c r="O2431" t="b">
        <v>0</v>
      </c>
      <c r="P2431" t="s">
        <v>8271</v>
      </c>
      <c r="Q2431" s="6">
        <f t="shared" si="148"/>
        <v>0.26937422295897223</v>
      </c>
      <c r="R2431" s="8">
        <f t="shared" si="151"/>
        <v>46.428571428571431</v>
      </c>
      <c r="S2431" t="s">
        <v>8317</v>
      </c>
      <c r="T2431" t="s">
        <v>8318</v>
      </c>
    </row>
    <row r="2432" spans="1:20" ht="60" x14ac:dyDescent="0.25">
      <c r="A2432">
        <v>1437</v>
      </c>
      <c r="B2432" s="3" t="s">
        <v>1438</v>
      </c>
      <c r="C2432" s="3" t="s">
        <v>5547</v>
      </c>
      <c r="D2432">
        <v>3000</v>
      </c>
      <c r="E2432">
        <v>807</v>
      </c>
      <c r="F2432" t="s">
        <v>8221</v>
      </c>
      <c r="G2432" t="s">
        <v>8224</v>
      </c>
      <c r="H2432" t="s">
        <v>8246</v>
      </c>
      <c r="I2432">
        <v>1405227540</v>
      </c>
      <c r="J2432" s="13">
        <f t="shared" si="149"/>
        <v>41833.207638888889</v>
      </c>
      <c r="K2432">
        <v>1402058739</v>
      </c>
      <c r="L2432" s="13">
        <f t="shared" si="150"/>
        <v>42082.575555555552</v>
      </c>
      <c r="M2432" t="b">
        <v>0</v>
      </c>
      <c r="N2432">
        <v>22</v>
      </c>
      <c r="O2432" t="b">
        <v>0</v>
      </c>
      <c r="P2432" t="s">
        <v>8287</v>
      </c>
      <c r="Q2432" s="6">
        <f t="shared" si="148"/>
        <v>0.26900000000000002</v>
      </c>
      <c r="R2432" s="8">
        <f t="shared" si="151"/>
        <v>36.68181818181818</v>
      </c>
      <c r="S2432" t="s">
        <v>8323</v>
      </c>
      <c r="T2432" t="s">
        <v>8358</v>
      </c>
    </row>
    <row r="2433" spans="1:20" ht="60" x14ac:dyDescent="0.25">
      <c r="A2433">
        <v>2920</v>
      </c>
      <c r="B2433" s="3" t="s">
        <v>2920</v>
      </c>
      <c r="C2433" s="3" t="s">
        <v>7030</v>
      </c>
      <c r="D2433">
        <v>2500</v>
      </c>
      <c r="E2433">
        <v>671</v>
      </c>
      <c r="F2433" t="s">
        <v>8221</v>
      </c>
      <c r="G2433" t="s">
        <v>8229</v>
      </c>
      <c r="H2433" t="s">
        <v>8251</v>
      </c>
      <c r="I2433">
        <v>1427306470</v>
      </c>
      <c r="J2433" s="13">
        <f t="shared" si="149"/>
        <v>42088.750810185185</v>
      </c>
      <c r="K2433">
        <v>1424718070</v>
      </c>
      <c r="L2433" s="13">
        <f t="shared" si="150"/>
        <v>42249.064722222218</v>
      </c>
      <c r="M2433" t="b">
        <v>0</v>
      </c>
      <c r="N2433">
        <v>13</v>
      </c>
      <c r="O2433" t="b">
        <v>0</v>
      </c>
      <c r="P2433" t="s">
        <v>8271</v>
      </c>
      <c r="Q2433" s="6">
        <f t="shared" si="148"/>
        <v>0.26840000000000003</v>
      </c>
      <c r="R2433" s="8">
        <f t="shared" si="151"/>
        <v>51.615384615384613</v>
      </c>
      <c r="S2433" t="s">
        <v>8317</v>
      </c>
      <c r="T2433" t="s">
        <v>8318</v>
      </c>
    </row>
    <row r="2434" spans="1:20" ht="60" x14ac:dyDescent="0.25">
      <c r="A2434">
        <v>4074</v>
      </c>
      <c r="B2434" s="3" t="s">
        <v>4070</v>
      </c>
      <c r="C2434" s="3" t="s">
        <v>8177</v>
      </c>
      <c r="D2434">
        <v>2750</v>
      </c>
      <c r="E2434">
        <v>735</v>
      </c>
      <c r="F2434" t="s">
        <v>8221</v>
      </c>
      <c r="G2434" t="s">
        <v>8225</v>
      </c>
      <c r="H2434" t="s">
        <v>8247</v>
      </c>
      <c r="I2434">
        <v>1446732975</v>
      </c>
      <c r="J2434" s="13">
        <f t="shared" si="149"/>
        <v>42313.594618055555</v>
      </c>
      <c r="K2434">
        <v>1444137375</v>
      </c>
      <c r="L2434" s="13">
        <f t="shared" si="150"/>
        <v>42652.964907407411</v>
      </c>
      <c r="M2434" t="b">
        <v>0</v>
      </c>
      <c r="N2434">
        <v>21</v>
      </c>
      <c r="O2434" t="b">
        <v>0</v>
      </c>
      <c r="P2434" t="s">
        <v>8271</v>
      </c>
      <c r="Q2434" s="6">
        <f t="shared" ref="Q2434:Q2497" si="152">E2434/D2434</f>
        <v>0.26727272727272727</v>
      </c>
      <c r="R2434" s="8">
        <f t="shared" si="151"/>
        <v>35</v>
      </c>
      <c r="S2434" t="s">
        <v>8317</v>
      </c>
      <c r="T2434" t="s">
        <v>8318</v>
      </c>
    </row>
    <row r="2435" spans="1:20" ht="60" x14ac:dyDescent="0.25">
      <c r="A2435">
        <v>2746</v>
      </c>
      <c r="B2435" s="3" t="s">
        <v>2746</v>
      </c>
      <c r="C2435" s="3" t="s">
        <v>6856</v>
      </c>
      <c r="D2435">
        <v>3000</v>
      </c>
      <c r="E2435">
        <v>801</v>
      </c>
      <c r="F2435" t="s">
        <v>8221</v>
      </c>
      <c r="G2435" t="s">
        <v>8224</v>
      </c>
      <c r="H2435" t="s">
        <v>8246</v>
      </c>
      <c r="I2435">
        <v>1409337911</v>
      </c>
      <c r="J2435" s="13">
        <f t="shared" ref="J2435:J2498" si="153">(((I2435/60)/60)/24)+DATE(1970,1,1)</f>
        <v>41880.781377314815</v>
      </c>
      <c r="K2435">
        <v>1406745911</v>
      </c>
      <c r="L2435" s="13">
        <f t="shared" ref="L2435:L2498" si="154">(((K2454/60)/60)/24)+DATE(1970,1,1)</f>
        <v>41365.904594907406</v>
      </c>
      <c r="M2435" t="b">
        <v>0</v>
      </c>
      <c r="N2435">
        <v>19</v>
      </c>
      <c r="O2435" t="b">
        <v>0</v>
      </c>
      <c r="P2435" t="s">
        <v>8304</v>
      </c>
      <c r="Q2435" s="6">
        <f t="shared" si="152"/>
        <v>0.26700000000000002</v>
      </c>
      <c r="R2435" s="8">
        <f t="shared" ref="R2435:R2498" si="155">E2435/N2435</f>
        <v>42.157894736842103</v>
      </c>
      <c r="S2435" t="s">
        <v>8323</v>
      </c>
      <c r="T2435" t="s">
        <v>8351</v>
      </c>
    </row>
    <row r="2436" spans="1:20" ht="45" x14ac:dyDescent="0.25">
      <c r="A2436">
        <v>3111</v>
      </c>
      <c r="B2436" s="3" t="s">
        <v>3111</v>
      </c>
      <c r="C2436" s="3" t="s">
        <v>7221</v>
      </c>
      <c r="D2436">
        <v>20000</v>
      </c>
      <c r="E2436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 s="13">
        <f t="shared" si="153"/>
        <v>41916.595138888886</v>
      </c>
      <c r="K2436">
        <v>1409753820</v>
      </c>
      <c r="L2436" s="13">
        <f t="shared" si="154"/>
        <v>41844.125115740739</v>
      </c>
      <c r="M2436" t="b">
        <v>0</v>
      </c>
      <c r="N2436">
        <v>76</v>
      </c>
      <c r="O2436" t="b">
        <v>0</v>
      </c>
      <c r="P2436" t="s">
        <v>8303</v>
      </c>
      <c r="Q2436" s="6">
        <f t="shared" si="152"/>
        <v>0.26640000000000003</v>
      </c>
      <c r="R2436" s="8">
        <f t="shared" si="155"/>
        <v>70.10526315789474</v>
      </c>
      <c r="S2436" t="s">
        <v>8317</v>
      </c>
      <c r="T2436" t="s">
        <v>8330</v>
      </c>
    </row>
    <row r="2437" spans="1:20" ht="60" x14ac:dyDescent="0.25">
      <c r="A2437">
        <v>701</v>
      </c>
      <c r="B2437" s="3" t="s">
        <v>702</v>
      </c>
      <c r="C2437" s="3" t="s">
        <v>4811</v>
      </c>
      <c r="D2437">
        <v>23000</v>
      </c>
      <c r="E2437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 s="13">
        <f t="shared" si="153"/>
        <v>41843.662962962961</v>
      </c>
      <c r="K2437">
        <v>1403538880</v>
      </c>
      <c r="L2437" s="13">
        <f t="shared" si="154"/>
        <v>42297.110300925924</v>
      </c>
      <c r="M2437" t="b">
        <v>0</v>
      </c>
      <c r="N2437">
        <v>21</v>
      </c>
      <c r="O2437" t="b">
        <v>0</v>
      </c>
      <c r="P2437" t="s">
        <v>8273</v>
      </c>
      <c r="Q2437" s="6">
        <f t="shared" si="152"/>
        <v>0.26600000000000001</v>
      </c>
      <c r="R2437" s="8">
        <f t="shared" si="155"/>
        <v>291.33333333333331</v>
      </c>
      <c r="S2437" t="s">
        <v>8310</v>
      </c>
      <c r="T2437" t="s">
        <v>8316</v>
      </c>
    </row>
    <row r="2438" spans="1:20" ht="45" x14ac:dyDescent="0.25">
      <c r="A2438">
        <v>2697</v>
      </c>
      <c r="B2438" s="3" t="s">
        <v>2697</v>
      </c>
      <c r="C2438" s="3" t="s">
        <v>6807</v>
      </c>
      <c r="D2438">
        <v>23000</v>
      </c>
      <c r="E2438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 s="13">
        <f t="shared" si="153"/>
        <v>42218.916666666672</v>
      </c>
      <c r="K2438">
        <v>1435876423</v>
      </c>
      <c r="L2438" s="13">
        <f t="shared" si="154"/>
        <v>42242.988680555558</v>
      </c>
      <c r="M2438" t="b">
        <v>0</v>
      </c>
      <c r="N2438">
        <v>52</v>
      </c>
      <c r="O2438" t="b">
        <v>0</v>
      </c>
      <c r="P2438" t="s">
        <v>8284</v>
      </c>
      <c r="Q2438" s="6">
        <f t="shared" si="152"/>
        <v>0.26352173913043481</v>
      </c>
      <c r="R2438" s="8">
        <f t="shared" si="155"/>
        <v>116.55769230769231</v>
      </c>
      <c r="S2438" t="s">
        <v>8328</v>
      </c>
      <c r="T2438" t="s">
        <v>8356</v>
      </c>
    </row>
    <row r="2439" spans="1:20" ht="60" x14ac:dyDescent="0.25">
      <c r="A2439">
        <v>1998</v>
      </c>
      <c r="B2439" s="3" t="s">
        <v>1999</v>
      </c>
      <c r="C2439" s="3" t="s">
        <v>6108</v>
      </c>
      <c r="D2439">
        <v>2500</v>
      </c>
      <c r="E2439">
        <v>655</v>
      </c>
      <c r="F2439" t="s">
        <v>8221</v>
      </c>
      <c r="G2439" t="s">
        <v>8224</v>
      </c>
      <c r="H2439" t="s">
        <v>8246</v>
      </c>
      <c r="I2439">
        <v>1406861438</v>
      </c>
      <c r="J2439" s="13">
        <f t="shared" si="153"/>
        <v>41852.118495370371</v>
      </c>
      <c r="K2439">
        <v>1402973438</v>
      </c>
      <c r="L2439" s="13">
        <f t="shared" si="154"/>
        <v>41368.583726851852</v>
      </c>
      <c r="M2439" t="b">
        <v>0</v>
      </c>
      <c r="N2439">
        <v>3</v>
      </c>
      <c r="O2439" t="b">
        <v>0</v>
      </c>
      <c r="P2439" t="s">
        <v>8296</v>
      </c>
      <c r="Q2439" s="6">
        <f t="shared" si="152"/>
        <v>0.26200000000000001</v>
      </c>
      <c r="R2439" s="8">
        <f t="shared" si="155"/>
        <v>218.33333333333334</v>
      </c>
      <c r="S2439" t="s">
        <v>8325</v>
      </c>
      <c r="T2439" t="s">
        <v>8354</v>
      </c>
    </row>
    <row r="2440" spans="1:20" ht="45" x14ac:dyDescent="0.25">
      <c r="A2440">
        <v>200</v>
      </c>
      <c r="B2440" s="3" t="s">
        <v>202</v>
      </c>
      <c r="C2440" s="3" t="s">
        <v>4310</v>
      </c>
      <c r="D2440">
        <v>6000</v>
      </c>
      <c r="E2440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 s="13">
        <f t="shared" si="153"/>
        <v>41897.083368055559</v>
      </c>
      <c r="K2440">
        <v>1408154403</v>
      </c>
      <c r="L2440" s="13">
        <f t="shared" si="154"/>
        <v>41880.788842592592</v>
      </c>
      <c r="M2440" t="b">
        <v>0</v>
      </c>
      <c r="N2440">
        <v>18</v>
      </c>
      <c r="O2440" t="b">
        <v>0</v>
      </c>
      <c r="P2440" t="s">
        <v>8268</v>
      </c>
      <c r="Q2440" s="6">
        <f t="shared" si="152"/>
        <v>0.26192500000000002</v>
      </c>
      <c r="R2440" s="8">
        <f t="shared" si="155"/>
        <v>87.308333333333337</v>
      </c>
      <c r="S2440" t="s">
        <v>8320</v>
      </c>
      <c r="T2440" t="s">
        <v>8349</v>
      </c>
    </row>
    <row r="2441" spans="1:20" ht="60" x14ac:dyDescent="0.25">
      <c r="A2441">
        <v>1700</v>
      </c>
      <c r="B2441" s="3" t="s">
        <v>1701</v>
      </c>
      <c r="C2441" s="3" t="s">
        <v>5810</v>
      </c>
      <c r="D2441">
        <v>20000</v>
      </c>
      <c r="E2441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 s="13">
        <f t="shared" si="153"/>
        <v>42826.166666666672</v>
      </c>
      <c r="K2441">
        <v>1488418990</v>
      </c>
      <c r="L2441" s="13">
        <f t="shared" si="154"/>
        <v>42306.848854166667</v>
      </c>
      <c r="M2441" t="b">
        <v>0</v>
      </c>
      <c r="N2441">
        <v>79</v>
      </c>
      <c r="O2441" t="b">
        <v>0</v>
      </c>
      <c r="P2441" t="s">
        <v>8293</v>
      </c>
      <c r="Q2441" s="6">
        <f t="shared" si="152"/>
        <v>0.2606</v>
      </c>
      <c r="R2441" s="8">
        <f t="shared" si="155"/>
        <v>65.974683544303801</v>
      </c>
      <c r="S2441" t="s">
        <v>8314</v>
      </c>
      <c r="T2441" t="s">
        <v>8339</v>
      </c>
    </row>
    <row r="2442" spans="1:20" ht="60" x14ac:dyDescent="0.25">
      <c r="A2442">
        <v>1067</v>
      </c>
      <c r="B2442" s="3" t="s">
        <v>1068</v>
      </c>
      <c r="C2442" s="3" t="s">
        <v>5177</v>
      </c>
      <c r="D2442">
        <v>500</v>
      </c>
      <c r="E2442">
        <v>130</v>
      </c>
      <c r="F2442" t="s">
        <v>8221</v>
      </c>
      <c r="G2442" t="s">
        <v>8224</v>
      </c>
      <c r="H2442" t="s">
        <v>8246</v>
      </c>
      <c r="I2442">
        <v>1387657931</v>
      </c>
      <c r="J2442" s="13">
        <f t="shared" si="153"/>
        <v>41629.855682870373</v>
      </c>
      <c r="K2442">
        <v>1385065931</v>
      </c>
      <c r="L2442" s="13">
        <f t="shared" si="154"/>
        <v>41921.770439814813</v>
      </c>
      <c r="M2442" t="b">
        <v>0</v>
      </c>
      <c r="N2442">
        <v>10</v>
      </c>
      <c r="O2442" t="b">
        <v>0</v>
      </c>
      <c r="P2442" t="s">
        <v>8282</v>
      </c>
      <c r="Q2442" s="6">
        <f t="shared" si="152"/>
        <v>0.26</v>
      </c>
      <c r="R2442" s="8">
        <f t="shared" si="155"/>
        <v>13</v>
      </c>
      <c r="S2442" t="s">
        <v>8312</v>
      </c>
      <c r="T2442" t="s">
        <v>8348</v>
      </c>
    </row>
    <row r="2443" spans="1:20" ht="60" x14ac:dyDescent="0.25">
      <c r="A2443">
        <v>1305</v>
      </c>
      <c r="B2443" s="3" t="s">
        <v>1306</v>
      </c>
      <c r="C2443" s="3" t="s">
        <v>5415</v>
      </c>
      <c r="D2443">
        <v>30000</v>
      </c>
      <c r="E2443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 s="13">
        <f t="shared" si="153"/>
        <v>42572.729166666672</v>
      </c>
      <c r="K2443">
        <v>1466611108</v>
      </c>
      <c r="L2443" s="13">
        <f t="shared" si="154"/>
        <v>42770.290590277778</v>
      </c>
      <c r="M2443" t="b">
        <v>0</v>
      </c>
      <c r="N2443">
        <v>86</v>
      </c>
      <c r="O2443" t="b">
        <v>0</v>
      </c>
      <c r="P2443" t="s">
        <v>8273</v>
      </c>
      <c r="Q2443" s="6">
        <f t="shared" si="152"/>
        <v>0.25976666666666665</v>
      </c>
      <c r="R2443" s="8">
        <f t="shared" si="155"/>
        <v>90.616279069767444</v>
      </c>
      <c r="S2443" t="s">
        <v>8310</v>
      </c>
      <c r="T2443" t="s">
        <v>8316</v>
      </c>
    </row>
    <row r="2444" spans="1:20" ht="60" x14ac:dyDescent="0.25">
      <c r="A2444">
        <v>680</v>
      </c>
      <c r="B2444" s="3" t="s">
        <v>681</v>
      </c>
      <c r="C2444" s="3" t="s">
        <v>4790</v>
      </c>
      <c r="D2444">
        <v>75000</v>
      </c>
      <c r="E2444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 s="13">
        <f t="shared" si="153"/>
        <v>41899.501516203702</v>
      </c>
      <c r="K2444">
        <v>1407931331</v>
      </c>
      <c r="L2444" s="13">
        <f t="shared" si="154"/>
        <v>40088.105393518519</v>
      </c>
      <c r="M2444" t="b">
        <v>0</v>
      </c>
      <c r="N2444">
        <v>129</v>
      </c>
      <c r="O2444" t="b">
        <v>0</v>
      </c>
      <c r="P2444" t="s">
        <v>8273</v>
      </c>
      <c r="Q2444" s="6">
        <f t="shared" si="152"/>
        <v>0.25912000000000002</v>
      </c>
      <c r="R2444" s="8">
        <f t="shared" si="155"/>
        <v>150.65116279069767</v>
      </c>
      <c r="S2444" t="s">
        <v>8310</v>
      </c>
      <c r="T2444" t="s">
        <v>8316</v>
      </c>
    </row>
    <row r="2445" spans="1:20" ht="60" x14ac:dyDescent="0.25">
      <c r="A2445">
        <v>1781</v>
      </c>
      <c r="B2445" s="3" t="s">
        <v>1782</v>
      </c>
      <c r="C2445" s="3" t="s">
        <v>5891</v>
      </c>
      <c r="D2445">
        <v>5500</v>
      </c>
      <c r="E2445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 s="13">
        <f t="shared" si="153"/>
        <v>42628.617418981477</v>
      </c>
      <c r="K2445">
        <v>1471272545</v>
      </c>
      <c r="L2445" s="13">
        <f t="shared" si="154"/>
        <v>42115.949976851851</v>
      </c>
      <c r="M2445" t="b">
        <v>1</v>
      </c>
      <c r="N2445">
        <v>24</v>
      </c>
      <c r="O2445" t="b">
        <v>0</v>
      </c>
      <c r="P2445" t="s">
        <v>8285</v>
      </c>
      <c r="Q2445" s="6">
        <f t="shared" si="152"/>
        <v>0.25763636363636366</v>
      </c>
      <c r="R2445" s="8">
        <f t="shared" si="155"/>
        <v>59.041666666666664</v>
      </c>
      <c r="S2445" t="s">
        <v>8325</v>
      </c>
      <c r="T2445" t="s">
        <v>8326</v>
      </c>
    </row>
    <row r="2446" spans="1:20" ht="45" x14ac:dyDescent="0.25">
      <c r="A2446">
        <v>4033</v>
      </c>
      <c r="B2446" s="3" t="s">
        <v>4029</v>
      </c>
      <c r="C2446" s="3" t="s">
        <v>8138</v>
      </c>
      <c r="D2446">
        <v>23900</v>
      </c>
      <c r="E2446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 s="13">
        <f t="shared" si="153"/>
        <v>42645.375</v>
      </c>
      <c r="K2446">
        <v>1472711224</v>
      </c>
      <c r="L2446" s="13">
        <f t="shared" si="154"/>
        <v>42744.416030092587</v>
      </c>
      <c r="M2446" t="b">
        <v>0</v>
      </c>
      <c r="N2446">
        <v>94</v>
      </c>
      <c r="O2446" t="b">
        <v>0</v>
      </c>
      <c r="P2446" t="s">
        <v>8271</v>
      </c>
      <c r="Q2446" s="6">
        <f t="shared" si="152"/>
        <v>0.25698702928870293</v>
      </c>
      <c r="R2446" s="8">
        <f t="shared" si="155"/>
        <v>65.340319148936175</v>
      </c>
      <c r="S2446" t="s">
        <v>8317</v>
      </c>
      <c r="T2446" t="s">
        <v>8318</v>
      </c>
    </row>
    <row r="2447" spans="1:20" ht="75" x14ac:dyDescent="0.25">
      <c r="A2447">
        <v>677</v>
      </c>
      <c r="B2447" s="3" t="s">
        <v>678</v>
      </c>
      <c r="C2447" s="3" t="s">
        <v>4787</v>
      </c>
      <c r="D2447">
        <v>50000</v>
      </c>
      <c r="E2447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 s="13">
        <f t="shared" si="153"/>
        <v>42549.403877314813</v>
      </c>
      <c r="K2447">
        <v>1463218895</v>
      </c>
      <c r="L2447" s="13">
        <f t="shared" si="154"/>
        <v>41828.664456018516</v>
      </c>
      <c r="M2447" t="b">
        <v>0</v>
      </c>
      <c r="N2447">
        <v>96</v>
      </c>
      <c r="O2447" t="b">
        <v>0</v>
      </c>
      <c r="P2447" t="s">
        <v>8273</v>
      </c>
      <c r="Q2447" s="6">
        <f t="shared" si="152"/>
        <v>0.25584000000000001</v>
      </c>
      <c r="R2447" s="8">
        <f t="shared" si="155"/>
        <v>133.25</v>
      </c>
      <c r="S2447" t="s">
        <v>8310</v>
      </c>
      <c r="T2447" t="s">
        <v>8316</v>
      </c>
    </row>
    <row r="2448" spans="1:20" ht="60" x14ac:dyDescent="0.25">
      <c r="A2448">
        <v>2778</v>
      </c>
      <c r="B2448" s="3" t="s">
        <v>2778</v>
      </c>
      <c r="C2448" s="3" t="s">
        <v>6888</v>
      </c>
      <c r="D2448">
        <v>5500</v>
      </c>
      <c r="E2448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 s="13">
        <f t="shared" si="153"/>
        <v>41876.978078703702</v>
      </c>
      <c r="K2448">
        <v>1406417306</v>
      </c>
      <c r="L2448" s="13">
        <f t="shared" si="154"/>
        <v>42528.542627314819</v>
      </c>
      <c r="M2448" t="b">
        <v>0</v>
      </c>
      <c r="N2448">
        <v>15</v>
      </c>
      <c r="O2448" t="b">
        <v>0</v>
      </c>
      <c r="P2448" t="s">
        <v>8304</v>
      </c>
      <c r="Q2448" s="6">
        <f t="shared" si="152"/>
        <v>0.25545454545454543</v>
      </c>
      <c r="R2448" s="8">
        <f t="shared" si="155"/>
        <v>93.666666666666671</v>
      </c>
      <c r="S2448" t="s">
        <v>8323</v>
      </c>
      <c r="T2448" t="s">
        <v>8351</v>
      </c>
    </row>
    <row r="2449" spans="1:20" ht="45" x14ac:dyDescent="0.25">
      <c r="A2449">
        <v>515</v>
      </c>
      <c r="B2449" s="3" t="s">
        <v>516</v>
      </c>
      <c r="C2449" s="3" t="s">
        <v>4625</v>
      </c>
      <c r="D2449">
        <v>97000</v>
      </c>
      <c r="E2449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 s="13">
        <f t="shared" si="153"/>
        <v>42367.490752314814</v>
      </c>
      <c r="K2449">
        <v>1447933601</v>
      </c>
      <c r="L2449" s="13">
        <f t="shared" si="154"/>
        <v>42192.905694444446</v>
      </c>
      <c r="M2449" t="b">
        <v>0</v>
      </c>
      <c r="N2449">
        <v>34</v>
      </c>
      <c r="O2449" t="b">
        <v>0</v>
      </c>
      <c r="P2449" t="s">
        <v>8270</v>
      </c>
      <c r="Q2449" s="6">
        <f t="shared" si="152"/>
        <v>0.25413402061855672</v>
      </c>
      <c r="R2449" s="8">
        <f t="shared" si="155"/>
        <v>725.02941176470586</v>
      </c>
      <c r="S2449" t="s">
        <v>8320</v>
      </c>
      <c r="T2449" t="s">
        <v>8347</v>
      </c>
    </row>
    <row r="2450" spans="1:20" ht="45" x14ac:dyDescent="0.25">
      <c r="A2450">
        <v>1690</v>
      </c>
      <c r="B2450" s="3" t="s">
        <v>1691</v>
      </c>
      <c r="C2450" s="3" t="s">
        <v>5800</v>
      </c>
      <c r="D2450">
        <v>2500</v>
      </c>
      <c r="E2450">
        <v>635</v>
      </c>
      <c r="F2450" t="s">
        <v>8222</v>
      </c>
      <c r="G2450" t="s">
        <v>8224</v>
      </c>
      <c r="H2450" t="s">
        <v>8246</v>
      </c>
      <c r="I2450">
        <v>1491470442</v>
      </c>
      <c r="J2450" s="13">
        <f t="shared" si="153"/>
        <v>42831.389374999999</v>
      </c>
      <c r="K2450">
        <v>1488882042</v>
      </c>
      <c r="L2450" s="13">
        <f t="shared" si="154"/>
        <v>42090.161828703705</v>
      </c>
      <c r="M2450" t="b">
        <v>0</v>
      </c>
      <c r="N2450">
        <v>11</v>
      </c>
      <c r="O2450" t="b">
        <v>0</v>
      </c>
      <c r="P2450" t="s">
        <v>8293</v>
      </c>
      <c r="Q2450" s="6">
        <f t="shared" si="152"/>
        <v>0.254</v>
      </c>
      <c r="R2450" s="8">
        <f t="shared" si="155"/>
        <v>57.727272727272727</v>
      </c>
      <c r="S2450" t="s">
        <v>8314</v>
      </c>
      <c r="T2450" t="s">
        <v>8339</v>
      </c>
    </row>
    <row r="2451" spans="1:20" ht="60" x14ac:dyDescent="0.25">
      <c r="A2451">
        <v>2407</v>
      </c>
      <c r="B2451" s="3" t="s">
        <v>2408</v>
      </c>
      <c r="C2451" s="3" t="s">
        <v>6517</v>
      </c>
      <c r="D2451">
        <v>22000</v>
      </c>
      <c r="E2451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 s="13">
        <f t="shared" si="153"/>
        <v>42105.25</v>
      </c>
      <c r="K2451">
        <v>1426772928</v>
      </c>
      <c r="L2451" s="13">
        <f t="shared" si="154"/>
        <v>42070.677604166667</v>
      </c>
      <c r="M2451" t="b">
        <v>0</v>
      </c>
      <c r="N2451">
        <v>33</v>
      </c>
      <c r="O2451" t="b">
        <v>0</v>
      </c>
      <c r="P2451" t="s">
        <v>8284</v>
      </c>
      <c r="Q2451" s="6">
        <f t="shared" si="152"/>
        <v>0.25259090909090909</v>
      </c>
      <c r="R2451" s="8">
        <f t="shared" si="155"/>
        <v>168.39393939393941</v>
      </c>
      <c r="S2451" t="s">
        <v>8328</v>
      </c>
      <c r="T2451" t="s">
        <v>8356</v>
      </c>
    </row>
    <row r="2452" spans="1:20" ht="60" x14ac:dyDescent="0.25">
      <c r="A2452">
        <v>210</v>
      </c>
      <c r="B2452" s="3" t="s">
        <v>212</v>
      </c>
      <c r="C2452" s="3" t="s">
        <v>4320</v>
      </c>
      <c r="D2452">
        <v>12000</v>
      </c>
      <c r="E2452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 s="13">
        <f t="shared" si="153"/>
        <v>42278.208333333328</v>
      </c>
      <c r="K2452">
        <v>1441157592</v>
      </c>
      <c r="L2452" s="13">
        <f t="shared" si="154"/>
        <v>41799.524259259262</v>
      </c>
      <c r="M2452" t="b">
        <v>0</v>
      </c>
      <c r="N2452">
        <v>33</v>
      </c>
      <c r="O2452" t="b">
        <v>0</v>
      </c>
      <c r="P2452" t="s">
        <v>8268</v>
      </c>
      <c r="Q2452" s="6">
        <f t="shared" si="152"/>
        <v>0.2525</v>
      </c>
      <c r="R2452" s="8">
        <f t="shared" si="155"/>
        <v>91.818181818181813</v>
      </c>
      <c r="S2452" t="s">
        <v>8320</v>
      </c>
      <c r="T2452" t="s">
        <v>8349</v>
      </c>
    </row>
    <row r="2453" spans="1:20" ht="45" x14ac:dyDescent="0.25">
      <c r="A2453">
        <v>993</v>
      </c>
      <c r="B2453" s="3" t="s">
        <v>994</v>
      </c>
      <c r="C2453" s="3" t="s">
        <v>5103</v>
      </c>
      <c r="D2453">
        <v>70000</v>
      </c>
      <c r="E2453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 s="13">
        <f t="shared" si="153"/>
        <v>42686.208333333328</v>
      </c>
      <c r="K2453">
        <v>1476054568</v>
      </c>
      <c r="L2453" s="13">
        <f t="shared" si="154"/>
        <v>41218.391446759262</v>
      </c>
      <c r="M2453" t="b">
        <v>0</v>
      </c>
      <c r="N2453">
        <v>196</v>
      </c>
      <c r="O2453" t="b">
        <v>0</v>
      </c>
      <c r="P2453" t="s">
        <v>8273</v>
      </c>
      <c r="Q2453" s="6">
        <f t="shared" si="152"/>
        <v>0.25087142857142858</v>
      </c>
      <c r="R2453" s="8">
        <f t="shared" si="155"/>
        <v>89.59693877551021</v>
      </c>
      <c r="S2453" t="s">
        <v>8310</v>
      </c>
      <c r="T2453" t="s">
        <v>8316</v>
      </c>
    </row>
    <row r="2454" spans="1:20" ht="60" x14ac:dyDescent="0.25">
      <c r="A2454">
        <v>1500</v>
      </c>
      <c r="B2454" s="3" t="s">
        <v>1501</v>
      </c>
      <c r="C2454" s="3" t="s">
        <v>5610</v>
      </c>
      <c r="D2454">
        <v>2800</v>
      </c>
      <c r="E2454">
        <v>701</v>
      </c>
      <c r="F2454" t="s">
        <v>8221</v>
      </c>
      <c r="G2454" t="s">
        <v>8224</v>
      </c>
      <c r="H2454" t="s">
        <v>8246</v>
      </c>
      <c r="I2454">
        <v>1367444557</v>
      </c>
      <c r="J2454" s="13">
        <f t="shared" si="153"/>
        <v>41395.904594907406</v>
      </c>
      <c r="K2454">
        <v>1364852557</v>
      </c>
      <c r="L2454" s="13">
        <f t="shared" si="154"/>
        <v>42289.675173611111</v>
      </c>
      <c r="M2454" t="b">
        <v>0</v>
      </c>
      <c r="N2454">
        <v>15</v>
      </c>
      <c r="O2454" t="b">
        <v>0</v>
      </c>
      <c r="P2454" t="s">
        <v>8275</v>
      </c>
      <c r="Q2454" s="6">
        <f t="shared" si="152"/>
        <v>0.25035714285714283</v>
      </c>
      <c r="R2454" s="8">
        <f t="shared" si="155"/>
        <v>46.733333333333334</v>
      </c>
      <c r="S2454" t="s">
        <v>8323</v>
      </c>
      <c r="T2454" t="s">
        <v>8345</v>
      </c>
    </row>
    <row r="2455" spans="1:20" ht="60" x14ac:dyDescent="0.25">
      <c r="A2455">
        <v>3109</v>
      </c>
      <c r="B2455" s="3" t="s">
        <v>3109</v>
      </c>
      <c r="C2455" s="3" t="s">
        <v>7219</v>
      </c>
      <c r="D2455">
        <v>26500</v>
      </c>
      <c r="E2455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 s="13">
        <f t="shared" si="153"/>
        <v>41879.125115740739</v>
      </c>
      <c r="K2455">
        <v>1406170810</v>
      </c>
      <c r="L2455" s="13">
        <f t="shared" si="154"/>
        <v>41760.909039351849</v>
      </c>
      <c r="M2455" t="b">
        <v>0</v>
      </c>
      <c r="N2455">
        <v>114</v>
      </c>
      <c r="O2455" t="b">
        <v>0</v>
      </c>
      <c r="P2455" t="s">
        <v>8303</v>
      </c>
      <c r="Q2455" s="6">
        <f t="shared" si="152"/>
        <v>0.25030188679245285</v>
      </c>
      <c r="R2455" s="8">
        <f t="shared" si="155"/>
        <v>58.184210526315788</v>
      </c>
      <c r="S2455" t="s">
        <v>8317</v>
      </c>
      <c r="T2455" t="s">
        <v>8330</v>
      </c>
    </row>
    <row r="2456" spans="1:20" ht="45" x14ac:dyDescent="0.25">
      <c r="A2456">
        <v>239</v>
      </c>
      <c r="B2456" s="3" t="s">
        <v>241</v>
      </c>
      <c r="C2456" s="3" t="s">
        <v>4349</v>
      </c>
      <c r="D2456">
        <v>1000</v>
      </c>
      <c r="E2456">
        <v>250</v>
      </c>
      <c r="F2456" t="s">
        <v>8221</v>
      </c>
      <c r="G2456" t="s">
        <v>8226</v>
      </c>
      <c r="H2456" t="s">
        <v>8248</v>
      </c>
      <c r="I2456">
        <v>1446984000</v>
      </c>
      <c r="J2456" s="13">
        <f t="shared" si="153"/>
        <v>42316.5</v>
      </c>
      <c r="K2456">
        <v>1445308730</v>
      </c>
      <c r="L2456" s="13">
        <f t="shared" si="154"/>
        <v>42595.585358796292</v>
      </c>
      <c r="M2456" t="b">
        <v>0</v>
      </c>
      <c r="N2456">
        <v>5</v>
      </c>
      <c r="O2456" t="b">
        <v>0</v>
      </c>
      <c r="P2456" t="s">
        <v>8268</v>
      </c>
      <c r="Q2456" s="6">
        <f t="shared" si="152"/>
        <v>0.25</v>
      </c>
      <c r="R2456" s="8">
        <f t="shared" si="155"/>
        <v>50</v>
      </c>
      <c r="S2456" t="s">
        <v>8320</v>
      </c>
      <c r="T2456" t="s">
        <v>8349</v>
      </c>
    </row>
    <row r="2457" spans="1:20" ht="45" x14ac:dyDescent="0.25">
      <c r="A2457">
        <v>3203</v>
      </c>
      <c r="B2457" s="3" t="s">
        <v>3203</v>
      </c>
      <c r="C2457" s="3" t="s">
        <v>7313</v>
      </c>
      <c r="D2457">
        <v>1000</v>
      </c>
      <c r="E2457">
        <v>250</v>
      </c>
      <c r="F2457" t="s">
        <v>8221</v>
      </c>
      <c r="G2457" t="s">
        <v>8224</v>
      </c>
      <c r="H2457" t="s">
        <v>8246</v>
      </c>
      <c r="I2457">
        <v>1443224622</v>
      </c>
      <c r="J2457" s="13">
        <f t="shared" si="153"/>
        <v>42272.988680555558</v>
      </c>
      <c r="K2457">
        <v>1440632622</v>
      </c>
      <c r="L2457" s="13">
        <f t="shared" si="154"/>
        <v>42800.720127314817</v>
      </c>
      <c r="M2457" t="b">
        <v>0</v>
      </c>
      <c r="N2457">
        <v>6</v>
      </c>
      <c r="O2457" t="b">
        <v>0</v>
      </c>
      <c r="P2457" t="s">
        <v>8305</v>
      </c>
      <c r="Q2457" s="6">
        <f t="shared" si="152"/>
        <v>0.25</v>
      </c>
      <c r="R2457" s="8">
        <f t="shared" si="155"/>
        <v>41.666666666666664</v>
      </c>
      <c r="S2457" t="s">
        <v>8317</v>
      </c>
      <c r="T2457" t="s">
        <v>8338</v>
      </c>
    </row>
    <row r="2458" spans="1:20" ht="60" x14ac:dyDescent="0.25">
      <c r="A2458">
        <v>874</v>
      </c>
      <c r="B2458" s="3" t="s">
        <v>875</v>
      </c>
      <c r="C2458" s="3" t="s">
        <v>4984</v>
      </c>
      <c r="D2458">
        <v>3000</v>
      </c>
      <c r="E2458">
        <v>730</v>
      </c>
      <c r="F2458" t="s">
        <v>8221</v>
      </c>
      <c r="G2458" t="s">
        <v>8224</v>
      </c>
      <c r="H2458" t="s">
        <v>8246</v>
      </c>
      <c r="I2458">
        <v>1367676034</v>
      </c>
      <c r="J2458" s="13">
        <f t="shared" si="153"/>
        <v>41398.583726851852</v>
      </c>
      <c r="K2458">
        <v>1365084034</v>
      </c>
      <c r="L2458" s="13">
        <f t="shared" si="154"/>
        <v>42522.276724537034</v>
      </c>
      <c r="M2458" t="b">
        <v>0</v>
      </c>
      <c r="N2458">
        <v>21</v>
      </c>
      <c r="O2458" t="b">
        <v>0</v>
      </c>
      <c r="P2458" t="s">
        <v>8278</v>
      </c>
      <c r="Q2458" s="6">
        <f t="shared" si="152"/>
        <v>0.24333333333333335</v>
      </c>
      <c r="R2458" s="8">
        <f t="shared" si="155"/>
        <v>34.761904761904759</v>
      </c>
      <c r="S2458" t="s">
        <v>8314</v>
      </c>
      <c r="T2458" t="s">
        <v>8346</v>
      </c>
    </row>
    <row r="2459" spans="1:20" ht="60" x14ac:dyDescent="0.25">
      <c r="A2459">
        <v>3959</v>
      </c>
      <c r="B2459" s="3" t="s">
        <v>3956</v>
      </c>
      <c r="C2459" s="3" t="s">
        <v>8066</v>
      </c>
      <c r="D2459">
        <v>1200</v>
      </c>
      <c r="E2459">
        <v>292</v>
      </c>
      <c r="F2459" t="s">
        <v>8221</v>
      </c>
      <c r="G2459" t="s">
        <v>8224</v>
      </c>
      <c r="H2459" t="s">
        <v>8246</v>
      </c>
      <c r="I2459">
        <v>1411930556</v>
      </c>
      <c r="J2459" s="13">
        <f t="shared" si="153"/>
        <v>41910.788842592592</v>
      </c>
      <c r="K2459">
        <v>1409338556</v>
      </c>
      <c r="L2459" s="13">
        <f t="shared" si="154"/>
        <v>41900.505312499998</v>
      </c>
      <c r="M2459" t="b">
        <v>0</v>
      </c>
      <c r="N2459">
        <v>12</v>
      </c>
      <c r="O2459" t="b">
        <v>0</v>
      </c>
      <c r="P2459" t="s">
        <v>8271</v>
      </c>
      <c r="Q2459" s="6">
        <f t="shared" si="152"/>
        <v>0.24333333333333335</v>
      </c>
      <c r="R2459" s="8">
        <f t="shared" si="155"/>
        <v>24.333333333333332</v>
      </c>
      <c r="S2459" t="s">
        <v>8317</v>
      </c>
      <c r="T2459" t="s">
        <v>8318</v>
      </c>
    </row>
    <row r="2460" spans="1:20" ht="60" x14ac:dyDescent="0.25">
      <c r="A2460">
        <v>3955</v>
      </c>
      <c r="B2460" s="3" t="s">
        <v>3952</v>
      </c>
      <c r="C2460" s="3" t="s">
        <v>8062</v>
      </c>
      <c r="D2460">
        <v>1750</v>
      </c>
      <c r="E2460">
        <v>425</v>
      </c>
      <c r="F2460" t="s">
        <v>8221</v>
      </c>
      <c r="G2460" t="s">
        <v>8224</v>
      </c>
      <c r="H2460" t="s">
        <v>8246</v>
      </c>
      <c r="I2460">
        <v>1448745741</v>
      </c>
      <c r="J2460" s="13">
        <f t="shared" si="153"/>
        <v>42336.890520833331</v>
      </c>
      <c r="K2460">
        <v>1446150141</v>
      </c>
      <c r="L2460" s="13">
        <f t="shared" si="154"/>
        <v>42737.545358796298</v>
      </c>
      <c r="M2460" t="b">
        <v>0</v>
      </c>
      <c r="N2460">
        <v>8</v>
      </c>
      <c r="O2460" t="b">
        <v>0</v>
      </c>
      <c r="P2460" t="s">
        <v>8271</v>
      </c>
      <c r="Q2460" s="6">
        <f t="shared" si="152"/>
        <v>0.24285714285714285</v>
      </c>
      <c r="R2460" s="8">
        <f t="shared" si="155"/>
        <v>53.125</v>
      </c>
      <c r="S2460" t="s">
        <v>8317</v>
      </c>
      <c r="T2460" t="s">
        <v>8318</v>
      </c>
    </row>
    <row r="2461" spans="1:20" ht="45" x14ac:dyDescent="0.25">
      <c r="A2461">
        <v>4010</v>
      </c>
      <c r="B2461" s="3" t="s">
        <v>4006</v>
      </c>
      <c r="C2461" s="3" t="s">
        <v>8115</v>
      </c>
      <c r="D2461">
        <v>7200</v>
      </c>
      <c r="E2461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 s="13">
        <f t="shared" si="153"/>
        <v>41938.770439814813</v>
      </c>
      <c r="K2461">
        <v>1412879366</v>
      </c>
      <c r="L2461" s="13">
        <f t="shared" si="154"/>
        <v>42310.968518518523</v>
      </c>
      <c r="M2461" t="b">
        <v>0</v>
      </c>
      <c r="N2461">
        <v>38</v>
      </c>
      <c r="O2461" t="b">
        <v>0</v>
      </c>
      <c r="P2461" t="s">
        <v>8271</v>
      </c>
      <c r="Q2461" s="6">
        <f t="shared" si="152"/>
        <v>0.24194444444444443</v>
      </c>
      <c r="R2461" s="8">
        <f t="shared" si="155"/>
        <v>45.842105263157897</v>
      </c>
      <c r="S2461" t="s">
        <v>8317</v>
      </c>
      <c r="T2461" t="s">
        <v>8318</v>
      </c>
    </row>
    <row r="2462" spans="1:20" ht="60" x14ac:dyDescent="0.25">
      <c r="A2462">
        <v>3967</v>
      </c>
      <c r="B2462" s="3" t="s">
        <v>3964</v>
      </c>
      <c r="C2462" s="3" t="s">
        <v>8074</v>
      </c>
      <c r="D2462">
        <v>1700</v>
      </c>
      <c r="E2462">
        <v>410</v>
      </c>
      <c r="F2462" t="s">
        <v>8221</v>
      </c>
      <c r="G2462" t="s">
        <v>8224</v>
      </c>
      <c r="H2462" t="s">
        <v>8246</v>
      </c>
      <c r="I2462">
        <v>1488783507</v>
      </c>
      <c r="J2462" s="13">
        <f t="shared" si="153"/>
        <v>42800.290590277778</v>
      </c>
      <c r="K2462">
        <v>1486191507</v>
      </c>
      <c r="L2462" s="13">
        <f t="shared" si="154"/>
        <v>41835.581018518518</v>
      </c>
      <c r="M2462" t="b">
        <v>0</v>
      </c>
      <c r="N2462">
        <v>10</v>
      </c>
      <c r="O2462" t="b">
        <v>0</v>
      </c>
      <c r="P2462" t="s">
        <v>8271</v>
      </c>
      <c r="Q2462" s="6">
        <f t="shared" si="152"/>
        <v>0.2411764705882353</v>
      </c>
      <c r="R2462" s="8">
        <f t="shared" si="155"/>
        <v>41</v>
      </c>
      <c r="S2462" t="s">
        <v>8317</v>
      </c>
      <c r="T2462" t="s">
        <v>8318</v>
      </c>
    </row>
    <row r="2463" spans="1:20" ht="60" x14ac:dyDescent="0.25">
      <c r="A2463">
        <v>867</v>
      </c>
      <c r="B2463" s="3" t="s">
        <v>868</v>
      </c>
      <c r="C2463" s="3" t="s">
        <v>4977</v>
      </c>
      <c r="D2463">
        <v>5000</v>
      </c>
      <c r="E2463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 s="13">
        <f t="shared" si="153"/>
        <v>40148.207638888889</v>
      </c>
      <c r="K2463">
        <v>1254450706</v>
      </c>
      <c r="L2463" s="13">
        <f t="shared" si="154"/>
        <v>42515.439421296294</v>
      </c>
      <c r="M2463" t="b">
        <v>0</v>
      </c>
      <c r="N2463">
        <v>11</v>
      </c>
      <c r="O2463" t="b">
        <v>0</v>
      </c>
      <c r="P2463" t="s">
        <v>8278</v>
      </c>
      <c r="Q2463" s="6">
        <f t="shared" si="152"/>
        <v>0.2402</v>
      </c>
      <c r="R2463" s="8">
        <f t="shared" si="155"/>
        <v>109.18181818181819</v>
      </c>
      <c r="S2463" t="s">
        <v>8314</v>
      </c>
      <c r="T2463" t="s">
        <v>8346</v>
      </c>
    </row>
    <row r="2464" spans="1:20" ht="60" x14ac:dyDescent="0.25">
      <c r="A2464">
        <v>1783</v>
      </c>
      <c r="B2464" s="3" t="s">
        <v>1784</v>
      </c>
      <c r="C2464" s="3" t="s">
        <v>5893</v>
      </c>
      <c r="D2464">
        <v>40000</v>
      </c>
      <c r="E2464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 s="13">
        <f t="shared" si="153"/>
        <v>42145.949976851851</v>
      </c>
      <c r="K2464">
        <v>1429656478</v>
      </c>
      <c r="L2464" s="13">
        <f t="shared" si="154"/>
        <v>41928.690138888887</v>
      </c>
      <c r="M2464" t="b">
        <v>1</v>
      </c>
      <c r="N2464">
        <v>185</v>
      </c>
      <c r="O2464" t="b">
        <v>0</v>
      </c>
      <c r="P2464" t="s">
        <v>8285</v>
      </c>
      <c r="Q2464" s="6">
        <f t="shared" si="152"/>
        <v>0.236925</v>
      </c>
      <c r="R2464" s="8">
        <f t="shared" si="155"/>
        <v>51.227027027027027</v>
      </c>
      <c r="S2464" t="s">
        <v>8325</v>
      </c>
      <c r="T2464" t="s">
        <v>8326</v>
      </c>
    </row>
    <row r="2465" spans="1:20" ht="60" x14ac:dyDescent="0.25">
      <c r="A2465">
        <v>3051</v>
      </c>
      <c r="B2465" s="3" t="s">
        <v>3051</v>
      </c>
      <c r="C2465" s="3" t="s">
        <v>7161</v>
      </c>
      <c r="D2465">
        <v>3500</v>
      </c>
      <c r="E2465">
        <v>827</v>
      </c>
      <c r="F2465" t="s">
        <v>8221</v>
      </c>
      <c r="G2465" t="s">
        <v>8225</v>
      </c>
      <c r="H2465" t="s">
        <v>8247</v>
      </c>
      <c r="I2465">
        <v>1486547945</v>
      </c>
      <c r="J2465" s="13">
        <f t="shared" si="153"/>
        <v>42774.416030092587</v>
      </c>
      <c r="K2465">
        <v>1483955945</v>
      </c>
      <c r="L2465" s="13">
        <f t="shared" si="154"/>
        <v>41740.493657407409</v>
      </c>
      <c r="M2465" t="b">
        <v>1</v>
      </c>
      <c r="N2465">
        <v>35</v>
      </c>
      <c r="O2465" t="b">
        <v>0</v>
      </c>
      <c r="P2465" t="s">
        <v>8303</v>
      </c>
      <c r="Q2465" s="6">
        <f t="shared" si="152"/>
        <v>0.23628571428571429</v>
      </c>
      <c r="R2465" s="8">
        <f t="shared" si="155"/>
        <v>23.62857142857143</v>
      </c>
      <c r="S2465" t="s">
        <v>8317</v>
      </c>
      <c r="T2465" t="s">
        <v>8330</v>
      </c>
    </row>
    <row r="2466" spans="1:20" ht="60" x14ac:dyDescent="0.25">
      <c r="A2466">
        <v>2596</v>
      </c>
      <c r="B2466" s="3" t="s">
        <v>2596</v>
      </c>
      <c r="C2466" s="3" t="s">
        <v>6706</v>
      </c>
      <c r="D2466">
        <v>35000</v>
      </c>
      <c r="E2466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 s="13">
        <f t="shared" si="153"/>
        <v>41858.664456018516</v>
      </c>
      <c r="K2466">
        <v>1404835009</v>
      </c>
      <c r="L2466" s="13">
        <f t="shared" si="154"/>
        <v>41381.50577546296</v>
      </c>
      <c r="M2466" t="b">
        <v>0</v>
      </c>
      <c r="N2466">
        <v>27</v>
      </c>
      <c r="O2466" t="b">
        <v>0</v>
      </c>
      <c r="P2466" t="s">
        <v>8284</v>
      </c>
      <c r="Q2466" s="6">
        <f t="shared" si="152"/>
        <v>0.23588571428571428</v>
      </c>
      <c r="R2466" s="8">
        <f t="shared" si="155"/>
        <v>305.77777777777777</v>
      </c>
      <c r="S2466" t="s">
        <v>8328</v>
      </c>
      <c r="T2466" t="s">
        <v>8356</v>
      </c>
    </row>
    <row r="2467" spans="1:20" ht="45" x14ac:dyDescent="0.25">
      <c r="A2467">
        <v>3089</v>
      </c>
      <c r="B2467" s="3" t="s">
        <v>3089</v>
      </c>
      <c r="C2467" s="3" t="s">
        <v>7199</v>
      </c>
      <c r="D2467">
        <v>25000</v>
      </c>
      <c r="E2467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 s="13">
        <f t="shared" si="153"/>
        <v>42560.082638888889</v>
      </c>
      <c r="K2467">
        <v>1465304483</v>
      </c>
      <c r="L2467" s="13">
        <f t="shared" si="154"/>
        <v>41044.988055555557</v>
      </c>
      <c r="M2467" t="b">
        <v>0</v>
      </c>
      <c r="N2467">
        <v>45</v>
      </c>
      <c r="O2467" t="b">
        <v>0</v>
      </c>
      <c r="P2467" t="s">
        <v>8303</v>
      </c>
      <c r="Q2467" s="6">
        <f t="shared" si="152"/>
        <v>0.23416000000000001</v>
      </c>
      <c r="R2467" s="8">
        <f t="shared" si="155"/>
        <v>130.0888888888889</v>
      </c>
      <c r="S2467" t="s">
        <v>8317</v>
      </c>
      <c r="T2467" t="s">
        <v>8330</v>
      </c>
    </row>
    <row r="2468" spans="1:20" ht="60" x14ac:dyDescent="0.25">
      <c r="A2468">
        <v>2880</v>
      </c>
      <c r="B2468" s="3" t="s">
        <v>2880</v>
      </c>
      <c r="C2468" s="3" t="s">
        <v>6990</v>
      </c>
      <c r="D2468">
        <v>12000</v>
      </c>
      <c r="E2468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 s="13">
        <f t="shared" si="153"/>
        <v>42236.711805555555</v>
      </c>
      <c r="K2468">
        <v>1436305452</v>
      </c>
      <c r="L2468" s="13">
        <f t="shared" si="154"/>
        <v>42245.234340277777</v>
      </c>
      <c r="M2468" t="b">
        <v>0</v>
      </c>
      <c r="N2468">
        <v>29</v>
      </c>
      <c r="O2468" t="b">
        <v>0</v>
      </c>
      <c r="P2468" t="s">
        <v>8271</v>
      </c>
      <c r="Q2468" s="6">
        <f t="shared" si="152"/>
        <v>0.23333333333333334</v>
      </c>
      <c r="R2468" s="8">
        <f t="shared" si="155"/>
        <v>96.551724137931032</v>
      </c>
      <c r="S2468" t="s">
        <v>8317</v>
      </c>
      <c r="T2468" t="s">
        <v>8318</v>
      </c>
    </row>
    <row r="2469" spans="1:20" ht="45" x14ac:dyDescent="0.25">
      <c r="A2469">
        <v>150</v>
      </c>
      <c r="B2469" s="3" t="s">
        <v>152</v>
      </c>
      <c r="C2469" s="3" t="s">
        <v>4260</v>
      </c>
      <c r="D2469">
        <v>130000</v>
      </c>
      <c r="E2469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 s="13">
        <f t="shared" si="153"/>
        <v>42150.161828703705</v>
      </c>
      <c r="K2469">
        <v>1427428382</v>
      </c>
      <c r="L2469" s="13">
        <f t="shared" si="154"/>
        <v>42808.781689814816</v>
      </c>
      <c r="M2469" t="b">
        <v>0</v>
      </c>
      <c r="N2469">
        <v>67</v>
      </c>
      <c r="O2469" t="b">
        <v>0</v>
      </c>
      <c r="P2469" t="s">
        <v>8267</v>
      </c>
      <c r="Q2469" s="6">
        <f t="shared" si="152"/>
        <v>0.23163076923076922</v>
      </c>
      <c r="R2469" s="8">
        <f t="shared" si="155"/>
        <v>449.43283582089555</v>
      </c>
      <c r="S2469" t="s">
        <v>8320</v>
      </c>
      <c r="T2469" t="s">
        <v>8340</v>
      </c>
    </row>
    <row r="2470" spans="1:20" ht="60" x14ac:dyDescent="0.25">
      <c r="A2470">
        <v>593</v>
      </c>
      <c r="B2470" s="3" t="s">
        <v>594</v>
      </c>
      <c r="C2470" s="3" t="s">
        <v>4703</v>
      </c>
      <c r="D2470">
        <v>500</v>
      </c>
      <c r="E2470">
        <v>115</v>
      </c>
      <c r="F2470" t="s">
        <v>8221</v>
      </c>
      <c r="G2470" t="s">
        <v>8225</v>
      </c>
      <c r="H2470" t="s">
        <v>8247</v>
      </c>
      <c r="I2470">
        <v>1428333345</v>
      </c>
      <c r="J2470" s="13">
        <f t="shared" si="153"/>
        <v>42100.635937500003</v>
      </c>
      <c r="K2470">
        <v>1425744945</v>
      </c>
      <c r="L2470" s="13">
        <f t="shared" si="154"/>
        <v>42353.761759259258</v>
      </c>
      <c r="M2470" t="b">
        <v>0</v>
      </c>
      <c r="N2470">
        <v>7</v>
      </c>
      <c r="O2470" t="b">
        <v>0</v>
      </c>
      <c r="P2470" t="s">
        <v>8272</v>
      </c>
      <c r="Q2470" s="6">
        <f t="shared" si="152"/>
        <v>0.23</v>
      </c>
      <c r="R2470" s="8">
        <f t="shared" si="155"/>
        <v>16.428571428571427</v>
      </c>
      <c r="S2470" t="s">
        <v>8310</v>
      </c>
      <c r="T2470" t="s">
        <v>8357</v>
      </c>
    </row>
    <row r="2471" spans="1:20" ht="60" x14ac:dyDescent="0.25">
      <c r="A2471">
        <v>1575</v>
      </c>
      <c r="B2471" s="3" t="s">
        <v>1576</v>
      </c>
      <c r="C2471" s="3" t="s">
        <v>5685</v>
      </c>
      <c r="D2471">
        <v>10000</v>
      </c>
      <c r="E2471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 s="13">
        <f t="shared" si="153"/>
        <v>41829.524259259262</v>
      </c>
      <c r="K2471">
        <v>1402317296</v>
      </c>
      <c r="L2471" s="13">
        <f t="shared" si="154"/>
        <v>41974.219490740739</v>
      </c>
      <c r="M2471" t="b">
        <v>0</v>
      </c>
      <c r="N2471">
        <v>35</v>
      </c>
      <c r="O2471" t="b">
        <v>0</v>
      </c>
      <c r="P2471" t="s">
        <v>8290</v>
      </c>
      <c r="Q2471" s="6">
        <f t="shared" si="152"/>
        <v>0.2291</v>
      </c>
      <c r="R2471" s="8">
        <f t="shared" si="155"/>
        <v>65.457142857142856</v>
      </c>
      <c r="S2471" t="s">
        <v>8323</v>
      </c>
      <c r="T2471" t="s">
        <v>8355</v>
      </c>
    </row>
    <row r="2472" spans="1:20" ht="45" x14ac:dyDescent="0.25">
      <c r="A2472">
        <v>519</v>
      </c>
      <c r="B2472" s="3" t="s">
        <v>520</v>
      </c>
      <c r="C2472" s="3" t="s">
        <v>4629</v>
      </c>
      <c r="D2472">
        <v>12001</v>
      </c>
      <c r="E2472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 s="13">
        <f t="shared" si="153"/>
        <v>41248.391446759262</v>
      </c>
      <c r="K2472">
        <v>1352107421</v>
      </c>
      <c r="L2472" s="13">
        <f t="shared" si="154"/>
        <v>41135.679791666669</v>
      </c>
      <c r="M2472" t="b">
        <v>0</v>
      </c>
      <c r="N2472">
        <v>70</v>
      </c>
      <c r="O2472" t="b">
        <v>0</v>
      </c>
      <c r="P2472" t="s">
        <v>8270</v>
      </c>
      <c r="Q2472" s="6">
        <f t="shared" si="152"/>
        <v>0.22881426547787684</v>
      </c>
      <c r="R2472" s="8">
        <f t="shared" si="155"/>
        <v>39.228571428571428</v>
      </c>
      <c r="S2472" t="s">
        <v>8320</v>
      </c>
      <c r="T2472" t="s">
        <v>8347</v>
      </c>
    </row>
    <row r="2473" spans="1:20" ht="60" x14ac:dyDescent="0.25">
      <c r="A2473">
        <v>1017</v>
      </c>
      <c r="B2473" s="3" t="s">
        <v>1018</v>
      </c>
      <c r="C2473" s="3" t="s">
        <v>5127</v>
      </c>
      <c r="D2473">
        <v>250000</v>
      </c>
      <c r="E2473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 s="13">
        <f t="shared" si="153"/>
        <v>42329.716840277775</v>
      </c>
      <c r="K2473">
        <v>1444666335</v>
      </c>
      <c r="L2473" s="13">
        <f t="shared" si="154"/>
        <v>41779.657870370371</v>
      </c>
      <c r="M2473" t="b">
        <v>0</v>
      </c>
      <c r="N2473">
        <v>355</v>
      </c>
      <c r="O2473" t="b">
        <v>0</v>
      </c>
      <c r="P2473" t="s">
        <v>8273</v>
      </c>
      <c r="Q2473" s="6">
        <f t="shared" si="152"/>
        <v>0.22878799999999999</v>
      </c>
      <c r="R2473" s="8">
        <f t="shared" si="155"/>
        <v>161.11830985915492</v>
      </c>
      <c r="S2473" t="s">
        <v>8310</v>
      </c>
      <c r="T2473" t="s">
        <v>8316</v>
      </c>
    </row>
    <row r="2474" spans="1:20" ht="60" x14ac:dyDescent="0.25">
      <c r="A2474">
        <v>3093</v>
      </c>
      <c r="B2474" s="3" t="s">
        <v>3093</v>
      </c>
      <c r="C2474" s="3" t="s">
        <v>7203</v>
      </c>
      <c r="D2474">
        <v>4000</v>
      </c>
      <c r="E2474">
        <v>910</v>
      </c>
      <c r="F2474" t="s">
        <v>8221</v>
      </c>
      <c r="G2474" t="s">
        <v>8229</v>
      </c>
      <c r="H2474" t="s">
        <v>8251</v>
      </c>
      <c r="I2474">
        <v>1401595140</v>
      </c>
      <c r="J2474" s="13">
        <f t="shared" si="153"/>
        <v>41791.165972222225</v>
      </c>
      <c r="K2474">
        <v>1398980941</v>
      </c>
      <c r="L2474" s="13">
        <f t="shared" si="154"/>
        <v>42527.625671296293</v>
      </c>
      <c r="M2474" t="b">
        <v>0</v>
      </c>
      <c r="N2474">
        <v>17</v>
      </c>
      <c r="O2474" t="b">
        <v>0</v>
      </c>
      <c r="P2474" t="s">
        <v>8303</v>
      </c>
      <c r="Q2474" s="6">
        <f t="shared" si="152"/>
        <v>0.22750000000000001</v>
      </c>
      <c r="R2474" s="8">
        <f t="shared" si="155"/>
        <v>53.529411764705884</v>
      </c>
      <c r="S2474" t="s">
        <v>8317</v>
      </c>
      <c r="T2474" t="s">
        <v>8330</v>
      </c>
    </row>
    <row r="2475" spans="1:20" ht="45" x14ac:dyDescent="0.25">
      <c r="A2475">
        <v>2405</v>
      </c>
      <c r="B2475" s="3" t="s">
        <v>2406</v>
      </c>
      <c r="C2475" s="3" t="s">
        <v>6515</v>
      </c>
      <c r="D2475">
        <v>5000</v>
      </c>
      <c r="E2475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 s="13">
        <f t="shared" si="153"/>
        <v>42616.585358796292</v>
      </c>
      <c r="K2475">
        <v>1471096975</v>
      </c>
      <c r="L2475" s="13">
        <f t="shared" si="154"/>
        <v>42297.691006944442</v>
      </c>
      <c r="M2475" t="b">
        <v>0</v>
      </c>
      <c r="N2475">
        <v>20</v>
      </c>
      <c r="O2475" t="b">
        <v>0</v>
      </c>
      <c r="P2475" t="s">
        <v>8284</v>
      </c>
      <c r="Q2475" s="6">
        <f t="shared" si="152"/>
        <v>0.22520000000000001</v>
      </c>
      <c r="R2475" s="8">
        <f t="shared" si="155"/>
        <v>56.3</v>
      </c>
      <c r="S2475" t="s">
        <v>8328</v>
      </c>
      <c r="T2475" t="s">
        <v>8356</v>
      </c>
    </row>
    <row r="2476" spans="1:20" ht="60" x14ac:dyDescent="0.25">
      <c r="A2476">
        <v>3134</v>
      </c>
      <c r="B2476" s="3" t="s">
        <v>3134</v>
      </c>
      <c r="C2476" s="3" t="s">
        <v>7244</v>
      </c>
      <c r="D2476">
        <v>1000</v>
      </c>
      <c r="E2476">
        <v>225</v>
      </c>
      <c r="F2476" t="s">
        <v>8222</v>
      </c>
      <c r="G2476" t="s">
        <v>8225</v>
      </c>
      <c r="H2476" t="s">
        <v>8247</v>
      </c>
      <c r="I2476">
        <v>1490631419</v>
      </c>
      <c r="J2476" s="13">
        <f t="shared" si="153"/>
        <v>42821.678460648152</v>
      </c>
      <c r="K2476">
        <v>1488820619</v>
      </c>
      <c r="L2476" s="13">
        <f t="shared" si="154"/>
        <v>42640.278171296297</v>
      </c>
      <c r="M2476" t="b">
        <v>0</v>
      </c>
      <c r="N2476">
        <v>12</v>
      </c>
      <c r="O2476" t="b">
        <v>0</v>
      </c>
      <c r="P2476" t="s">
        <v>8271</v>
      </c>
      <c r="Q2476" s="6">
        <f t="shared" si="152"/>
        <v>0.22500000000000001</v>
      </c>
      <c r="R2476" s="8">
        <f t="shared" si="155"/>
        <v>18.75</v>
      </c>
      <c r="S2476" t="s">
        <v>8317</v>
      </c>
      <c r="T2476" t="s">
        <v>8318</v>
      </c>
    </row>
    <row r="2477" spans="1:20" ht="45" x14ac:dyDescent="0.25">
      <c r="A2477">
        <v>1330</v>
      </c>
      <c r="B2477" s="3" t="s">
        <v>1331</v>
      </c>
      <c r="C2477" s="3" t="s">
        <v>5440</v>
      </c>
      <c r="D2477">
        <v>35000</v>
      </c>
      <c r="E2477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 s="13">
        <f t="shared" si="153"/>
        <v>42553.166666666672</v>
      </c>
      <c r="K2477">
        <v>1464763109</v>
      </c>
      <c r="L2477" s="13">
        <f t="shared" si="154"/>
        <v>42247.496759259258</v>
      </c>
      <c r="M2477" t="b">
        <v>0</v>
      </c>
      <c r="N2477">
        <v>50</v>
      </c>
      <c r="O2477" t="b">
        <v>0</v>
      </c>
      <c r="P2477" t="s">
        <v>8273</v>
      </c>
      <c r="Q2477" s="6">
        <f t="shared" si="152"/>
        <v>0.22494285714285714</v>
      </c>
      <c r="R2477" s="8">
        <f t="shared" si="155"/>
        <v>157.46</v>
      </c>
      <c r="S2477" t="s">
        <v>8310</v>
      </c>
      <c r="T2477" t="s">
        <v>8316</v>
      </c>
    </row>
    <row r="2478" spans="1:20" ht="60" x14ac:dyDescent="0.25">
      <c r="A2478">
        <v>169</v>
      </c>
      <c r="B2478" s="3" t="s">
        <v>171</v>
      </c>
      <c r="C2478" s="3" t="s">
        <v>4279</v>
      </c>
      <c r="D2478">
        <v>2500</v>
      </c>
      <c r="E2478">
        <v>560</v>
      </c>
      <c r="F2478" t="s">
        <v>8221</v>
      </c>
      <c r="G2478" t="s">
        <v>8225</v>
      </c>
      <c r="H2478" t="s">
        <v>8247</v>
      </c>
      <c r="I2478">
        <v>1413634059</v>
      </c>
      <c r="J2478" s="13">
        <f t="shared" si="153"/>
        <v>41930.505312499998</v>
      </c>
      <c r="K2478">
        <v>1411042059</v>
      </c>
      <c r="L2478" s="13">
        <f t="shared" si="154"/>
        <v>41905.979629629634</v>
      </c>
      <c r="M2478" t="b">
        <v>0</v>
      </c>
      <c r="N2478">
        <v>10</v>
      </c>
      <c r="O2478" t="b">
        <v>0</v>
      </c>
      <c r="P2478" t="s">
        <v>8268</v>
      </c>
      <c r="Q2478" s="6">
        <f t="shared" si="152"/>
        <v>0.224</v>
      </c>
      <c r="R2478" s="8">
        <f t="shared" si="155"/>
        <v>56</v>
      </c>
      <c r="S2478" t="s">
        <v>8320</v>
      </c>
      <c r="T2478" t="s">
        <v>8349</v>
      </c>
    </row>
    <row r="2479" spans="1:20" ht="45" x14ac:dyDescent="0.25">
      <c r="A2479">
        <v>910</v>
      </c>
      <c r="B2479" s="3" t="s">
        <v>911</v>
      </c>
      <c r="C2479" s="3" t="s">
        <v>5020</v>
      </c>
      <c r="D2479">
        <v>550</v>
      </c>
      <c r="E2479">
        <v>123</v>
      </c>
      <c r="F2479" t="s">
        <v>8221</v>
      </c>
      <c r="G2479" t="s">
        <v>8225</v>
      </c>
      <c r="H2479" t="s">
        <v>8247</v>
      </c>
      <c r="I2479">
        <v>1488546319</v>
      </c>
      <c r="J2479" s="13">
        <f t="shared" si="153"/>
        <v>42797.545358796298</v>
      </c>
      <c r="K2479">
        <v>1483362319</v>
      </c>
      <c r="L2479" s="13">
        <f t="shared" si="154"/>
        <v>41766.072500000002</v>
      </c>
      <c r="M2479" t="b">
        <v>0</v>
      </c>
      <c r="N2479">
        <v>5</v>
      </c>
      <c r="O2479" t="b">
        <v>0</v>
      </c>
      <c r="P2479" t="s">
        <v>8278</v>
      </c>
      <c r="Q2479" s="6">
        <f t="shared" si="152"/>
        <v>0.22363636363636363</v>
      </c>
      <c r="R2479" s="8">
        <f t="shared" si="155"/>
        <v>24.6</v>
      </c>
      <c r="S2479" t="s">
        <v>8314</v>
      </c>
      <c r="T2479" t="s">
        <v>8346</v>
      </c>
    </row>
    <row r="2480" spans="1:20" ht="60" x14ac:dyDescent="0.25">
      <c r="A2480">
        <v>4057</v>
      </c>
      <c r="B2480" s="3" t="s">
        <v>4053</v>
      </c>
      <c r="C2480" s="3" t="s">
        <v>8161</v>
      </c>
      <c r="D2480">
        <v>3500</v>
      </c>
      <c r="E2480">
        <v>775</v>
      </c>
      <c r="F2480" t="s">
        <v>8221</v>
      </c>
      <c r="G2480" t="s">
        <v>8225</v>
      </c>
      <c r="H2480" t="s">
        <v>8247</v>
      </c>
      <c r="I2480">
        <v>1448492400</v>
      </c>
      <c r="J2480" s="13">
        <f t="shared" si="153"/>
        <v>42333.958333333328</v>
      </c>
      <c r="K2480">
        <v>1446506080</v>
      </c>
      <c r="L2480" s="13">
        <f t="shared" si="154"/>
        <v>42549.916712962964</v>
      </c>
      <c r="M2480" t="b">
        <v>0</v>
      </c>
      <c r="N2480">
        <v>6</v>
      </c>
      <c r="O2480" t="b">
        <v>0</v>
      </c>
      <c r="P2480" t="s">
        <v>8271</v>
      </c>
      <c r="Q2480" s="6">
        <f t="shared" si="152"/>
        <v>0.22142857142857142</v>
      </c>
      <c r="R2480" s="8">
        <f t="shared" si="155"/>
        <v>129.16666666666666</v>
      </c>
      <c r="S2480" t="s">
        <v>8317</v>
      </c>
      <c r="T2480" t="s">
        <v>8318</v>
      </c>
    </row>
    <row r="2481" spans="1:20" ht="60" x14ac:dyDescent="0.25">
      <c r="A2481">
        <v>708</v>
      </c>
      <c r="B2481" s="3" t="s">
        <v>709</v>
      </c>
      <c r="C2481" s="3" t="s">
        <v>4818</v>
      </c>
      <c r="D2481">
        <v>40000</v>
      </c>
      <c r="E2481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 s="13">
        <f t="shared" si="153"/>
        <v>41895.581018518518</v>
      </c>
      <c r="K2481">
        <v>1405432600</v>
      </c>
      <c r="L2481" s="13">
        <f t="shared" si="154"/>
        <v>42175.948981481488</v>
      </c>
      <c r="M2481" t="b">
        <v>0</v>
      </c>
      <c r="N2481">
        <v>369</v>
      </c>
      <c r="O2481" t="b">
        <v>0</v>
      </c>
      <c r="P2481" t="s">
        <v>8273</v>
      </c>
      <c r="Q2481" s="6">
        <f t="shared" si="152"/>
        <v>0.22092500000000001</v>
      </c>
      <c r="R2481" s="8">
        <f t="shared" si="155"/>
        <v>23.948509485094849</v>
      </c>
      <c r="S2481" t="s">
        <v>8310</v>
      </c>
      <c r="T2481" t="s">
        <v>8316</v>
      </c>
    </row>
    <row r="2482" spans="1:20" ht="60" x14ac:dyDescent="0.25">
      <c r="A2482">
        <v>1796</v>
      </c>
      <c r="B2482" s="3" t="s">
        <v>1797</v>
      </c>
      <c r="C2482" s="3" t="s">
        <v>5906</v>
      </c>
      <c r="D2482">
        <v>19000</v>
      </c>
      <c r="E2482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 s="13">
        <f t="shared" si="153"/>
        <v>42575.439421296294</v>
      </c>
      <c r="K2482">
        <v>1464172366</v>
      </c>
      <c r="L2482" s="13">
        <f t="shared" si="154"/>
        <v>41913.790289351848</v>
      </c>
      <c r="M2482" t="b">
        <v>1</v>
      </c>
      <c r="N2482">
        <v>86</v>
      </c>
      <c r="O2482" t="b">
        <v>0</v>
      </c>
      <c r="P2482" t="s">
        <v>8285</v>
      </c>
      <c r="Q2482" s="6">
        <f t="shared" si="152"/>
        <v>0.22052631578947368</v>
      </c>
      <c r="R2482" s="8">
        <f t="shared" si="155"/>
        <v>48.720930232558139</v>
      </c>
      <c r="S2482" t="s">
        <v>8325</v>
      </c>
      <c r="T2482" t="s">
        <v>8326</v>
      </c>
    </row>
    <row r="2483" spans="1:20" ht="60" x14ac:dyDescent="0.25">
      <c r="A2483">
        <v>4053</v>
      </c>
      <c r="B2483" s="3" t="s">
        <v>4049</v>
      </c>
      <c r="C2483" s="3" t="s">
        <v>8157</v>
      </c>
      <c r="D2483">
        <v>500</v>
      </c>
      <c r="E2483">
        <v>110</v>
      </c>
      <c r="F2483" t="s">
        <v>8221</v>
      </c>
      <c r="G2483" t="s">
        <v>8225</v>
      </c>
      <c r="H2483" t="s">
        <v>8247</v>
      </c>
      <c r="I2483">
        <v>1416081600</v>
      </c>
      <c r="J2483" s="13">
        <f t="shared" si="153"/>
        <v>41958.833333333328</v>
      </c>
      <c r="K2483">
        <v>1413477228</v>
      </c>
      <c r="L2483" s="13">
        <f t="shared" si="154"/>
        <v>41981.067523148144</v>
      </c>
      <c r="M2483" t="b">
        <v>0</v>
      </c>
      <c r="N2483">
        <v>2</v>
      </c>
      <c r="O2483" t="b">
        <v>0</v>
      </c>
      <c r="P2483" t="s">
        <v>8271</v>
      </c>
      <c r="Q2483" s="6">
        <f t="shared" si="152"/>
        <v>0.22</v>
      </c>
      <c r="R2483" s="8">
        <f t="shared" si="155"/>
        <v>55</v>
      </c>
      <c r="S2483" t="s">
        <v>8317</v>
      </c>
      <c r="T2483" t="s">
        <v>8318</v>
      </c>
    </row>
    <row r="2484" spans="1:20" ht="60" x14ac:dyDescent="0.25">
      <c r="A2484">
        <v>3842</v>
      </c>
      <c r="B2484" s="3" t="s">
        <v>3839</v>
      </c>
      <c r="C2484" s="3" t="s">
        <v>7951</v>
      </c>
      <c r="D2484">
        <v>5000</v>
      </c>
      <c r="E2484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 s="13">
        <f t="shared" si="153"/>
        <v>41770.493657407409</v>
      </c>
      <c r="K2484">
        <v>1397217052</v>
      </c>
      <c r="L2484" s="13">
        <f t="shared" si="154"/>
        <v>42147.741840277777</v>
      </c>
      <c r="M2484" t="b">
        <v>1</v>
      </c>
      <c r="N2484">
        <v>23</v>
      </c>
      <c r="O2484" t="b">
        <v>0</v>
      </c>
      <c r="P2484" t="s">
        <v>8271</v>
      </c>
      <c r="Q2484" s="6">
        <f t="shared" si="152"/>
        <v>0.21940000000000001</v>
      </c>
      <c r="R2484" s="8">
        <f t="shared" si="155"/>
        <v>47.695652173913047</v>
      </c>
      <c r="S2484" t="s">
        <v>8317</v>
      </c>
      <c r="T2484" t="s">
        <v>8318</v>
      </c>
    </row>
    <row r="2485" spans="1:20" ht="45" x14ac:dyDescent="0.25">
      <c r="A2485">
        <v>485</v>
      </c>
      <c r="B2485" s="3" t="s">
        <v>486</v>
      </c>
      <c r="C2485" s="3" t="s">
        <v>4595</v>
      </c>
      <c r="D2485">
        <v>37956</v>
      </c>
      <c r="E2485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 s="13">
        <f t="shared" si="153"/>
        <v>41411.50577546296</v>
      </c>
      <c r="K2485">
        <v>1366200499</v>
      </c>
      <c r="L2485" s="13">
        <f t="shared" si="154"/>
        <v>41878.530011574076</v>
      </c>
      <c r="M2485" t="b">
        <v>0</v>
      </c>
      <c r="N2485">
        <v>125</v>
      </c>
      <c r="O2485" t="b">
        <v>0</v>
      </c>
      <c r="P2485" t="s">
        <v>8270</v>
      </c>
      <c r="Q2485" s="6">
        <f t="shared" si="152"/>
        <v>0.21906971229845085</v>
      </c>
      <c r="R2485" s="8">
        <f t="shared" si="155"/>
        <v>66.520080000000007</v>
      </c>
      <c r="S2485" t="s">
        <v>8320</v>
      </c>
      <c r="T2485" t="s">
        <v>8347</v>
      </c>
    </row>
    <row r="2486" spans="1:20" ht="60" x14ac:dyDescent="0.25">
      <c r="A2486">
        <v>2745</v>
      </c>
      <c r="B2486" s="3" t="s">
        <v>2745</v>
      </c>
      <c r="C2486" s="3" t="s">
        <v>6855</v>
      </c>
      <c r="D2486">
        <v>8000</v>
      </c>
      <c r="E2486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 s="13">
        <f t="shared" si="153"/>
        <v>41104.988055555557</v>
      </c>
      <c r="K2486">
        <v>1337125368</v>
      </c>
      <c r="L2486" s="13">
        <f t="shared" si="154"/>
        <v>42381.866284722222</v>
      </c>
      <c r="M2486" t="b">
        <v>0</v>
      </c>
      <c r="N2486">
        <v>49</v>
      </c>
      <c r="O2486" t="b">
        <v>0</v>
      </c>
      <c r="P2486" t="s">
        <v>8304</v>
      </c>
      <c r="Q2486" s="6">
        <f t="shared" si="152"/>
        <v>0.21887499999999999</v>
      </c>
      <c r="R2486" s="8">
        <f t="shared" si="155"/>
        <v>35.734693877551024</v>
      </c>
      <c r="S2486" t="s">
        <v>8323</v>
      </c>
      <c r="T2486" t="s">
        <v>8351</v>
      </c>
    </row>
    <row r="2487" spans="1:20" ht="45" x14ac:dyDescent="0.25">
      <c r="A2487">
        <v>2917</v>
      </c>
      <c r="B2487" s="3" t="s">
        <v>2917</v>
      </c>
      <c r="C2487" s="3" t="s">
        <v>7027</v>
      </c>
      <c r="D2487">
        <v>2000</v>
      </c>
      <c r="E2487">
        <v>437</v>
      </c>
      <c r="F2487" t="s">
        <v>8221</v>
      </c>
      <c r="G2487" t="s">
        <v>8224</v>
      </c>
      <c r="H2487" t="s">
        <v>8246</v>
      </c>
      <c r="I2487">
        <v>1442381847</v>
      </c>
      <c r="J2487" s="13">
        <f t="shared" si="153"/>
        <v>42263.234340277777</v>
      </c>
      <c r="K2487">
        <v>1440826647</v>
      </c>
      <c r="L2487" s="13">
        <f t="shared" si="154"/>
        <v>42807.151863425926</v>
      </c>
      <c r="M2487" t="b">
        <v>0</v>
      </c>
      <c r="N2487">
        <v>9</v>
      </c>
      <c r="O2487" t="b">
        <v>0</v>
      </c>
      <c r="P2487" t="s">
        <v>8271</v>
      </c>
      <c r="Q2487" s="6">
        <f t="shared" si="152"/>
        <v>0.2185</v>
      </c>
      <c r="R2487" s="8">
        <f t="shared" si="155"/>
        <v>48.555555555555557</v>
      </c>
      <c r="S2487" t="s">
        <v>8317</v>
      </c>
      <c r="T2487" t="s">
        <v>8318</v>
      </c>
    </row>
    <row r="2488" spans="1:20" ht="45" x14ac:dyDescent="0.25">
      <c r="A2488">
        <v>1683</v>
      </c>
      <c r="B2488" s="3" t="s">
        <v>1684</v>
      </c>
      <c r="C2488" s="3" t="s">
        <v>5793</v>
      </c>
      <c r="D2488">
        <v>3500</v>
      </c>
      <c r="E2488">
        <v>760</v>
      </c>
      <c r="F2488" t="s">
        <v>8222</v>
      </c>
      <c r="G2488" t="s">
        <v>8230</v>
      </c>
      <c r="H2488" t="s">
        <v>8249</v>
      </c>
      <c r="I2488">
        <v>1491590738</v>
      </c>
      <c r="J2488" s="13">
        <f t="shared" si="153"/>
        <v>42832.781689814816</v>
      </c>
      <c r="K2488">
        <v>1489517138</v>
      </c>
      <c r="L2488" s="13">
        <f t="shared" si="154"/>
        <v>42701.908807870372</v>
      </c>
      <c r="M2488" t="b">
        <v>0</v>
      </c>
      <c r="N2488">
        <v>10</v>
      </c>
      <c r="O2488" t="b">
        <v>0</v>
      </c>
      <c r="P2488" t="s">
        <v>8293</v>
      </c>
      <c r="Q2488" s="6">
        <f t="shared" si="152"/>
        <v>0.21714285714285714</v>
      </c>
      <c r="R2488" s="8">
        <f t="shared" si="155"/>
        <v>76</v>
      </c>
      <c r="S2488" t="s">
        <v>8314</v>
      </c>
      <c r="T2488" t="s">
        <v>8339</v>
      </c>
    </row>
    <row r="2489" spans="1:20" ht="60" x14ac:dyDescent="0.25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1452795416</v>
      </c>
      <c r="J2489" s="13">
        <f t="shared" si="153"/>
        <v>42383.761759259258</v>
      </c>
      <c r="K2489">
        <v>1450203416</v>
      </c>
      <c r="L2489" s="13">
        <f t="shared" si="154"/>
        <v>42790.885243055556</v>
      </c>
      <c r="M2489" t="b">
        <v>0</v>
      </c>
      <c r="N2489">
        <v>6</v>
      </c>
      <c r="O2489" t="b">
        <v>0</v>
      </c>
      <c r="P2489" t="s">
        <v>8271</v>
      </c>
      <c r="Q2489" s="6">
        <f t="shared" si="152"/>
        <v>0.21685714285714286</v>
      </c>
      <c r="R2489" s="8">
        <f t="shared" si="155"/>
        <v>126.5</v>
      </c>
      <c r="S2489" t="s">
        <v>8317</v>
      </c>
      <c r="T2489" t="s">
        <v>8318</v>
      </c>
    </row>
    <row r="2490" spans="1:20" ht="60" x14ac:dyDescent="0.25">
      <c r="A2490">
        <v>672</v>
      </c>
      <c r="B2490" s="3" t="s">
        <v>673</v>
      </c>
      <c r="C2490" s="3" t="s">
        <v>4782</v>
      </c>
      <c r="D2490">
        <v>50000</v>
      </c>
      <c r="E2490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 s="13">
        <f t="shared" si="153"/>
        <v>42005.207638888889</v>
      </c>
      <c r="K2490">
        <v>1417410964</v>
      </c>
      <c r="L2490" s="13">
        <f t="shared" si="154"/>
        <v>41792.214467592588</v>
      </c>
      <c r="M2490" t="b">
        <v>0</v>
      </c>
      <c r="N2490">
        <v>215</v>
      </c>
      <c r="O2490" t="b">
        <v>0</v>
      </c>
      <c r="P2490" t="s">
        <v>8273</v>
      </c>
      <c r="Q2490" s="6">
        <f t="shared" si="152"/>
        <v>0.21628</v>
      </c>
      <c r="R2490" s="8">
        <f t="shared" si="155"/>
        <v>50.29767441860465</v>
      </c>
      <c r="S2490" t="s">
        <v>8310</v>
      </c>
      <c r="T2490" t="s">
        <v>8316</v>
      </c>
    </row>
    <row r="2491" spans="1:20" ht="60" x14ac:dyDescent="0.25">
      <c r="A2491">
        <v>467</v>
      </c>
      <c r="B2491" s="3" t="s">
        <v>468</v>
      </c>
      <c r="C2491" s="3" t="s">
        <v>4577</v>
      </c>
      <c r="D2491">
        <v>20000</v>
      </c>
      <c r="E2491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 s="13">
        <f t="shared" si="153"/>
        <v>41180.679791666669</v>
      </c>
      <c r="K2491">
        <v>1344961134</v>
      </c>
      <c r="L2491" s="13">
        <f t="shared" si="154"/>
        <v>42445.712754629625</v>
      </c>
      <c r="M2491" t="b">
        <v>0</v>
      </c>
      <c r="N2491">
        <v>39</v>
      </c>
      <c r="O2491" t="b">
        <v>0</v>
      </c>
      <c r="P2491" t="s">
        <v>8270</v>
      </c>
      <c r="Q2491" s="6">
        <f t="shared" si="152"/>
        <v>0.21575</v>
      </c>
      <c r="R2491" s="8">
        <f t="shared" si="155"/>
        <v>110.64102564102564</v>
      </c>
      <c r="S2491" t="s">
        <v>8320</v>
      </c>
      <c r="T2491" t="s">
        <v>8347</v>
      </c>
    </row>
    <row r="2492" spans="1:20" ht="60" x14ac:dyDescent="0.25">
      <c r="A2492">
        <v>3893</v>
      </c>
      <c r="B2492" s="3" t="s">
        <v>3890</v>
      </c>
      <c r="C2492" s="3" t="s">
        <v>8001</v>
      </c>
      <c r="D2492">
        <v>50000</v>
      </c>
      <c r="E2492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 s="13">
        <f t="shared" si="153"/>
        <v>41821.25</v>
      </c>
      <c r="K2492">
        <v>1400600840</v>
      </c>
      <c r="L2492" s="13">
        <f t="shared" si="154"/>
        <v>42623.606134259258</v>
      </c>
      <c r="M2492" t="b">
        <v>0</v>
      </c>
      <c r="N2492">
        <v>84</v>
      </c>
      <c r="O2492" t="b">
        <v>0</v>
      </c>
      <c r="P2492" t="s">
        <v>8271</v>
      </c>
      <c r="Q2492" s="6">
        <f t="shared" si="152"/>
        <v>0.2155</v>
      </c>
      <c r="R2492" s="8">
        <f t="shared" si="155"/>
        <v>128.27380952380952</v>
      </c>
      <c r="S2492" t="s">
        <v>8317</v>
      </c>
      <c r="T2492" t="s">
        <v>8318</v>
      </c>
    </row>
    <row r="2493" spans="1:20" ht="60" x14ac:dyDescent="0.25">
      <c r="A2493">
        <v>669</v>
      </c>
      <c r="B2493" s="3" t="s">
        <v>670</v>
      </c>
      <c r="C2493" s="3" t="s">
        <v>4779</v>
      </c>
      <c r="D2493">
        <v>200000</v>
      </c>
      <c r="E2493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 s="13">
        <f t="shared" si="153"/>
        <v>42557.625671296293</v>
      </c>
      <c r="K2493">
        <v>1465225258</v>
      </c>
      <c r="L2493" s="13">
        <f t="shared" si="154"/>
        <v>42334.803923611107</v>
      </c>
      <c r="M2493" t="b">
        <v>0</v>
      </c>
      <c r="N2493">
        <v>28</v>
      </c>
      <c r="O2493" t="b">
        <v>0</v>
      </c>
      <c r="P2493" t="s">
        <v>8273</v>
      </c>
      <c r="Q2493" s="6">
        <f t="shared" si="152"/>
        <v>0.21507499999999999</v>
      </c>
      <c r="R2493" s="8">
        <f t="shared" si="155"/>
        <v>1536.25</v>
      </c>
      <c r="S2493" t="s">
        <v>8310</v>
      </c>
      <c r="T2493" t="s">
        <v>8316</v>
      </c>
    </row>
    <row r="2494" spans="1:20" ht="45" x14ac:dyDescent="0.25">
      <c r="A2494">
        <v>3737</v>
      </c>
      <c r="B2494" s="3" t="s">
        <v>3734</v>
      </c>
      <c r="C2494" s="3" t="s">
        <v>7847</v>
      </c>
      <c r="D2494">
        <v>700</v>
      </c>
      <c r="E2494">
        <v>150</v>
      </c>
      <c r="F2494" t="s">
        <v>8221</v>
      </c>
      <c r="G2494" t="s">
        <v>8224</v>
      </c>
      <c r="H2494" t="s">
        <v>8246</v>
      </c>
      <c r="I2494">
        <v>1447311540</v>
      </c>
      <c r="J2494" s="13">
        <f t="shared" si="153"/>
        <v>42320.290972222225</v>
      </c>
      <c r="K2494">
        <v>1445358903</v>
      </c>
      <c r="L2494" s="13">
        <f t="shared" si="154"/>
        <v>42676.717615740738</v>
      </c>
      <c r="M2494" t="b">
        <v>0</v>
      </c>
      <c r="N2494">
        <v>4</v>
      </c>
      <c r="O2494" t="b">
        <v>0</v>
      </c>
      <c r="P2494" t="s">
        <v>8271</v>
      </c>
      <c r="Q2494" s="6">
        <f t="shared" si="152"/>
        <v>0.21428571428571427</v>
      </c>
      <c r="R2494" s="8">
        <f t="shared" si="155"/>
        <v>37.5</v>
      </c>
      <c r="S2494" t="s">
        <v>8317</v>
      </c>
      <c r="T2494" t="s">
        <v>8318</v>
      </c>
    </row>
    <row r="2495" spans="1:20" ht="45" x14ac:dyDescent="0.25">
      <c r="A2495">
        <v>4104</v>
      </c>
      <c r="B2495" s="3" t="s">
        <v>4100</v>
      </c>
      <c r="C2495" s="3" t="s">
        <v>8207</v>
      </c>
      <c r="D2495">
        <v>3000</v>
      </c>
      <c r="E2495">
        <v>641</v>
      </c>
      <c r="F2495" t="s">
        <v>8221</v>
      </c>
      <c r="G2495" t="s">
        <v>8226</v>
      </c>
      <c r="H2495" t="s">
        <v>8248</v>
      </c>
      <c r="I2495">
        <v>1477550434</v>
      </c>
      <c r="J2495" s="13">
        <f t="shared" si="153"/>
        <v>42670.278171296297</v>
      </c>
      <c r="K2495">
        <v>1474958434</v>
      </c>
      <c r="L2495" s="13">
        <f t="shared" si="154"/>
        <v>41897.134895833333</v>
      </c>
      <c r="M2495" t="b">
        <v>0</v>
      </c>
      <c r="N2495">
        <v>14</v>
      </c>
      <c r="O2495" t="b">
        <v>0</v>
      </c>
      <c r="P2495" t="s">
        <v>8271</v>
      </c>
      <c r="Q2495" s="6">
        <f t="shared" si="152"/>
        <v>0.21366666666666667</v>
      </c>
      <c r="R2495" s="8">
        <f t="shared" si="155"/>
        <v>45.785714285714285</v>
      </c>
      <c r="S2495" t="s">
        <v>8317</v>
      </c>
      <c r="T2495" t="s">
        <v>8318</v>
      </c>
    </row>
    <row r="2496" spans="1:20" ht="60" x14ac:dyDescent="0.25">
      <c r="A2496">
        <v>613</v>
      </c>
      <c r="B2496" s="3" t="s">
        <v>614</v>
      </c>
      <c r="C2496" s="3" t="s">
        <v>4723</v>
      </c>
      <c r="D2496">
        <v>60000</v>
      </c>
      <c r="E2496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 s="13">
        <f t="shared" si="153"/>
        <v>42278.207638888889</v>
      </c>
      <c r="K2496">
        <v>1441022120</v>
      </c>
      <c r="L2496" s="13">
        <f t="shared" si="154"/>
        <v>42805.032962962956</v>
      </c>
      <c r="M2496" t="b">
        <v>0</v>
      </c>
      <c r="N2496">
        <v>121</v>
      </c>
      <c r="O2496" t="b">
        <v>0</v>
      </c>
      <c r="P2496" t="s">
        <v>8272</v>
      </c>
      <c r="Q2496" s="6">
        <f t="shared" si="152"/>
        <v>0.21363333333333334</v>
      </c>
      <c r="R2496" s="8">
        <f t="shared" si="155"/>
        <v>105.93388429752066</v>
      </c>
      <c r="S2496" t="s">
        <v>8310</v>
      </c>
      <c r="T2496" t="s">
        <v>8357</v>
      </c>
    </row>
    <row r="2497" spans="1:20" ht="60" x14ac:dyDescent="0.25">
      <c r="A2497">
        <v>1771</v>
      </c>
      <c r="B2497" s="3" t="s">
        <v>1772</v>
      </c>
      <c r="C2497" s="3" t="s">
        <v>5881</v>
      </c>
      <c r="D2497">
        <v>4200</v>
      </c>
      <c r="E2497">
        <v>895</v>
      </c>
      <c r="F2497" t="s">
        <v>8221</v>
      </c>
      <c r="G2497" t="s">
        <v>8225</v>
      </c>
      <c r="H2497" t="s">
        <v>8247</v>
      </c>
      <c r="I2497">
        <v>1414107040</v>
      </c>
      <c r="J2497" s="13">
        <f t="shared" si="153"/>
        <v>41935.979629629634</v>
      </c>
      <c r="K2497">
        <v>1411515040</v>
      </c>
      <c r="L2497" s="13">
        <f t="shared" si="154"/>
        <v>42531.195277777777</v>
      </c>
      <c r="M2497" t="b">
        <v>1</v>
      </c>
      <c r="N2497">
        <v>25</v>
      </c>
      <c r="O2497" t="b">
        <v>0</v>
      </c>
      <c r="P2497" t="s">
        <v>8285</v>
      </c>
      <c r="Q2497" s="6">
        <f t="shared" si="152"/>
        <v>0.21309523809523809</v>
      </c>
      <c r="R2497" s="8">
        <f t="shared" si="155"/>
        <v>35.799999999999997</v>
      </c>
      <c r="S2497" t="s">
        <v>8325</v>
      </c>
      <c r="T2497" t="s">
        <v>8326</v>
      </c>
    </row>
    <row r="2498" spans="1:20" ht="60" x14ac:dyDescent="0.25">
      <c r="A2498">
        <v>3843</v>
      </c>
      <c r="B2498" s="3" t="s">
        <v>3840</v>
      </c>
      <c r="C2498" s="3" t="s">
        <v>7952</v>
      </c>
      <c r="D2498">
        <v>5000</v>
      </c>
      <c r="E2498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 s="13">
        <f t="shared" si="153"/>
        <v>41791.072500000002</v>
      </c>
      <c r="K2498">
        <v>1399427064</v>
      </c>
      <c r="L2498" s="13">
        <f t="shared" si="154"/>
        <v>40759.860532407409</v>
      </c>
      <c r="M2498" t="b">
        <v>1</v>
      </c>
      <c r="N2498">
        <v>19</v>
      </c>
      <c r="O2498" t="b">
        <v>0</v>
      </c>
      <c r="P2498" t="s">
        <v>8271</v>
      </c>
      <c r="Q2498" s="6">
        <f t="shared" ref="Q2498:Q2561" si="156">E2498/D2498</f>
        <v>0.21299999999999999</v>
      </c>
      <c r="R2498" s="8">
        <f t="shared" si="155"/>
        <v>56.05263157894737</v>
      </c>
      <c r="S2498" t="s">
        <v>8317</v>
      </c>
      <c r="T2498" t="s">
        <v>8318</v>
      </c>
    </row>
    <row r="2499" spans="1:20" ht="45" x14ac:dyDescent="0.25">
      <c r="A2499">
        <v>1566</v>
      </c>
      <c r="B2499" s="3" t="s">
        <v>1567</v>
      </c>
      <c r="C2499" s="3" t="s">
        <v>5676</v>
      </c>
      <c r="D2499">
        <v>30000</v>
      </c>
      <c r="E2499">
        <v>6375</v>
      </c>
      <c r="F2499" t="s">
        <v>8220</v>
      </c>
      <c r="G2499" t="s">
        <v>8224</v>
      </c>
      <c r="H2499" t="s">
        <v>8246</v>
      </c>
      <c r="I2499">
        <v>1469656800</v>
      </c>
      <c r="J2499" s="13">
        <f t="shared" ref="J2499:J2562" si="157">(((I2499/60)/60)/24)+DATE(1970,1,1)</f>
        <v>42578.916666666672</v>
      </c>
      <c r="K2499">
        <v>1467151204</v>
      </c>
      <c r="L2499" s="13">
        <f t="shared" ref="L2499:L2562" si="158">(((K2518/60)/60)/24)+DATE(1970,1,1)</f>
        <v>42548.449861111112</v>
      </c>
      <c r="M2499" t="b">
        <v>0</v>
      </c>
      <c r="N2499">
        <v>59</v>
      </c>
      <c r="O2499" t="b">
        <v>0</v>
      </c>
      <c r="P2499" t="s">
        <v>8290</v>
      </c>
      <c r="Q2499" s="6">
        <f t="shared" si="156"/>
        <v>0.21249999999999999</v>
      </c>
      <c r="R2499" s="8">
        <f t="shared" ref="R2499:R2562" si="159">E2499/N2499</f>
        <v>108.05084745762711</v>
      </c>
      <c r="S2499" t="s">
        <v>8323</v>
      </c>
      <c r="T2499" t="s">
        <v>8355</v>
      </c>
    </row>
    <row r="2500" spans="1:20" ht="60" x14ac:dyDescent="0.25">
      <c r="A2500">
        <v>1737</v>
      </c>
      <c r="B2500" s="3" t="s">
        <v>1738</v>
      </c>
      <c r="C2500" s="3" t="s">
        <v>5847</v>
      </c>
      <c r="D2500">
        <v>4000</v>
      </c>
      <c r="E2500">
        <v>850</v>
      </c>
      <c r="F2500" t="s">
        <v>8221</v>
      </c>
      <c r="G2500" t="s">
        <v>8224</v>
      </c>
      <c r="H2500" t="s">
        <v>8246</v>
      </c>
      <c r="I2500">
        <v>1437432392</v>
      </c>
      <c r="J2500" s="13">
        <f t="shared" si="157"/>
        <v>42205.948981481488</v>
      </c>
      <c r="K2500">
        <v>1434840392</v>
      </c>
      <c r="L2500" s="13">
        <f t="shared" si="158"/>
        <v>42430.566898148143</v>
      </c>
      <c r="M2500" t="b">
        <v>0</v>
      </c>
      <c r="N2500">
        <v>15</v>
      </c>
      <c r="O2500" t="b">
        <v>0</v>
      </c>
      <c r="P2500" t="s">
        <v>8293</v>
      </c>
      <c r="Q2500" s="6">
        <f t="shared" si="156"/>
        <v>0.21249999999999999</v>
      </c>
      <c r="R2500" s="8">
        <f t="shared" si="159"/>
        <v>56.666666666666664</v>
      </c>
      <c r="S2500" t="s">
        <v>8314</v>
      </c>
      <c r="T2500" t="s">
        <v>8339</v>
      </c>
    </row>
    <row r="2501" spans="1:20" ht="60" x14ac:dyDescent="0.25">
      <c r="A2501">
        <v>1984</v>
      </c>
      <c r="B2501" s="3" t="s">
        <v>1985</v>
      </c>
      <c r="C2501" s="3" t="s">
        <v>6094</v>
      </c>
      <c r="D2501">
        <v>15000</v>
      </c>
      <c r="E2501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 s="13">
        <f t="shared" si="157"/>
        <v>41973.831956018519</v>
      </c>
      <c r="K2501">
        <v>1412189881</v>
      </c>
      <c r="L2501" s="13">
        <f t="shared" si="158"/>
        <v>42403.080497685187</v>
      </c>
      <c r="M2501" t="b">
        <v>0</v>
      </c>
      <c r="N2501">
        <v>7</v>
      </c>
      <c r="O2501" t="b">
        <v>0</v>
      </c>
      <c r="P2501" t="s">
        <v>8296</v>
      </c>
      <c r="Q2501" s="6">
        <f t="shared" si="156"/>
        <v>0.21146666666666666</v>
      </c>
      <c r="R2501" s="8">
        <f t="shared" si="159"/>
        <v>453.14285714285717</v>
      </c>
      <c r="S2501" t="s">
        <v>8325</v>
      </c>
      <c r="T2501" t="s">
        <v>8354</v>
      </c>
    </row>
    <row r="2502" spans="1:20" ht="45" x14ac:dyDescent="0.25">
      <c r="A2502">
        <v>3972</v>
      </c>
      <c r="B2502" s="3" t="s">
        <v>3969</v>
      </c>
      <c r="C2502" s="3" t="s">
        <v>8079</v>
      </c>
      <c r="D2502">
        <v>1000</v>
      </c>
      <c r="E2502">
        <v>211</v>
      </c>
      <c r="F2502" t="s">
        <v>8221</v>
      </c>
      <c r="G2502" t="s">
        <v>8224</v>
      </c>
      <c r="H2502" t="s">
        <v>8246</v>
      </c>
      <c r="I2502">
        <v>1423186634</v>
      </c>
      <c r="J2502" s="13">
        <f t="shared" si="157"/>
        <v>42041.067523148144</v>
      </c>
      <c r="K2502">
        <v>1418002634</v>
      </c>
      <c r="L2502" s="13">
        <f t="shared" si="158"/>
        <v>41946.936909722222</v>
      </c>
      <c r="M2502" t="b">
        <v>0</v>
      </c>
      <c r="N2502">
        <v>8</v>
      </c>
      <c r="O2502" t="b">
        <v>0</v>
      </c>
      <c r="P2502" t="s">
        <v>8271</v>
      </c>
      <c r="Q2502" s="6">
        <f t="shared" si="156"/>
        <v>0.21099999999999999</v>
      </c>
      <c r="R2502" s="8">
        <f t="shared" si="159"/>
        <v>26.375</v>
      </c>
      <c r="S2502" t="s">
        <v>8317</v>
      </c>
      <c r="T2502" t="s">
        <v>8318</v>
      </c>
    </row>
    <row r="2503" spans="1:20" ht="60" x14ac:dyDescent="0.25">
      <c r="A2503">
        <v>181</v>
      </c>
      <c r="B2503" s="3" t="s">
        <v>183</v>
      </c>
      <c r="C2503" s="3" t="s">
        <v>4291</v>
      </c>
      <c r="D2503">
        <v>3423</v>
      </c>
      <c r="E2503">
        <v>722</v>
      </c>
      <c r="F2503" t="s">
        <v>8221</v>
      </c>
      <c r="G2503" t="s">
        <v>8225</v>
      </c>
      <c r="H2503" t="s">
        <v>8247</v>
      </c>
      <c r="I2503">
        <v>1434995295</v>
      </c>
      <c r="J2503" s="13">
        <f t="shared" si="157"/>
        <v>42177.741840277777</v>
      </c>
      <c r="K2503">
        <v>1432403295</v>
      </c>
      <c r="L2503" s="13">
        <f t="shared" si="158"/>
        <v>42132.809953703705</v>
      </c>
      <c r="M2503" t="b">
        <v>0</v>
      </c>
      <c r="N2503">
        <v>4</v>
      </c>
      <c r="O2503" t="b">
        <v>0</v>
      </c>
      <c r="P2503" t="s">
        <v>8268</v>
      </c>
      <c r="Q2503" s="6">
        <f t="shared" si="156"/>
        <v>0.21092608822670172</v>
      </c>
      <c r="R2503" s="8">
        <f t="shared" si="159"/>
        <v>180.5</v>
      </c>
      <c r="S2503" t="s">
        <v>8320</v>
      </c>
      <c r="T2503" t="s">
        <v>8349</v>
      </c>
    </row>
    <row r="2504" spans="1:20" ht="45" x14ac:dyDescent="0.25">
      <c r="A2504">
        <v>922</v>
      </c>
      <c r="B2504" s="3" t="s">
        <v>923</v>
      </c>
      <c r="C2504" s="3" t="s">
        <v>5032</v>
      </c>
      <c r="D2504">
        <v>27000</v>
      </c>
      <c r="E2504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 s="13">
        <f t="shared" si="157"/>
        <v>41913.530011574076</v>
      </c>
      <c r="K2504">
        <v>1409143393</v>
      </c>
      <c r="L2504" s="13">
        <f t="shared" si="158"/>
        <v>42125.644467592589</v>
      </c>
      <c r="M2504" t="b">
        <v>0</v>
      </c>
      <c r="N2504">
        <v>30</v>
      </c>
      <c r="O2504" t="b">
        <v>0</v>
      </c>
      <c r="P2504" t="s">
        <v>8278</v>
      </c>
      <c r="Q2504" s="6">
        <f t="shared" si="156"/>
        <v>0.21037037037037037</v>
      </c>
      <c r="R2504" s="8">
        <f t="shared" si="159"/>
        <v>189.33333333333334</v>
      </c>
      <c r="S2504" t="s">
        <v>8314</v>
      </c>
      <c r="T2504" t="s">
        <v>8346</v>
      </c>
    </row>
    <row r="2505" spans="1:20" x14ac:dyDescent="0.25">
      <c r="A2505">
        <v>2655</v>
      </c>
      <c r="B2505" s="3" t="s">
        <v>2655</v>
      </c>
      <c r="C2505" s="3" t="s">
        <v>6765</v>
      </c>
      <c r="D2505">
        <v>15000</v>
      </c>
      <c r="E2505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 s="13">
        <f t="shared" si="157"/>
        <v>42409.833333333328</v>
      </c>
      <c r="K2505">
        <v>1452631647</v>
      </c>
      <c r="L2505" s="13">
        <f t="shared" si="158"/>
        <v>42128.814247685179</v>
      </c>
      <c r="M2505" t="b">
        <v>0</v>
      </c>
      <c r="N2505">
        <v>43</v>
      </c>
      <c r="O2505" t="b">
        <v>0</v>
      </c>
      <c r="P2505" t="s">
        <v>8301</v>
      </c>
      <c r="Q2505" s="6">
        <f t="shared" si="156"/>
        <v>0.21033333333333334</v>
      </c>
      <c r="R2505" s="8">
        <f t="shared" si="159"/>
        <v>73.372093023255815</v>
      </c>
      <c r="S2505" t="s">
        <v>8310</v>
      </c>
      <c r="T2505" t="s">
        <v>8319</v>
      </c>
    </row>
    <row r="2506" spans="1:20" ht="60" x14ac:dyDescent="0.25">
      <c r="A2506">
        <v>3135</v>
      </c>
      <c r="B2506" s="3" t="s">
        <v>3135</v>
      </c>
      <c r="C2506" s="3" t="s">
        <v>7245</v>
      </c>
      <c r="D2506">
        <v>777</v>
      </c>
      <c r="E2506">
        <v>162</v>
      </c>
      <c r="F2506" t="s">
        <v>8222</v>
      </c>
      <c r="G2506" t="s">
        <v>8224</v>
      </c>
      <c r="H2506" t="s">
        <v>8246</v>
      </c>
      <c r="I2506">
        <v>1491277121</v>
      </c>
      <c r="J2506" s="13">
        <f t="shared" si="157"/>
        <v>42829.151863425926</v>
      </c>
      <c r="K2506">
        <v>1489376321</v>
      </c>
      <c r="L2506" s="13">
        <f t="shared" si="158"/>
        <v>42313.936365740738</v>
      </c>
      <c r="M2506" t="b">
        <v>0</v>
      </c>
      <c r="N2506">
        <v>7</v>
      </c>
      <c r="O2506" t="b">
        <v>0</v>
      </c>
      <c r="P2506" t="s">
        <v>8271</v>
      </c>
      <c r="Q2506" s="6">
        <f t="shared" si="156"/>
        <v>0.20849420849420849</v>
      </c>
      <c r="R2506" s="8">
        <f t="shared" si="159"/>
        <v>23.142857142857142</v>
      </c>
      <c r="S2506" t="s">
        <v>8317</v>
      </c>
      <c r="T2506" t="s">
        <v>8318</v>
      </c>
    </row>
    <row r="2507" spans="1:20" ht="45" x14ac:dyDescent="0.25">
      <c r="A2507">
        <v>2896</v>
      </c>
      <c r="B2507" s="3" t="s">
        <v>2896</v>
      </c>
      <c r="C2507" s="3" t="s">
        <v>7006</v>
      </c>
      <c r="D2507">
        <v>3000</v>
      </c>
      <c r="E2507">
        <v>625</v>
      </c>
      <c r="F2507" t="s">
        <v>8221</v>
      </c>
      <c r="G2507" t="s">
        <v>8224</v>
      </c>
      <c r="H2507" t="s">
        <v>8246</v>
      </c>
      <c r="I2507">
        <v>1481522400</v>
      </c>
      <c r="J2507" s="13">
        <f t="shared" si="157"/>
        <v>42716.25</v>
      </c>
      <c r="K2507">
        <v>1480283321</v>
      </c>
      <c r="L2507" s="13">
        <f t="shared" si="158"/>
        <v>42726.920081018514</v>
      </c>
      <c r="M2507" t="b">
        <v>0</v>
      </c>
      <c r="N2507">
        <v>12</v>
      </c>
      <c r="O2507" t="b">
        <v>0</v>
      </c>
      <c r="P2507" t="s">
        <v>8271</v>
      </c>
      <c r="Q2507" s="6">
        <f t="shared" si="156"/>
        <v>0.20833333333333334</v>
      </c>
      <c r="R2507" s="8">
        <f t="shared" si="159"/>
        <v>52.083333333333336</v>
      </c>
      <c r="S2507" t="s">
        <v>8317</v>
      </c>
      <c r="T2507" t="s">
        <v>8318</v>
      </c>
    </row>
    <row r="2508" spans="1:20" ht="45" x14ac:dyDescent="0.25">
      <c r="A2508">
        <v>2324</v>
      </c>
      <c r="B2508" s="3" t="s">
        <v>2325</v>
      </c>
      <c r="C2508" s="3" t="s">
        <v>6434</v>
      </c>
      <c r="D2508">
        <v>7500</v>
      </c>
      <c r="E2508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 s="13">
        <f t="shared" si="157"/>
        <v>42820.843576388885</v>
      </c>
      <c r="K2508">
        <v>1487970885</v>
      </c>
      <c r="L2508" s="13">
        <f t="shared" si="158"/>
        <v>42403.971851851849</v>
      </c>
      <c r="M2508" t="b">
        <v>0</v>
      </c>
      <c r="N2508">
        <v>61</v>
      </c>
      <c r="O2508" t="b">
        <v>0</v>
      </c>
      <c r="P2508" t="s">
        <v>8298</v>
      </c>
      <c r="Q2508" s="6">
        <f t="shared" si="156"/>
        <v>0.20733333333333334</v>
      </c>
      <c r="R2508" s="8">
        <f t="shared" si="159"/>
        <v>25.491803278688526</v>
      </c>
      <c r="S2508" t="s">
        <v>8328</v>
      </c>
      <c r="T2508" t="s">
        <v>8329</v>
      </c>
    </row>
    <row r="2509" spans="1:20" ht="60" x14ac:dyDescent="0.25">
      <c r="A2509">
        <v>1165</v>
      </c>
      <c r="B2509" s="3" t="s">
        <v>1166</v>
      </c>
      <c r="C2509" s="3" t="s">
        <v>5275</v>
      </c>
      <c r="D2509">
        <v>10000</v>
      </c>
      <c r="E2509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 s="13">
        <f t="shared" si="157"/>
        <v>41826.214467592588</v>
      </c>
      <c r="K2509">
        <v>1401685730</v>
      </c>
      <c r="L2509" s="13">
        <f t="shared" si="158"/>
        <v>41825.485868055555</v>
      </c>
      <c r="M2509" t="b">
        <v>0</v>
      </c>
      <c r="N2509">
        <v>25</v>
      </c>
      <c r="O2509" t="b">
        <v>0</v>
      </c>
      <c r="P2509" t="s">
        <v>8284</v>
      </c>
      <c r="Q2509" s="6">
        <f t="shared" si="156"/>
        <v>0.20705000000000001</v>
      </c>
      <c r="R2509" s="8">
        <f t="shared" si="159"/>
        <v>82.82</v>
      </c>
      <c r="S2509" t="s">
        <v>8328</v>
      </c>
      <c r="T2509" t="s">
        <v>8356</v>
      </c>
    </row>
    <row r="2510" spans="1:20" ht="45" x14ac:dyDescent="0.25">
      <c r="A2510">
        <v>1594</v>
      </c>
      <c r="B2510" s="3" t="s">
        <v>1595</v>
      </c>
      <c r="C2510" s="3" t="s">
        <v>5704</v>
      </c>
      <c r="D2510">
        <v>1000</v>
      </c>
      <c r="E2510">
        <v>205</v>
      </c>
      <c r="F2510" t="s">
        <v>8221</v>
      </c>
      <c r="G2510" t="s">
        <v>8224</v>
      </c>
      <c r="H2510" t="s">
        <v>8246</v>
      </c>
      <c r="I2510">
        <v>1463329260</v>
      </c>
      <c r="J2510" s="13">
        <f t="shared" si="157"/>
        <v>42505.681249999994</v>
      </c>
      <c r="K2510">
        <v>1458147982</v>
      </c>
      <c r="L2510" s="13">
        <f t="shared" si="158"/>
        <v>42630.922893518517</v>
      </c>
      <c r="M2510" t="b">
        <v>0</v>
      </c>
      <c r="N2510">
        <v>10</v>
      </c>
      <c r="O2510" t="b">
        <v>0</v>
      </c>
      <c r="P2510" t="s">
        <v>8291</v>
      </c>
      <c r="Q2510" s="6">
        <f t="shared" si="156"/>
        <v>0.20499999999999999</v>
      </c>
      <c r="R2510" s="8">
        <f t="shared" si="159"/>
        <v>20.5</v>
      </c>
      <c r="S2510" t="s">
        <v>8325</v>
      </c>
      <c r="T2510" t="s">
        <v>8343</v>
      </c>
    </row>
    <row r="2511" spans="1:20" ht="60" x14ac:dyDescent="0.25">
      <c r="A2511">
        <v>1800</v>
      </c>
      <c r="B2511" s="3" t="s">
        <v>1801</v>
      </c>
      <c r="C2511" s="3" t="s">
        <v>5910</v>
      </c>
      <c r="D2511">
        <v>46260</v>
      </c>
      <c r="E2511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 s="13">
        <f t="shared" si="157"/>
        <v>42653.606134259258</v>
      </c>
      <c r="K2511">
        <v>1473517970</v>
      </c>
      <c r="L2511" s="13">
        <f t="shared" si="158"/>
        <v>41465.500173611108</v>
      </c>
      <c r="M2511" t="b">
        <v>1</v>
      </c>
      <c r="N2511">
        <v>113</v>
      </c>
      <c r="O2511" t="b">
        <v>0</v>
      </c>
      <c r="P2511" t="s">
        <v>8285</v>
      </c>
      <c r="Q2511" s="6">
        <f t="shared" si="156"/>
        <v>0.20449632511889321</v>
      </c>
      <c r="R2511" s="8">
        <f t="shared" si="159"/>
        <v>83.716814159292042</v>
      </c>
      <c r="S2511" t="s">
        <v>8325</v>
      </c>
      <c r="T2511" t="s">
        <v>8326</v>
      </c>
    </row>
    <row r="2512" spans="1:20" ht="60" x14ac:dyDescent="0.25">
      <c r="A2512">
        <v>2942</v>
      </c>
      <c r="B2512" s="3" t="s">
        <v>2942</v>
      </c>
      <c r="C2512" s="3" t="s">
        <v>7052</v>
      </c>
      <c r="D2512">
        <v>200000</v>
      </c>
      <c r="E2512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 s="13">
        <f t="shared" si="157"/>
        <v>42354.845833333333</v>
      </c>
      <c r="K2512">
        <v>1448565459</v>
      </c>
      <c r="L2512" s="13">
        <f t="shared" si="158"/>
        <v>42093.588263888887</v>
      </c>
      <c r="M2512" t="b">
        <v>0</v>
      </c>
      <c r="N2512">
        <v>202</v>
      </c>
      <c r="O2512" t="b">
        <v>0</v>
      </c>
      <c r="P2512" t="s">
        <v>8303</v>
      </c>
      <c r="Q2512" s="6">
        <f t="shared" si="156"/>
        <v>0.20424999999999999</v>
      </c>
      <c r="R2512" s="8">
        <f t="shared" si="159"/>
        <v>202.22772277227722</v>
      </c>
      <c r="S2512" t="s">
        <v>8317</v>
      </c>
      <c r="T2512" t="s">
        <v>8330</v>
      </c>
    </row>
    <row r="2513" spans="1:20" ht="45" x14ac:dyDescent="0.25">
      <c r="A2513">
        <v>1424</v>
      </c>
      <c r="B2513" s="3" t="s">
        <v>1425</v>
      </c>
      <c r="C2513" s="3" t="s">
        <v>5534</v>
      </c>
      <c r="D2513">
        <v>7500</v>
      </c>
      <c r="E2513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 s="13">
        <f t="shared" si="157"/>
        <v>42689.759282407409</v>
      </c>
      <c r="K2513">
        <v>1478106802</v>
      </c>
      <c r="L2513" s="13">
        <f t="shared" si="158"/>
        <v>42150.485439814816</v>
      </c>
      <c r="M2513" t="b">
        <v>0</v>
      </c>
      <c r="N2513">
        <v>14</v>
      </c>
      <c r="O2513" t="b">
        <v>0</v>
      </c>
      <c r="P2513" t="s">
        <v>8287</v>
      </c>
      <c r="Q2513" s="6">
        <f t="shared" si="156"/>
        <v>0.2036</v>
      </c>
      <c r="R2513" s="8">
        <f t="shared" si="159"/>
        <v>109.07142857142857</v>
      </c>
      <c r="S2513" t="s">
        <v>8323</v>
      </c>
      <c r="T2513" t="s">
        <v>8358</v>
      </c>
    </row>
    <row r="2514" spans="1:20" ht="45" x14ac:dyDescent="0.25">
      <c r="A2514">
        <v>1785</v>
      </c>
      <c r="B2514" s="3" t="s">
        <v>1786</v>
      </c>
      <c r="C2514" s="3" t="s">
        <v>5895</v>
      </c>
      <c r="D2514">
        <v>24000</v>
      </c>
      <c r="E2514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 s="13">
        <f t="shared" si="157"/>
        <v>41928</v>
      </c>
      <c r="K2514">
        <v>1410750855</v>
      </c>
      <c r="L2514" s="13">
        <f t="shared" si="158"/>
        <v>42370.90320601852</v>
      </c>
      <c r="M2514" t="b">
        <v>1</v>
      </c>
      <c r="N2514">
        <v>108</v>
      </c>
      <c r="O2514" t="b">
        <v>0</v>
      </c>
      <c r="P2514" t="s">
        <v>8285</v>
      </c>
      <c r="Q2514" s="6">
        <f t="shared" si="156"/>
        <v>0.20220833333333332</v>
      </c>
      <c r="R2514" s="8">
        <f t="shared" si="159"/>
        <v>44.935185185185183</v>
      </c>
      <c r="S2514" t="s">
        <v>8325</v>
      </c>
      <c r="T2514" t="s">
        <v>8326</v>
      </c>
    </row>
    <row r="2515" spans="1:20" ht="45" x14ac:dyDescent="0.25">
      <c r="A2515">
        <v>1697</v>
      </c>
      <c r="B2515" s="3" t="s">
        <v>1698</v>
      </c>
      <c r="C2515" s="3" t="s">
        <v>5807</v>
      </c>
      <c r="D2515">
        <v>12500</v>
      </c>
      <c r="E2515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 s="13">
        <f t="shared" si="157"/>
        <v>42834.991296296299</v>
      </c>
      <c r="K2515">
        <v>1489193248</v>
      </c>
      <c r="L2515" s="13">
        <f t="shared" si="158"/>
        <v>41117.900729166664</v>
      </c>
      <c r="M2515" t="b">
        <v>0</v>
      </c>
      <c r="N2515">
        <v>22</v>
      </c>
      <c r="O2515" t="b">
        <v>0</v>
      </c>
      <c r="P2515" t="s">
        <v>8293</v>
      </c>
      <c r="Q2515" s="6">
        <f t="shared" si="156"/>
        <v>0.20208000000000001</v>
      </c>
      <c r="R2515" s="8">
        <f t="shared" si="159"/>
        <v>114.81818181818181</v>
      </c>
      <c r="S2515" t="s">
        <v>8314</v>
      </c>
      <c r="T2515" t="s">
        <v>8339</v>
      </c>
    </row>
    <row r="2516" spans="1:20" ht="60" x14ac:dyDescent="0.25">
      <c r="A2516">
        <v>2867</v>
      </c>
      <c r="B2516" s="3" t="s">
        <v>2867</v>
      </c>
      <c r="C2516" s="3" t="s">
        <v>6977</v>
      </c>
      <c r="D2516">
        <v>2500</v>
      </c>
      <c r="E2516">
        <v>504</v>
      </c>
      <c r="F2516" t="s">
        <v>8221</v>
      </c>
      <c r="G2516" t="s">
        <v>8224</v>
      </c>
      <c r="H2516" t="s">
        <v>8246</v>
      </c>
      <c r="I2516">
        <v>1467604800</v>
      </c>
      <c r="J2516" s="13">
        <f t="shared" si="157"/>
        <v>42555.166666666672</v>
      </c>
      <c r="K2516">
        <v>1465533672</v>
      </c>
      <c r="L2516" s="13">
        <f t="shared" si="158"/>
        <v>42551.928854166668</v>
      </c>
      <c r="M2516" t="b">
        <v>0</v>
      </c>
      <c r="N2516">
        <v>10</v>
      </c>
      <c r="O2516" t="b">
        <v>0</v>
      </c>
      <c r="P2516" t="s">
        <v>8271</v>
      </c>
      <c r="Q2516" s="6">
        <f t="shared" si="156"/>
        <v>0.2016</v>
      </c>
      <c r="R2516" s="8">
        <f t="shared" si="159"/>
        <v>50.4</v>
      </c>
      <c r="S2516" t="s">
        <v>8317</v>
      </c>
      <c r="T2516" t="s">
        <v>8318</v>
      </c>
    </row>
    <row r="2517" spans="1:20" ht="60" x14ac:dyDescent="0.25">
      <c r="A2517">
        <v>882</v>
      </c>
      <c r="B2517" s="3" t="s">
        <v>883</v>
      </c>
      <c r="C2517" s="3" t="s">
        <v>4992</v>
      </c>
      <c r="D2517">
        <v>1500</v>
      </c>
      <c r="E2517">
        <v>302</v>
      </c>
      <c r="F2517" t="s">
        <v>8221</v>
      </c>
      <c r="G2517" t="s">
        <v>8224</v>
      </c>
      <c r="H2517" t="s">
        <v>8246</v>
      </c>
      <c r="I2517">
        <v>1315341550</v>
      </c>
      <c r="J2517" s="13">
        <f t="shared" si="157"/>
        <v>40792.860532407409</v>
      </c>
      <c r="K2517">
        <v>1312490350</v>
      </c>
      <c r="L2517" s="13">
        <f t="shared" si="158"/>
        <v>42688.711354166662</v>
      </c>
      <c r="M2517" t="b">
        <v>0</v>
      </c>
      <c r="N2517">
        <v>14</v>
      </c>
      <c r="O2517" t="b">
        <v>0</v>
      </c>
      <c r="P2517" t="s">
        <v>8279</v>
      </c>
      <c r="Q2517" s="6">
        <f t="shared" si="156"/>
        <v>0.20133333333333334</v>
      </c>
      <c r="R2517" s="8">
        <f t="shared" si="159"/>
        <v>21.571428571428573</v>
      </c>
      <c r="S2517" t="s">
        <v>8314</v>
      </c>
      <c r="T2517" t="s">
        <v>8331</v>
      </c>
    </row>
    <row r="2518" spans="1:20" ht="60" x14ac:dyDescent="0.25">
      <c r="A2518">
        <v>3739</v>
      </c>
      <c r="B2518" s="3" t="s">
        <v>3736</v>
      </c>
      <c r="C2518" s="3" t="s">
        <v>7849</v>
      </c>
      <c r="D2518">
        <v>4000</v>
      </c>
      <c r="E2518">
        <v>805</v>
      </c>
      <c r="F2518" t="s">
        <v>8221</v>
      </c>
      <c r="G2518" t="s">
        <v>8225</v>
      </c>
      <c r="H2518" t="s">
        <v>8247</v>
      </c>
      <c r="I2518">
        <v>1468752468</v>
      </c>
      <c r="J2518" s="13">
        <f t="shared" si="157"/>
        <v>42568.449861111112</v>
      </c>
      <c r="K2518">
        <v>1467024468</v>
      </c>
      <c r="L2518" s="13">
        <f t="shared" si="158"/>
        <v>42027.839733796296</v>
      </c>
      <c r="M2518" t="b">
        <v>0</v>
      </c>
      <c r="N2518">
        <v>8</v>
      </c>
      <c r="O2518" t="b">
        <v>0</v>
      </c>
      <c r="P2518" t="s">
        <v>8271</v>
      </c>
      <c r="Q2518" s="6">
        <f t="shared" si="156"/>
        <v>0.20125000000000001</v>
      </c>
      <c r="R2518" s="8">
        <f t="shared" si="159"/>
        <v>100.625</v>
      </c>
      <c r="S2518" t="s">
        <v>8317</v>
      </c>
      <c r="T2518" t="s">
        <v>8318</v>
      </c>
    </row>
    <row r="2519" spans="1:20" ht="30" x14ac:dyDescent="0.25">
      <c r="A2519">
        <v>1880</v>
      </c>
      <c r="B2519" s="3" t="s">
        <v>1881</v>
      </c>
      <c r="C2519" s="3" t="s">
        <v>5990</v>
      </c>
      <c r="D2519">
        <v>5000</v>
      </c>
      <c r="E2519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 s="13">
        <f t="shared" si="157"/>
        <v>42459.525231481486</v>
      </c>
      <c r="K2519">
        <v>1456839380</v>
      </c>
      <c r="L2519" s="13">
        <f t="shared" si="158"/>
        <v>40795.713344907403</v>
      </c>
      <c r="M2519" t="b">
        <v>0</v>
      </c>
      <c r="N2519">
        <v>24</v>
      </c>
      <c r="O2519" t="b">
        <v>0</v>
      </c>
      <c r="P2519" t="s">
        <v>8283</v>
      </c>
      <c r="Q2519" s="6">
        <f t="shared" si="156"/>
        <v>0.20080000000000001</v>
      </c>
      <c r="R2519" s="8">
        <f t="shared" si="159"/>
        <v>41.833333333333336</v>
      </c>
      <c r="S2519" t="s">
        <v>8312</v>
      </c>
      <c r="T2519" t="s">
        <v>8344</v>
      </c>
    </row>
    <row r="2520" spans="1:20" ht="30" x14ac:dyDescent="0.25">
      <c r="A2520">
        <v>179</v>
      </c>
      <c r="B2520" s="3" t="s">
        <v>181</v>
      </c>
      <c r="C2520" s="3" t="s">
        <v>4289</v>
      </c>
      <c r="D2520">
        <v>1000</v>
      </c>
      <c r="E2520">
        <v>200</v>
      </c>
      <c r="F2520" t="s">
        <v>8221</v>
      </c>
      <c r="G2520" t="s">
        <v>8224</v>
      </c>
      <c r="H2520" t="s">
        <v>8246</v>
      </c>
      <c r="I2520">
        <v>1457056555</v>
      </c>
      <c r="J2520" s="13">
        <f t="shared" si="157"/>
        <v>42433.080497685187</v>
      </c>
      <c r="K2520">
        <v>1454464555</v>
      </c>
      <c r="L2520" s="13">
        <f t="shared" si="158"/>
        <v>42025.637939814813</v>
      </c>
      <c r="M2520" t="b">
        <v>0</v>
      </c>
      <c r="N2520">
        <v>2</v>
      </c>
      <c r="O2520" t="b">
        <v>0</v>
      </c>
      <c r="P2520" t="s">
        <v>8268</v>
      </c>
      <c r="Q2520" s="6">
        <f t="shared" si="156"/>
        <v>0.2</v>
      </c>
      <c r="R2520" s="8">
        <f t="shared" si="159"/>
        <v>100</v>
      </c>
      <c r="S2520" t="s">
        <v>8320</v>
      </c>
      <c r="T2520" t="s">
        <v>8349</v>
      </c>
    </row>
    <row r="2521" spans="1:20" ht="60" x14ac:dyDescent="0.25">
      <c r="A2521">
        <v>3632</v>
      </c>
      <c r="B2521" s="3" t="s">
        <v>3630</v>
      </c>
      <c r="C2521" s="3" t="s">
        <v>7742</v>
      </c>
      <c r="D2521">
        <v>500</v>
      </c>
      <c r="E2521">
        <v>100</v>
      </c>
      <c r="F2521" t="s">
        <v>8221</v>
      </c>
      <c r="G2521" t="s">
        <v>8225</v>
      </c>
      <c r="H2521" t="s">
        <v>8247</v>
      </c>
      <c r="I2521">
        <v>1416781749</v>
      </c>
      <c r="J2521" s="13">
        <f t="shared" si="157"/>
        <v>41966.936909722222</v>
      </c>
      <c r="K2521">
        <v>1415053749</v>
      </c>
      <c r="L2521" s="13">
        <f t="shared" si="158"/>
        <v>42192.675821759258</v>
      </c>
      <c r="M2521" t="b">
        <v>0</v>
      </c>
      <c r="N2521">
        <v>1</v>
      </c>
      <c r="O2521" t="b">
        <v>0</v>
      </c>
      <c r="P2521" t="s">
        <v>8305</v>
      </c>
      <c r="Q2521" s="6">
        <f t="shared" si="156"/>
        <v>0.2</v>
      </c>
      <c r="R2521" s="8">
        <f t="shared" si="159"/>
        <v>100</v>
      </c>
      <c r="S2521" t="s">
        <v>8317</v>
      </c>
      <c r="T2521" t="s">
        <v>8338</v>
      </c>
    </row>
    <row r="2522" spans="1:20" ht="60" x14ac:dyDescent="0.25">
      <c r="A2522">
        <v>3982</v>
      </c>
      <c r="B2522" s="3" t="s">
        <v>3978</v>
      </c>
      <c r="C2522" s="3" t="s">
        <v>8088</v>
      </c>
      <c r="D2522">
        <v>850</v>
      </c>
      <c r="E2522">
        <v>170</v>
      </c>
      <c r="F2522" t="s">
        <v>8221</v>
      </c>
      <c r="G2522" t="s">
        <v>8225</v>
      </c>
      <c r="H2522" t="s">
        <v>8247</v>
      </c>
      <c r="I2522">
        <v>1436297180</v>
      </c>
      <c r="J2522" s="13">
        <f t="shared" si="157"/>
        <v>42192.809953703705</v>
      </c>
      <c r="K2522">
        <v>1431113180</v>
      </c>
      <c r="L2522" s="13">
        <f t="shared" si="158"/>
        <v>41570.482789351852</v>
      </c>
      <c r="M2522" t="b">
        <v>0</v>
      </c>
      <c r="N2522">
        <v>5</v>
      </c>
      <c r="O2522" t="b">
        <v>0</v>
      </c>
      <c r="P2522" t="s">
        <v>8271</v>
      </c>
      <c r="Q2522" s="6">
        <f t="shared" si="156"/>
        <v>0.2</v>
      </c>
      <c r="R2522" s="8">
        <f t="shared" si="159"/>
        <v>34</v>
      </c>
      <c r="S2522" t="s">
        <v>8317</v>
      </c>
      <c r="T2522" t="s">
        <v>8318</v>
      </c>
    </row>
    <row r="2523" spans="1:20" ht="30" x14ac:dyDescent="0.25">
      <c r="A2523">
        <v>3991</v>
      </c>
      <c r="B2523" s="3" t="s">
        <v>3987</v>
      </c>
      <c r="C2523" s="3" t="s">
        <v>8097</v>
      </c>
      <c r="D2523">
        <v>500</v>
      </c>
      <c r="E2523">
        <v>100</v>
      </c>
      <c r="F2523" t="s">
        <v>8221</v>
      </c>
      <c r="G2523" t="s">
        <v>8224</v>
      </c>
      <c r="H2523" t="s">
        <v>8246</v>
      </c>
      <c r="I2523">
        <v>1433086082</v>
      </c>
      <c r="J2523" s="13">
        <f t="shared" si="157"/>
        <v>42155.644467592589</v>
      </c>
      <c r="K2523">
        <v>1430494082</v>
      </c>
      <c r="L2523" s="13">
        <f t="shared" si="158"/>
        <v>41813.938715277778</v>
      </c>
      <c r="M2523" t="b">
        <v>0</v>
      </c>
      <c r="N2523">
        <v>1</v>
      </c>
      <c r="O2523" t="b">
        <v>0</v>
      </c>
      <c r="P2523" t="s">
        <v>8271</v>
      </c>
      <c r="Q2523" s="6">
        <f t="shared" si="156"/>
        <v>0.2</v>
      </c>
      <c r="R2523" s="8">
        <f t="shared" si="159"/>
        <v>100</v>
      </c>
      <c r="S2523" t="s">
        <v>8317</v>
      </c>
      <c r="T2523" t="s">
        <v>8318</v>
      </c>
    </row>
    <row r="2524" spans="1:20" ht="60" x14ac:dyDescent="0.25">
      <c r="A2524">
        <v>3107</v>
      </c>
      <c r="B2524" s="3" t="s">
        <v>3107</v>
      </c>
      <c r="C2524" s="3" t="s">
        <v>7217</v>
      </c>
      <c r="D2524">
        <v>40000</v>
      </c>
      <c r="E2524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 s="13">
        <f t="shared" si="157"/>
        <v>42135.814247685179</v>
      </c>
      <c r="K2524">
        <v>1430767951</v>
      </c>
      <c r="L2524" s="13">
        <f t="shared" si="158"/>
        <v>41795.598923611113</v>
      </c>
      <c r="M2524" t="b">
        <v>0</v>
      </c>
      <c r="N2524">
        <v>29</v>
      </c>
      <c r="O2524" t="b">
        <v>0</v>
      </c>
      <c r="P2524" t="s">
        <v>8303</v>
      </c>
      <c r="Q2524" s="6">
        <f t="shared" si="156"/>
        <v>0.197625</v>
      </c>
      <c r="R2524" s="8">
        <f t="shared" si="159"/>
        <v>272.58620689655174</v>
      </c>
      <c r="S2524" t="s">
        <v>8317</v>
      </c>
      <c r="T2524" t="s">
        <v>8330</v>
      </c>
    </row>
    <row r="2525" spans="1:20" ht="60" x14ac:dyDescent="0.25">
      <c r="A2525">
        <v>1335</v>
      </c>
      <c r="B2525" s="3" t="s">
        <v>1336</v>
      </c>
      <c r="C2525" s="3" t="s">
        <v>5445</v>
      </c>
      <c r="D2525">
        <v>25000</v>
      </c>
      <c r="E2525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 s="13">
        <f t="shared" si="157"/>
        <v>42343.936365740738</v>
      </c>
      <c r="K2525">
        <v>1446762502</v>
      </c>
      <c r="L2525" s="13">
        <f t="shared" si="158"/>
        <v>41885.51798611111</v>
      </c>
      <c r="M2525" t="b">
        <v>0</v>
      </c>
      <c r="N2525">
        <v>16</v>
      </c>
      <c r="O2525" t="b">
        <v>0</v>
      </c>
      <c r="P2525" t="s">
        <v>8273</v>
      </c>
      <c r="Q2525" s="6">
        <f t="shared" si="156"/>
        <v>0.1976</v>
      </c>
      <c r="R2525" s="8">
        <f t="shared" si="159"/>
        <v>308.75</v>
      </c>
      <c r="S2525" t="s">
        <v>8310</v>
      </c>
      <c r="T2525" t="s">
        <v>8316</v>
      </c>
    </row>
    <row r="2526" spans="1:20" ht="60" x14ac:dyDescent="0.25">
      <c r="A2526">
        <v>2857</v>
      </c>
      <c r="B2526" s="3" t="s">
        <v>2857</v>
      </c>
      <c r="C2526" s="3" t="s">
        <v>6967</v>
      </c>
      <c r="D2526">
        <v>38000</v>
      </c>
      <c r="E2526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 s="13">
        <f t="shared" si="157"/>
        <v>42786.75</v>
      </c>
      <c r="K2526">
        <v>1482444295</v>
      </c>
      <c r="L2526" s="13">
        <f t="shared" si="158"/>
        <v>41833.089756944442</v>
      </c>
      <c r="M2526" t="b">
        <v>0</v>
      </c>
      <c r="N2526">
        <v>15</v>
      </c>
      <c r="O2526" t="b">
        <v>0</v>
      </c>
      <c r="P2526" t="s">
        <v>8271</v>
      </c>
      <c r="Q2526" s="6">
        <f t="shared" si="156"/>
        <v>0.19736842105263158</v>
      </c>
      <c r="R2526" s="8">
        <f t="shared" si="159"/>
        <v>500</v>
      </c>
      <c r="S2526" t="s">
        <v>8317</v>
      </c>
      <c r="T2526" t="s">
        <v>8318</v>
      </c>
    </row>
    <row r="2527" spans="1:20" ht="30" x14ac:dyDescent="0.25">
      <c r="A2527">
        <v>3803</v>
      </c>
      <c r="B2527" s="3" t="s">
        <v>3800</v>
      </c>
      <c r="C2527" s="3" t="s">
        <v>7913</v>
      </c>
      <c r="D2527">
        <v>12000</v>
      </c>
      <c r="E2527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 s="13">
        <f t="shared" si="157"/>
        <v>42433.971851851849</v>
      </c>
      <c r="K2527">
        <v>1454541568</v>
      </c>
      <c r="L2527" s="13">
        <f t="shared" si="158"/>
        <v>42422.254328703704</v>
      </c>
      <c r="M2527" t="b">
        <v>0</v>
      </c>
      <c r="N2527">
        <v>40</v>
      </c>
      <c r="O2527" t="b">
        <v>0</v>
      </c>
      <c r="P2527" t="s">
        <v>8305</v>
      </c>
      <c r="Q2527" s="6">
        <f t="shared" si="156"/>
        <v>0.19650000000000001</v>
      </c>
      <c r="R2527" s="8">
        <f t="shared" si="159"/>
        <v>58.95</v>
      </c>
      <c r="S2527" t="s">
        <v>8317</v>
      </c>
      <c r="T2527" t="s">
        <v>8338</v>
      </c>
    </row>
    <row r="2528" spans="1:20" ht="60" x14ac:dyDescent="0.25">
      <c r="A2528">
        <v>1764</v>
      </c>
      <c r="B2528" s="3" t="s">
        <v>1765</v>
      </c>
      <c r="C2528" s="3" t="s">
        <v>5874</v>
      </c>
      <c r="D2528">
        <v>11000</v>
      </c>
      <c r="E2528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 s="13">
        <f t="shared" si="157"/>
        <v>41854.485868055555</v>
      </c>
      <c r="K2528">
        <v>1404560379</v>
      </c>
      <c r="L2528" s="13">
        <f t="shared" si="158"/>
        <v>40731.61037037037</v>
      </c>
      <c r="M2528" t="b">
        <v>1</v>
      </c>
      <c r="N2528">
        <v>39</v>
      </c>
      <c r="O2528" t="b">
        <v>0</v>
      </c>
      <c r="P2528" t="s">
        <v>8285</v>
      </c>
      <c r="Q2528" s="6">
        <f t="shared" si="156"/>
        <v>0.19600000000000001</v>
      </c>
      <c r="R2528" s="8">
        <f t="shared" si="159"/>
        <v>55.282051282051285</v>
      </c>
      <c r="S2528" t="s">
        <v>8325</v>
      </c>
      <c r="T2528" t="s">
        <v>8326</v>
      </c>
    </row>
    <row r="2529" spans="1:20" ht="45" x14ac:dyDescent="0.25">
      <c r="A2529">
        <v>3063</v>
      </c>
      <c r="B2529" s="3" t="s">
        <v>3063</v>
      </c>
      <c r="C2529" s="3" t="s">
        <v>7173</v>
      </c>
      <c r="D2529">
        <v>3000</v>
      </c>
      <c r="E2529">
        <v>587</v>
      </c>
      <c r="F2529" t="s">
        <v>8221</v>
      </c>
      <c r="G2529" t="s">
        <v>8224</v>
      </c>
      <c r="H2529" t="s">
        <v>8246</v>
      </c>
      <c r="I2529">
        <v>1477174138</v>
      </c>
      <c r="J2529" s="13">
        <f t="shared" si="157"/>
        <v>42665.922893518517</v>
      </c>
      <c r="K2529">
        <v>1474150138</v>
      </c>
      <c r="L2529" s="13">
        <f t="shared" si="158"/>
        <v>42606.056863425925</v>
      </c>
      <c r="M2529" t="b">
        <v>0</v>
      </c>
      <c r="N2529">
        <v>23</v>
      </c>
      <c r="O2529" t="b">
        <v>0</v>
      </c>
      <c r="P2529" t="s">
        <v>8303</v>
      </c>
      <c r="Q2529" s="6">
        <f t="shared" si="156"/>
        <v>0.19566666666666666</v>
      </c>
      <c r="R2529" s="8">
        <f t="shared" si="159"/>
        <v>25.521739130434781</v>
      </c>
      <c r="S2529" t="s">
        <v>8317</v>
      </c>
      <c r="T2529" t="s">
        <v>8330</v>
      </c>
    </row>
    <row r="2530" spans="1:20" ht="60" x14ac:dyDescent="0.25">
      <c r="A2530">
        <v>480</v>
      </c>
      <c r="B2530" s="3" t="s">
        <v>481</v>
      </c>
      <c r="C2530" s="3" t="s">
        <v>4590</v>
      </c>
      <c r="D2530">
        <v>40000</v>
      </c>
      <c r="E2530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 s="13">
        <f t="shared" si="157"/>
        <v>41495.500173611108</v>
      </c>
      <c r="K2530">
        <v>1373457615</v>
      </c>
      <c r="L2530" s="13">
        <f t="shared" si="158"/>
        <v>41833.660995370366</v>
      </c>
      <c r="M2530" t="b">
        <v>0</v>
      </c>
      <c r="N2530">
        <v>140</v>
      </c>
      <c r="O2530" t="b">
        <v>0</v>
      </c>
      <c r="P2530" t="s">
        <v>8270</v>
      </c>
      <c r="Q2530" s="6">
        <f t="shared" si="156"/>
        <v>0.19409999999999999</v>
      </c>
      <c r="R2530" s="8">
        <f t="shared" si="159"/>
        <v>55.457142857142856</v>
      </c>
      <c r="S2530" t="s">
        <v>8320</v>
      </c>
      <c r="T2530" t="s">
        <v>8347</v>
      </c>
    </row>
    <row r="2531" spans="1:20" ht="60" x14ac:dyDescent="0.25">
      <c r="A2531">
        <v>4064</v>
      </c>
      <c r="B2531" s="3" t="s">
        <v>4060</v>
      </c>
      <c r="C2531" s="3" t="s">
        <v>8168</v>
      </c>
      <c r="D2531">
        <v>2000</v>
      </c>
      <c r="E2531">
        <v>385</v>
      </c>
      <c r="F2531" t="s">
        <v>8221</v>
      </c>
      <c r="G2531" t="s">
        <v>8226</v>
      </c>
      <c r="H2531" t="s">
        <v>8248</v>
      </c>
      <c r="I2531">
        <v>1430316426</v>
      </c>
      <c r="J2531" s="13">
        <f t="shared" si="157"/>
        <v>42123.588263888887</v>
      </c>
      <c r="K2531">
        <v>1427724426</v>
      </c>
      <c r="L2531" s="13">
        <f t="shared" si="158"/>
        <v>42436.509108796294</v>
      </c>
      <c r="M2531" t="b">
        <v>0</v>
      </c>
      <c r="N2531">
        <v>6</v>
      </c>
      <c r="O2531" t="b">
        <v>0</v>
      </c>
      <c r="P2531" t="s">
        <v>8271</v>
      </c>
      <c r="Q2531" s="6">
        <f t="shared" si="156"/>
        <v>0.1925</v>
      </c>
      <c r="R2531" s="8">
        <f t="shared" si="159"/>
        <v>64.166666666666671</v>
      </c>
      <c r="S2531" t="s">
        <v>8317</v>
      </c>
      <c r="T2531" t="s">
        <v>8318</v>
      </c>
    </row>
    <row r="2532" spans="1:20" ht="60" x14ac:dyDescent="0.25">
      <c r="A2532">
        <v>1166</v>
      </c>
      <c r="B2532" s="3" t="s">
        <v>1167</v>
      </c>
      <c r="C2532" s="3" t="s">
        <v>5276</v>
      </c>
      <c r="D2532">
        <v>15000</v>
      </c>
      <c r="E2532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 s="13">
        <f t="shared" si="157"/>
        <v>42181.166666666672</v>
      </c>
      <c r="K2532">
        <v>1432640342</v>
      </c>
      <c r="L2532" s="13">
        <f t="shared" si="158"/>
        <v>42429.326678240745</v>
      </c>
      <c r="M2532" t="b">
        <v>0</v>
      </c>
      <c r="N2532">
        <v>8</v>
      </c>
      <c r="O2532" t="b">
        <v>0</v>
      </c>
      <c r="P2532" t="s">
        <v>8284</v>
      </c>
      <c r="Q2532" s="6">
        <f t="shared" si="156"/>
        <v>0.19139999999999999</v>
      </c>
      <c r="R2532" s="8">
        <f t="shared" si="159"/>
        <v>358.875</v>
      </c>
      <c r="S2532" t="s">
        <v>8328</v>
      </c>
      <c r="T2532" t="s">
        <v>8356</v>
      </c>
    </row>
    <row r="2533" spans="1:20" ht="60" x14ac:dyDescent="0.25">
      <c r="A2533">
        <v>2883</v>
      </c>
      <c r="B2533" s="3" t="s">
        <v>2883</v>
      </c>
      <c r="C2533" s="3" t="s">
        <v>6993</v>
      </c>
      <c r="D2533">
        <v>10000</v>
      </c>
      <c r="E2533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 s="13">
        <f t="shared" si="157"/>
        <v>42406.207638888889</v>
      </c>
      <c r="K2533">
        <v>1451684437</v>
      </c>
      <c r="L2533" s="13">
        <f t="shared" si="158"/>
        <v>41844.922662037039</v>
      </c>
      <c r="M2533" t="b">
        <v>0</v>
      </c>
      <c r="N2533">
        <v>5</v>
      </c>
      <c r="O2533" t="b">
        <v>0</v>
      </c>
      <c r="P2533" t="s">
        <v>8271</v>
      </c>
      <c r="Q2533" s="6">
        <f t="shared" si="156"/>
        <v>0.1908</v>
      </c>
      <c r="R2533" s="8">
        <f t="shared" si="159"/>
        <v>381.6</v>
      </c>
      <c r="S2533" t="s">
        <v>8317</v>
      </c>
      <c r="T2533" t="s">
        <v>8318</v>
      </c>
    </row>
    <row r="2534" spans="1:20" ht="45" x14ac:dyDescent="0.25">
      <c r="A2534">
        <v>2753</v>
      </c>
      <c r="B2534" s="3" t="s">
        <v>2753</v>
      </c>
      <c r="C2534" s="3" t="s">
        <v>6863</v>
      </c>
      <c r="D2534">
        <v>2000</v>
      </c>
      <c r="E2534">
        <v>380</v>
      </c>
      <c r="F2534" t="s">
        <v>8221</v>
      </c>
      <c r="G2534" t="s">
        <v>8224</v>
      </c>
      <c r="H2534" t="s">
        <v>8246</v>
      </c>
      <c r="I2534">
        <v>1346017023</v>
      </c>
      <c r="J2534" s="13">
        <f t="shared" si="157"/>
        <v>41147.900729166664</v>
      </c>
      <c r="K2534">
        <v>1343425023</v>
      </c>
      <c r="L2534" s="13">
        <f t="shared" si="158"/>
        <v>41779.648506944446</v>
      </c>
      <c r="M2534" t="b">
        <v>0</v>
      </c>
      <c r="N2534">
        <v>8</v>
      </c>
      <c r="O2534" t="b">
        <v>0</v>
      </c>
      <c r="P2534" t="s">
        <v>8304</v>
      </c>
      <c r="Q2534" s="6">
        <f t="shared" si="156"/>
        <v>0.19</v>
      </c>
      <c r="R2534" s="8">
        <f t="shared" si="159"/>
        <v>47.5</v>
      </c>
      <c r="S2534" t="s">
        <v>8323</v>
      </c>
      <c r="T2534" t="s">
        <v>8351</v>
      </c>
    </row>
    <row r="2535" spans="1:20" ht="60" x14ac:dyDescent="0.25">
      <c r="A2535">
        <v>2657</v>
      </c>
      <c r="B2535" s="3" t="s">
        <v>2657</v>
      </c>
      <c r="C2535" s="3" t="s">
        <v>6767</v>
      </c>
      <c r="D2535">
        <v>30000</v>
      </c>
      <c r="E2535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 s="13">
        <f t="shared" si="157"/>
        <v>42585.0625</v>
      </c>
      <c r="K2535">
        <v>1467325053</v>
      </c>
      <c r="L2535" s="13">
        <f t="shared" si="158"/>
        <v>41982.87364583333</v>
      </c>
      <c r="M2535" t="b">
        <v>0</v>
      </c>
      <c r="N2535">
        <v>59</v>
      </c>
      <c r="O2535" t="b">
        <v>0</v>
      </c>
      <c r="P2535" t="s">
        <v>8301</v>
      </c>
      <c r="Q2535" s="6">
        <f t="shared" si="156"/>
        <v>0.18737933333333334</v>
      </c>
      <c r="R2535" s="8">
        <f t="shared" si="159"/>
        <v>95.277627118644077</v>
      </c>
      <c r="S2535" t="s">
        <v>8310</v>
      </c>
      <c r="T2535" t="s">
        <v>8319</v>
      </c>
    </row>
    <row r="2536" spans="1:20" ht="60" x14ac:dyDescent="0.25">
      <c r="A2536">
        <v>665</v>
      </c>
      <c r="B2536" s="3" t="s">
        <v>666</v>
      </c>
      <c r="C2536" s="3" t="s">
        <v>4775</v>
      </c>
      <c r="D2536">
        <v>10000</v>
      </c>
      <c r="E2536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 s="13">
        <f t="shared" si="157"/>
        <v>42748.711354166662</v>
      </c>
      <c r="K2536">
        <v>1479143061</v>
      </c>
      <c r="L2536" s="13">
        <f t="shared" si="158"/>
        <v>41793.029432870368</v>
      </c>
      <c r="M2536" t="b">
        <v>0</v>
      </c>
      <c r="N2536">
        <v>12</v>
      </c>
      <c r="O2536" t="b">
        <v>0</v>
      </c>
      <c r="P2536" t="s">
        <v>8273</v>
      </c>
      <c r="Q2536" s="6">
        <f t="shared" si="156"/>
        <v>0.18640000000000001</v>
      </c>
      <c r="R2536" s="8">
        <f t="shared" si="159"/>
        <v>155.33333333333334</v>
      </c>
      <c r="S2536" t="s">
        <v>8310</v>
      </c>
      <c r="T2536" t="s">
        <v>8316</v>
      </c>
    </row>
    <row r="2537" spans="1:20" ht="60" x14ac:dyDescent="0.25">
      <c r="A2537">
        <v>2515</v>
      </c>
      <c r="B2537" s="3" t="s">
        <v>2515</v>
      </c>
      <c r="C2537" s="3" t="s">
        <v>6625</v>
      </c>
      <c r="D2537">
        <v>5000</v>
      </c>
      <c r="E2537">
        <v>930</v>
      </c>
      <c r="F2537" t="s">
        <v>8221</v>
      </c>
      <c r="G2537" t="s">
        <v>8224</v>
      </c>
      <c r="H2537" t="s">
        <v>8246</v>
      </c>
      <c r="I2537">
        <v>1424635753</v>
      </c>
      <c r="J2537" s="13">
        <f t="shared" si="157"/>
        <v>42057.839733796296</v>
      </c>
      <c r="K2537">
        <v>1422043753</v>
      </c>
      <c r="L2537" s="13">
        <f t="shared" si="158"/>
        <v>42198.559479166666</v>
      </c>
      <c r="M2537" t="b">
        <v>0</v>
      </c>
      <c r="N2537">
        <v>12</v>
      </c>
      <c r="O2537" t="b">
        <v>0</v>
      </c>
      <c r="P2537" t="s">
        <v>8299</v>
      </c>
      <c r="Q2537" s="6">
        <f t="shared" si="156"/>
        <v>0.186</v>
      </c>
      <c r="R2537" s="8">
        <f t="shared" si="159"/>
        <v>77.5</v>
      </c>
      <c r="S2537" t="s">
        <v>8328</v>
      </c>
      <c r="T2537" t="s">
        <v>8359</v>
      </c>
    </row>
    <row r="2538" spans="1:20" ht="60" x14ac:dyDescent="0.25">
      <c r="A2538">
        <v>1094</v>
      </c>
      <c r="B2538" s="3" t="s">
        <v>1095</v>
      </c>
      <c r="C2538" s="3" t="s">
        <v>5204</v>
      </c>
      <c r="D2538">
        <v>18000</v>
      </c>
      <c r="E2538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 s="13">
        <f t="shared" si="157"/>
        <v>40825.713344907403</v>
      </c>
      <c r="K2538">
        <v>1315588033</v>
      </c>
      <c r="L2538" s="13">
        <f t="shared" si="158"/>
        <v>42182.008402777778</v>
      </c>
      <c r="M2538" t="b">
        <v>0</v>
      </c>
      <c r="N2538">
        <v>27</v>
      </c>
      <c r="O2538" t="b">
        <v>0</v>
      </c>
      <c r="P2538" t="s">
        <v>8282</v>
      </c>
      <c r="Q2538" s="6">
        <f t="shared" si="156"/>
        <v>0.18300055555555556</v>
      </c>
      <c r="R2538" s="8">
        <f t="shared" si="159"/>
        <v>122.00037037037038</v>
      </c>
      <c r="S2538" t="s">
        <v>8312</v>
      </c>
      <c r="T2538" t="s">
        <v>8348</v>
      </c>
    </row>
    <row r="2539" spans="1:20" ht="45" x14ac:dyDescent="0.25">
      <c r="A2539">
        <v>866</v>
      </c>
      <c r="B2539" s="3" t="s">
        <v>867</v>
      </c>
      <c r="C2539" s="3" t="s">
        <v>4976</v>
      </c>
      <c r="D2539">
        <v>3500</v>
      </c>
      <c r="E2539">
        <v>640</v>
      </c>
      <c r="F2539" t="s">
        <v>8221</v>
      </c>
      <c r="G2539" t="s">
        <v>8224</v>
      </c>
      <c r="H2539" t="s">
        <v>8246</v>
      </c>
      <c r="I2539">
        <v>1425136200</v>
      </c>
      <c r="J2539" s="13">
        <f t="shared" si="157"/>
        <v>42063.631944444445</v>
      </c>
      <c r="K2539">
        <v>1421853518</v>
      </c>
      <c r="L2539" s="13">
        <f t="shared" si="158"/>
        <v>42629.503483796296</v>
      </c>
      <c r="M2539" t="b">
        <v>0</v>
      </c>
      <c r="N2539">
        <v>11</v>
      </c>
      <c r="O2539" t="b">
        <v>0</v>
      </c>
      <c r="P2539" t="s">
        <v>8278</v>
      </c>
      <c r="Q2539" s="6">
        <f t="shared" si="156"/>
        <v>0.18285714285714286</v>
      </c>
      <c r="R2539" s="8">
        <f t="shared" si="159"/>
        <v>58.18181818181818</v>
      </c>
      <c r="S2539" t="s">
        <v>8314</v>
      </c>
      <c r="T2539" t="s">
        <v>8346</v>
      </c>
    </row>
    <row r="2540" spans="1:20" ht="45" x14ac:dyDescent="0.25">
      <c r="A2540">
        <v>1415</v>
      </c>
      <c r="B2540" s="3" t="s">
        <v>1416</v>
      </c>
      <c r="C2540" s="3" t="s">
        <v>5525</v>
      </c>
      <c r="D2540">
        <v>4400</v>
      </c>
      <c r="E2540">
        <v>800</v>
      </c>
      <c r="F2540" t="s">
        <v>8221</v>
      </c>
      <c r="G2540" t="s">
        <v>8224</v>
      </c>
      <c r="H2540" t="s">
        <v>8246</v>
      </c>
      <c r="I2540">
        <v>1439741591</v>
      </c>
      <c r="J2540" s="13">
        <f t="shared" si="157"/>
        <v>42232.675821759258</v>
      </c>
      <c r="K2540">
        <v>1436285591</v>
      </c>
      <c r="L2540" s="13">
        <f t="shared" si="158"/>
        <v>42398.195972222224</v>
      </c>
      <c r="M2540" t="b">
        <v>0</v>
      </c>
      <c r="N2540">
        <v>9</v>
      </c>
      <c r="O2540" t="b">
        <v>0</v>
      </c>
      <c r="P2540" t="s">
        <v>8287</v>
      </c>
      <c r="Q2540" s="6">
        <f t="shared" si="156"/>
        <v>0.18181818181818182</v>
      </c>
      <c r="R2540" s="8">
        <f t="shared" si="159"/>
        <v>88.888888888888886</v>
      </c>
      <c r="S2540" t="s">
        <v>8323</v>
      </c>
      <c r="T2540" t="s">
        <v>8358</v>
      </c>
    </row>
    <row r="2541" spans="1:20" ht="60" x14ac:dyDescent="0.25">
      <c r="A2541">
        <v>860</v>
      </c>
      <c r="B2541" s="3" t="s">
        <v>861</v>
      </c>
      <c r="C2541" s="3" t="s">
        <v>4970</v>
      </c>
      <c r="D2541">
        <v>14000</v>
      </c>
      <c r="E2541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 s="13">
        <f t="shared" si="157"/>
        <v>41600.524456018517</v>
      </c>
      <c r="K2541">
        <v>1382528113</v>
      </c>
      <c r="L2541" s="13">
        <f t="shared" si="158"/>
        <v>42399.882615740738</v>
      </c>
      <c r="M2541" t="b">
        <v>0</v>
      </c>
      <c r="N2541">
        <v>48</v>
      </c>
      <c r="O2541" t="b">
        <v>0</v>
      </c>
      <c r="P2541" t="s">
        <v>8278</v>
      </c>
      <c r="Q2541" s="6">
        <f t="shared" si="156"/>
        <v>0.18142857142857144</v>
      </c>
      <c r="R2541" s="8">
        <f t="shared" si="159"/>
        <v>52.916666666666664</v>
      </c>
      <c r="S2541" t="s">
        <v>8314</v>
      </c>
      <c r="T2541" t="s">
        <v>8346</v>
      </c>
    </row>
    <row r="2542" spans="1:20" ht="45" x14ac:dyDescent="0.25">
      <c r="A2542">
        <v>3738</v>
      </c>
      <c r="B2542" s="3" t="s">
        <v>3735</v>
      </c>
      <c r="C2542" s="3" t="s">
        <v>7848</v>
      </c>
      <c r="D2542">
        <v>1500</v>
      </c>
      <c r="E2542">
        <v>270</v>
      </c>
      <c r="F2542" t="s">
        <v>8221</v>
      </c>
      <c r="G2542" t="s">
        <v>8225</v>
      </c>
      <c r="H2542" t="s">
        <v>8247</v>
      </c>
      <c r="I2542">
        <v>1405461600</v>
      </c>
      <c r="J2542" s="13">
        <f t="shared" si="157"/>
        <v>41835.916666666664</v>
      </c>
      <c r="K2542">
        <v>1403562705</v>
      </c>
      <c r="L2542" s="13">
        <f t="shared" si="158"/>
        <v>42171.758611111116</v>
      </c>
      <c r="M2542" t="b">
        <v>0</v>
      </c>
      <c r="N2542">
        <v>6</v>
      </c>
      <c r="O2542" t="b">
        <v>0</v>
      </c>
      <c r="P2542" t="s">
        <v>8271</v>
      </c>
      <c r="Q2542" s="6">
        <f t="shared" si="156"/>
        <v>0.18</v>
      </c>
      <c r="R2542" s="8">
        <f t="shared" si="159"/>
        <v>45</v>
      </c>
      <c r="S2542" t="s">
        <v>8317</v>
      </c>
      <c r="T2542" t="s">
        <v>8318</v>
      </c>
    </row>
    <row r="2543" spans="1:20" ht="60" x14ac:dyDescent="0.25">
      <c r="A2543">
        <v>3980</v>
      </c>
      <c r="B2543" s="3" t="s">
        <v>3977</v>
      </c>
      <c r="C2543" s="3" t="s">
        <v>8087</v>
      </c>
      <c r="D2543">
        <v>2500</v>
      </c>
      <c r="E2543">
        <v>450</v>
      </c>
      <c r="F2543" t="s">
        <v>8221</v>
      </c>
      <c r="G2543" t="s">
        <v>8224</v>
      </c>
      <c r="H2543" t="s">
        <v>8246</v>
      </c>
      <c r="I2543">
        <v>1404570147</v>
      </c>
      <c r="J2543" s="13">
        <f t="shared" si="157"/>
        <v>41825.598923611113</v>
      </c>
      <c r="K2543">
        <v>1401978147</v>
      </c>
      <c r="L2543" s="13">
        <f t="shared" si="158"/>
        <v>42611.933969907404</v>
      </c>
      <c r="M2543" t="b">
        <v>0</v>
      </c>
      <c r="N2543">
        <v>7</v>
      </c>
      <c r="O2543" t="b">
        <v>0</v>
      </c>
      <c r="P2543" t="s">
        <v>8271</v>
      </c>
      <c r="Q2543" s="6">
        <f t="shared" si="156"/>
        <v>0.18</v>
      </c>
      <c r="R2543" s="8">
        <f t="shared" si="159"/>
        <v>64.285714285714292</v>
      </c>
      <c r="S2543" t="s">
        <v>8317</v>
      </c>
      <c r="T2543" t="s">
        <v>8318</v>
      </c>
    </row>
    <row r="2544" spans="1:20" ht="60" x14ac:dyDescent="0.25">
      <c r="A2544">
        <v>1096</v>
      </c>
      <c r="B2544" s="3" t="s">
        <v>1097</v>
      </c>
      <c r="C2544" s="3" t="s">
        <v>5206</v>
      </c>
      <c r="D2544">
        <v>12000</v>
      </c>
      <c r="E2544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 s="13">
        <f t="shared" si="157"/>
        <v>41916.145833333336</v>
      </c>
      <c r="K2544">
        <v>1409747154</v>
      </c>
      <c r="L2544" s="13">
        <f t="shared" si="158"/>
        <v>42464.958912037036</v>
      </c>
      <c r="M2544" t="b">
        <v>0</v>
      </c>
      <c r="N2544">
        <v>29</v>
      </c>
      <c r="O2544" t="b">
        <v>0</v>
      </c>
      <c r="P2544" t="s">
        <v>8282</v>
      </c>
      <c r="Q2544" s="6">
        <f t="shared" si="156"/>
        <v>0.17933333333333334</v>
      </c>
      <c r="R2544" s="8">
        <f t="shared" si="159"/>
        <v>74.206896551724142</v>
      </c>
      <c r="S2544" t="s">
        <v>8312</v>
      </c>
      <c r="T2544" t="s">
        <v>8348</v>
      </c>
    </row>
    <row r="2545" spans="1:20" ht="60" x14ac:dyDescent="0.25">
      <c r="A2545">
        <v>3740</v>
      </c>
      <c r="B2545" s="3" t="s">
        <v>3737</v>
      </c>
      <c r="C2545" s="3" t="s">
        <v>7850</v>
      </c>
      <c r="D2545">
        <v>2000</v>
      </c>
      <c r="E2545">
        <v>358</v>
      </c>
      <c r="F2545" t="s">
        <v>8221</v>
      </c>
      <c r="G2545" t="s">
        <v>8224</v>
      </c>
      <c r="H2545" t="s">
        <v>8246</v>
      </c>
      <c r="I2545">
        <v>1407808438</v>
      </c>
      <c r="J2545" s="13">
        <f t="shared" si="157"/>
        <v>41863.079143518517</v>
      </c>
      <c r="K2545">
        <v>1405217355</v>
      </c>
      <c r="L2545" s="13">
        <f t="shared" si="158"/>
        <v>42057.190960648149</v>
      </c>
      <c r="M2545" t="b">
        <v>0</v>
      </c>
      <c r="N2545">
        <v>14</v>
      </c>
      <c r="O2545" t="b">
        <v>0</v>
      </c>
      <c r="P2545" t="s">
        <v>8271</v>
      </c>
      <c r="Q2545" s="6">
        <f t="shared" si="156"/>
        <v>0.17899999999999999</v>
      </c>
      <c r="R2545" s="8">
        <f t="shared" si="159"/>
        <v>25.571428571428573</v>
      </c>
      <c r="S2545" t="s">
        <v>8317</v>
      </c>
      <c r="T2545" t="s">
        <v>8318</v>
      </c>
    </row>
    <row r="2546" spans="1:20" ht="45" x14ac:dyDescent="0.25">
      <c r="A2546">
        <v>967</v>
      </c>
      <c r="B2546" s="3" t="s">
        <v>968</v>
      </c>
      <c r="C2546" s="3" t="s">
        <v>5077</v>
      </c>
      <c r="D2546">
        <v>20000</v>
      </c>
      <c r="E2546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 s="13">
        <f t="shared" si="157"/>
        <v>42482.21266203704</v>
      </c>
      <c r="K2546">
        <v>1456121174</v>
      </c>
      <c r="L2546" s="13">
        <f t="shared" si="158"/>
        <v>41950.26694444444</v>
      </c>
      <c r="M2546" t="b">
        <v>0</v>
      </c>
      <c r="N2546">
        <v>81</v>
      </c>
      <c r="O2546" t="b">
        <v>0</v>
      </c>
      <c r="P2546" t="s">
        <v>8273</v>
      </c>
      <c r="Q2546" s="6">
        <f t="shared" si="156"/>
        <v>0.17810000000000001</v>
      </c>
      <c r="R2546" s="8">
        <f t="shared" si="159"/>
        <v>43.97530864197531</v>
      </c>
      <c r="S2546" t="s">
        <v>8310</v>
      </c>
      <c r="T2546" t="s">
        <v>8316</v>
      </c>
    </row>
    <row r="2547" spans="1:20" ht="60" x14ac:dyDescent="0.25">
      <c r="A2547">
        <v>1238</v>
      </c>
      <c r="B2547" s="3" t="s">
        <v>1239</v>
      </c>
      <c r="C2547" s="3" t="s">
        <v>5348</v>
      </c>
      <c r="D2547">
        <v>1000</v>
      </c>
      <c r="E2547">
        <v>178</v>
      </c>
      <c r="F2547" t="s">
        <v>8220</v>
      </c>
      <c r="G2547" t="s">
        <v>8224</v>
      </c>
      <c r="H2547" t="s">
        <v>8246</v>
      </c>
      <c r="I2547">
        <v>1312641536</v>
      </c>
      <c r="J2547" s="13">
        <f t="shared" si="157"/>
        <v>40761.61037037037</v>
      </c>
      <c r="K2547">
        <v>1310049536</v>
      </c>
      <c r="L2547" s="13">
        <f t="shared" si="158"/>
        <v>41842.828680555554</v>
      </c>
      <c r="M2547" t="b">
        <v>0</v>
      </c>
      <c r="N2547">
        <v>3</v>
      </c>
      <c r="O2547" t="b">
        <v>0</v>
      </c>
      <c r="P2547" t="s">
        <v>8286</v>
      </c>
      <c r="Q2547" s="6">
        <f t="shared" si="156"/>
        <v>0.17799999999999999</v>
      </c>
      <c r="R2547" s="8">
        <f t="shared" si="159"/>
        <v>59.333333333333336</v>
      </c>
      <c r="S2547" t="s">
        <v>8314</v>
      </c>
      <c r="T2547" t="s">
        <v>8352</v>
      </c>
    </row>
    <row r="2548" spans="1:20" ht="45" x14ac:dyDescent="0.25">
      <c r="A2548">
        <v>2905</v>
      </c>
      <c r="B2548" s="3" t="s">
        <v>2905</v>
      </c>
      <c r="C2548" s="3" t="s">
        <v>7015</v>
      </c>
      <c r="D2548">
        <v>3500</v>
      </c>
      <c r="E2548">
        <v>622</v>
      </c>
      <c r="F2548" t="s">
        <v>8221</v>
      </c>
      <c r="G2548" t="s">
        <v>8224</v>
      </c>
      <c r="H2548" t="s">
        <v>8246</v>
      </c>
      <c r="I2548">
        <v>1473211313</v>
      </c>
      <c r="J2548" s="13">
        <f t="shared" si="157"/>
        <v>42620.056863425925</v>
      </c>
      <c r="K2548">
        <v>1472001713</v>
      </c>
      <c r="L2548" s="13">
        <f t="shared" si="158"/>
        <v>42031.666898148149</v>
      </c>
      <c r="M2548" t="b">
        <v>0</v>
      </c>
      <c r="N2548">
        <v>17</v>
      </c>
      <c r="O2548" t="b">
        <v>0</v>
      </c>
      <c r="P2548" t="s">
        <v>8271</v>
      </c>
      <c r="Q2548" s="6">
        <f t="shared" si="156"/>
        <v>0.17771428571428571</v>
      </c>
      <c r="R2548" s="8">
        <f t="shared" si="159"/>
        <v>36.588235294117645</v>
      </c>
      <c r="S2548" t="s">
        <v>8317</v>
      </c>
      <c r="T2548" t="s">
        <v>8318</v>
      </c>
    </row>
    <row r="2549" spans="1:20" ht="60" x14ac:dyDescent="0.25">
      <c r="A2549">
        <v>3860</v>
      </c>
      <c r="B2549" s="3" t="s">
        <v>3857</v>
      </c>
      <c r="C2549" s="3" t="s">
        <v>7969</v>
      </c>
      <c r="D2549">
        <v>6000</v>
      </c>
      <c r="E2549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 s="13">
        <f t="shared" si="157"/>
        <v>41863.660995370366</v>
      </c>
      <c r="K2549">
        <v>1405266710</v>
      </c>
      <c r="L2549" s="13">
        <f t="shared" si="158"/>
        <v>42409.241747685184</v>
      </c>
      <c r="M2549" t="b">
        <v>0</v>
      </c>
      <c r="N2549">
        <v>13</v>
      </c>
      <c r="O2549" t="b">
        <v>0</v>
      </c>
      <c r="P2549" t="s">
        <v>8271</v>
      </c>
      <c r="Q2549" s="6">
        <f t="shared" si="156"/>
        <v>0.17666666666666667</v>
      </c>
      <c r="R2549" s="8">
        <f t="shared" si="159"/>
        <v>81.538461538461533</v>
      </c>
      <c r="S2549" t="s">
        <v>8317</v>
      </c>
      <c r="T2549" t="s">
        <v>8318</v>
      </c>
    </row>
    <row r="2550" spans="1:20" ht="60" x14ac:dyDescent="0.25">
      <c r="A2550">
        <v>4048</v>
      </c>
      <c r="B2550" s="3" t="s">
        <v>4044</v>
      </c>
      <c r="C2550" s="3" t="s">
        <v>8152</v>
      </c>
      <c r="D2550">
        <v>17000</v>
      </c>
      <c r="E2550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 s="13">
        <f t="shared" si="157"/>
        <v>42471.467442129629</v>
      </c>
      <c r="K2550">
        <v>1457352787</v>
      </c>
      <c r="L2550" s="13">
        <f t="shared" si="158"/>
        <v>42265.817002314812</v>
      </c>
      <c r="M2550" t="b">
        <v>0</v>
      </c>
      <c r="N2550">
        <v>91</v>
      </c>
      <c r="O2550" t="b">
        <v>0</v>
      </c>
      <c r="P2550" t="s">
        <v>8271</v>
      </c>
      <c r="Q2550" s="6">
        <f t="shared" si="156"/>
        <v>0.17652941176470588</v>
      </c>
      <c r="R2550" s="8">
        <f t="shared" si="159"/>
        <v>32.978021978021978</v>
      </c>
      <c r="S2550" t="s">
        <v>8317</v>
      </c>
      <c r="T2550" t="s">
        <v>8318</v>
      </c>
    </row>
    <row r="2551" spans="1:20" ht="45" x14ac:dyDescent="0.25">
      <c r="A2551">
        <v>219</v>
      </c>
      <c r="B2551" s="3" t="s">
        <v>221</v>
      </c>
      <c r="C2551" s="3" t="s">
        <v>4329</v>
      </c>
      <c r="D2551">
        <v>50000</v>
      </c>
      <c r="E2551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 s="13">
        <f t="shared" si="157"/>
        <v>42461.290972222225</v>
      </c>
      <c r="K2551">
        <v>1456732225</v>
      </c>
      <c r="L2551" s="13">
        <f t="shared" si="158"/>
        <v>42103.884930555556</v>
      </c>
      <c r="M2551" t="b">
        <v>0</v>
      </c>
      <c r="N2551">
        <v>76</v>
      </c>
      <c r="O2551" t="b">
        <v>0</v>
      </c>
      <c r="P2551" t="s">
        <v>8268</v>
      </c>
      <c r="Q2551" s="6">
        <f t="shared" si="156"/>
        <v>0.17630000000000001</v>
      </c>
      <c r="R2551" s="8">
        <f t="shared" si="159"/>
        <v>115.98684210526316</v>
      </c>
      <c r="S2551" t="s">
        <v>8320</v>
      </c>
      <c r="T2551" t="s">
        <v>8349</v>
      </c>
    </row>
    <row r="2552" spans="1:20" ht="60" x14ac:dyDescent="0.25">
      <c r="A2552">
        <v>472</v>
      </c>
      <c r="B2552" s="3" t="s">
        <v>473</v>
      </c>
      <c r="C2552" s="3" t="s">
        <v>4582</v>
      </c>
      <c r="D2552">
        <v>800</v>
      </c>
      <c r="E2552">
        <v>141</v>
      </c>
      <c r="F2552" t="s">
        <v>8221</v>
      </c>
      <c r="G2552" t="s">
        <v>8224</v>
      </c>
      <c r="H2552" t="s">
        <v>8246</v>
      </c>
      <c r="I2552">
        <v>1408831718</v>
      </c>
      <c r="J2552" s="13">
        <f t="shared" si="157"/>
        <v>41874.922662037039</v>
      </c>
      <c r="K2552">
        <v>1406239718</v>
      </c>
      <c r="L2552" s="13">
        <f t="shared" si="158"/>
        <v>42248.632199074069</v>
      </c>
      <c r="M2552" t="b">
        <v>0</v>
      </c>
      <c r="N2552">
        <v>5</v>
      </c>
      <c r="O2552" t="b">
        <v>0</v>
      </c>
      <c r="P2552" t="s">
        <v>8270</v>
      </c>
      <c r="Q2552" s="6">
        <f t="shared" si="156"/>
        <v>0.17624999999999999</v>
      </c>
      <c r="R2552" s="8">
        <f t="shared" si="159"/>
        <v>28.2</v>
      </c>
      <c r="S2552" t="s">
        <v>8320</v>
      </c>
      <c r="T2552" t="s">
        <v>8347</v>
      </c>
    </row>
    <row r="2553" spans="1:20" ht="60" x14ac:dyDescent="0.25">
      <c r="A2553">
        <v>4055</v>
      </c>
      <c r="B2553" s="3" t="s">
        <v>4051</v>
      </c>
      <c r="C2553" s="3" t="s">
        <v>8159</v>
      </c>
      <c r="D2553">
        <v>5000</v>
      </c>
      <c r="E2553">
        <v>881</v>
      </c>
      <c r="F2553" t="s">
        <v>8221</v>
      </c>
      <c r="G2553" t="s">
        <v>8225</v>
      </c>
      <c r="H2553" t="s">
        <v>8247</v>
      </c>
      <c r="I2553">
        <v>1403192031</v>
      </c>
      <c r="J2553" s="13">
        <f t="shared" si="157"/>
        <v>41809.648506944446</v>
      </c>
      <c r="K2553">
        <v>1400600031</v>
      </c>
      <c r="L2553" s="13">
        <f t="shared" si="158"/>
        <v>42159.224432870367</v>
      </c>
      <c r="M2553" t="b">
        <v>0</v>
      </c>
      <c r="N2553">
        <v>21</v>
      </c>
      <c r="O2553" t="b">
        <v>0</v>
      </c>
      <c r="P2553" t="s">
        <v>8271</v>
      </c>
      <c r="Q2553" s="6">
        <f t="shared" si="156"/>
        <v>0.1762</v>
      </c>
      <c r="R2553" s="8">
        <f t="shared" si="159"/>
        <v>41.952380952380949</v>
      </c>
      <c r="S2553" t="s">
        <v>8317</v>
      </c>
      <c r="T2553" t="s">
        <v>8318</v>
      </c>
    </row>
    <row r="2554" spans="1:20" ht="60" x14ac:dyDescent="0.25">
      <c r="A2554">
        <v>3897</v>
      </c>
      <c r="B2554" s="3" t="s">
        <v>3894</v>
      </c>
      <c r="C2554" s="3" t="s">
        <v>8005</v>
      </c>
      <c r="D2554">
        <v>2500</v>
      </c>
      <c r="E2554">
        <v>440</v>
      </c>
      <c r="F2554" t="s">
        <v>8221</v>
      </c>
      <c r="G2554" t="s">
        <v>8228</v>
      </c>
      <c r="H2554" t="s">
        <v>8250</v>
      </c>
      <c r="I2554">
        <v>1420750683</v>
      </c>
      <c r="J2554" s="13">
        <f t="shared" si="157"/>
        <v>42012.87364583333</v>
      </c>
      <c r="K2554">
        <v>1418158683</v>
      </c>
      <c r="L2554" s="13">
        <f t="shared" si="158"/>
        <v>42780.709039351852</v>
      </c>
      <c r="M2554" t="b">
        <v>0</v>
      </c>
      <c r="N2554">
        <v>10</v>
      </c>
      <c r="O2554" t="b">
        <v>0</v>
      </c>
      <c r="P2554" t="s">
        <v>8271</v>
      </c>
      <c r="Q2554" s="6">
        <f t="shared" si="156"/>
        <v>0.17599999999999999</v>
      </c>
      <c r="R2554" s="8">
        <f t="shared" si="159"/>
        <v>44</v>
      </c>
      <c r="S2554" t="s">
        <v>8317</v>
      </c>
      <c r="T2554" t="s">
        <v>8318</v>
      </c>
    </row>
    <row r="2555" spans="1:20" ht="45" x14ac:dyDescent="0.25">
      <c r="A2555">
        <v>2677</v>
      </c>
      <c r="B2555" s="3" t="s">
        <v>2677</v>
      </c>
      <c r="C2555" s="3" t="s">
        <v>6787</v>
      </c>
      <c r="D2555">
        <v>19500</v>
      </c>
      <c r="E2555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 s="13">
        <f t="shared" si="157"/>
        <v>41823.029432870368</v>
      </c>
      <c r="K2555">
        <v>1401756143</v>
      </c>
      <c r="L2555" s="13">
        <f t="shared" si="158"/>
        <v>42182.234456018516</v>
      </c>
      <c r="M2555" t="b">
        <v>0</v>
      </c>
      <c r="N2555">
        <v>27</v>
      </c>
      <c r="O2555" t="b">
        <v>0</v>
      </c>
      <c r="P2555" t="s">
        <v>8302</v>
      </c>
      <c r="Q2555" s="6">
        <f t="shared" si="156"/>
        <v>0.17512820512820512</v>
      </c>
      <c r="R2555" s="8">
        <f t="shared" si="159"/>
        <v>126.48148148148148</v>
      </c>
      <c r="S2555" t="s">
        <v>8310</v>
      </c>
      <c r="T2555" t="s">
        <v>8337</v>
      </c>
    </row>
    <row r="2556" spans="1:20" ht="60" x14ac:dyDescent="0.25">
      <c r="A2556">
        <v>626</v>
      </c>
      <c r="B2556" s="3" t="s">
        <v>627</v>
      </c>
      <c r="C2556" s="3" t="s">
        <v>4736</v>
      </c>
      <c r="D2556">
        <v>25000</v>
      </c>
      <c r="E2556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 s="13">
        <f t="shared" si="157"/>
        <v>42231.556944444441</v>
      </c>
      <c r="K2556">
        <v>1436793939</v>
      </c>
      <c r="L2556" s="13">
        <f t="shared" si="158"/>
        <v>42374.655081018514</v>
      </c>
      <c r="M2556" t="b">
        <v>0</v>
      </c>
      <c r="N2556">
        <v>39</v>
      </c>
      <c r="O2556" t="b">
        <v>0</v>
      </c>
      <c r="P2556" t="s">
        <v>8272</v>
      </c>
      <c r="Q2556" s="6">
        <f t="shared" si="156"/>
        <v>0.17380000000000001</v>
      </c>
      <c r="R2556" s="8">
        <f t="shared" si="159"/>
        <v>111.41025641025641</v>
      </c>
      <c r="S2556" t="s">
        <v>8310</v>
      </c>
      <c r="T2556" t="s">
        <v>8357</v>
      </c>
    </row>
    <row r="2557" spans="1:20" ht="45" x14ac:dyDescent="0.25">
      <c r="A2557">
        <v>940</v>
      </c>
      <c r="B2557" s="3" t="s">
        <v>941</v>
      </c>
      <c r="C2557" s="3" t="s">
        <v>5050</v>
      </c>
      <c r="D2557">
        <v>9000</v>
      </c>
      <c r="E2557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 s="13">
        <f t="shared" si="157"/>
        <v>42227.008402777778</v>
      </c>
      <c r="K2557">
        <v>1435363926</v>
      </c>
      <c r="L2557" s="13">
        <f t="shared" si="158"/>
        <v>42566.948414351849</v>
      </c>
      <c r="M2557" t="b">
        <v>0</v>
      </c>
      <c r="N2557">
        <v>14</v>
      </c>
      <c r="O2557" t="b">
        <v>0</v>
      </c>
      <c r="P2557" t="s">
        <v>8273</v>
      </c>
      <c r="Q2557" s="6">
        <f t="shared" si="156"/>
        <v>0.17155555555555554</v>
      </c>
      <c r="R2557" s="8">
        <f t="shared" si="159"/>
        <v>110.28571428571429</v>
      </c>
      <c r="S2557" t="s">
        <v>8310</v>
      </c>
      <c r="T2557" t="s">
        <v>8316</v>
      </c>
    </row>
    <row r="2558" spans="1:20" ht="60" x14ac:dyDescent="0.25">
      <c r="A2558">
        <v>3097</v>
      </c>
      <c r="B2558" s="3" t="s">
        <v>3097</v>
      </c>
      <c r="C2558" s="3" t="s">
        <v>7207</v>
      </c>
      <c r="D2558">
        <v>10000</v>
      </c>
      <c r="E2558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 s="13">
        <f t="shared" si="157"/>
        <v>42650.583333333328</v>
      </c>
      <c r="K2558">
        <v>1474027501</v>
      </c>
      <c r="L2558" s="13">
        <f t="shared" si="158"/>
        <v>42016.120613425926</v>
      </c>
      <c r="M2558" t="b">
        <v>0</v>
      </c>
      <c r="N2558">
        <v>42</v>
      </c>
      <c r="O2558" t="b">
        <v>0</v>
      </c>
      <c r="P2558" t="s">
        <v>8303</v>
      </c>
      <c r="Q2558" s="6">
        <f t="shared" si="156"/>
        <v>0.17150000000000001</v>
      </c>
      <c r="R2558" s="8">
        <f t="shared" si="159"/>
        <v>40.833333333333336</v>
      </c>
      <c r="S2558" t="s">
        <v>8317</v>
      </c>
      <c r="T2558" t="s">
        <v>8330</v>
      </c>
    </row>
    <row r="2559" spans="1:20" ht="60" x14ac:dyDescent="0.25">
      <c r="A2559">
        <v>1990</v>
      </c>
      <c r="B2559" s="3" t="s">
        <v>1991</v>
      </c>
      <c r="C2559" s="3" t="s">
        <v>6100</v>
      </c>
      <c r="D2559">
        <v>3000</v>
      </c>
      <c r="E2559">
        <v>509</v>
      </c>
      <c r="F2559" t="s">
        <v>8221</v>
      </c>
      <c r="G2559" t="s">
        <v>8224</v>
      </c>
      <c r="H2559" t="s">
        <v>8246</v>
      </c>
      <c r="I2559">
        <v>1455338532</v>
      </c>
      <c r="J2559" s="13">
        <f t="shared" si="157"/>
        <v>42413.195972222224</v>
      </c>
      <c r="K2559">
        <v>1454042532</v>
      </c>
      <c r="L2559" s="13">
        <f t="shared" si="158"/>
        <v>42538.968310185184</v>
      </c>
      <c r="M2559" t="b">
        <v>0</v>
      </c>
      <c r="N2559">
        <v>5</v>
      </c>
      <c r="O2559" t="b">
        <v>0</v>
      </c>
      <c r="P2559" t="s">
        <v>8296</v>
      </c>
      <c r="Q2559" s="6">
        <f t="shared" si="156"/>
        <v>0.16966666666666666</v>
      </c>
      <c r="R2559" s="8">
        <f t="shared" si="159"/>
        <v>101.8</v>
      </c>
      <c r="S2559" t="s">
        <v>8325</v>
      </c>
      <c r="T2559" t="s">
        <v>8354</v>
      </c>
    </row>
    <row r="2560" spans="1:20" ht="45" x14ac:dyDescent="0.25">
      <c r="A2560">
        <v>2403</v>
      </c>
      <c r="B2560" s="3" t="s">
        <v>2404</v>
      </c>
      <c r="C2560" s="3" t="s">
        <v>6513</v>
      </c>
      <c r="D2560">
        <v>1200</v>
      </c>
      <c r="E2560">
        <v>202</v>
      </c>
      <c r="F2560" t="s">
        <v>8221</v>
      </c>
      <c r="G2560" t="s">
        <v>8225</v>
      </c>
      <c r="H2560" t="s">
        <v>8247</v>
      </c>
      <c r="I2560">
        <v>1459368658</v>
      </c>
      <c r="J2560" s="13">
        <f t="shared" si="157"/>
        <v>42459.840949074074</v>
      </c>
      <c r="K2560">
        <v>1454188258</v>
      </c>
      <c r="L2560" s="13">
        <f t="shared" si="158"/>
        <v>42041.581307870365</v>
      </c>
      <c r="M2560" t="b">
        <v>0</v>
      </c>
      <c r="N2560">
        <v>12</v>
      </c>
      <c r="O2560" t="b">
        <v>0</v>
      </c>
      <c r="P2560" t="s">
        <v>8284</v>
      </c>
      <c r="Q2560" s="6">
        <f t="shared" si="156"/>
        <v>0.16833333333333333</v>
      </c>
      <c r="R2560" s="8">
        <f t="shared" si="159"/>
        <v>16.833333333333332</v>
      </c>
      <c r="S2560" t="s">
        <v>8328</v>
      </c>
      <c r="T2560" t="s">
        <v>8356</v>
      </c>
    </row>
    <row r="2561" spans="1:20" ht="60" x14ac:dyDescent="0.25">
      <c r="A2561">
        <v>3890</v>
      </c>
      <c r="B2561" s="3" t="s">
        <v>3887</v>
      </c>
      <c r="C2561" s="3" t="s">
        <v>7998</v>
      </c>
      <c r="D2561">
        <v>15000</v>
      </c>
      <c r="E2561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 s="13">
        <f t="shared" si="157"/>
        <v>42231.758611111116</v>
      </c>
      <c r="K2561">
        <v>1434478344</v>
      </c>
      <c r="L2561" s="13">
        <f t="shared" si="158"/>
        <v>42803.579224537039</v>
      </c>
      <c r="M2561" t="b">
        <v>0</v>
      </c>
      <c r="N2561">
        <v>8</v>
      </c>
      <c r="O2561" t="b">
        <v>0</v>
      </c>
      <c r="P2561" t="s">
        <v>8271</v>
      </c>
      <c r="Q2561" s="6">
        <f t="shared" si="156"/>
        <v>0.16826666666666668</v>
      </c>
      <c r="R2561" s="8">
        <f t="shared" si="159"/>
        <v>315.5</v>
      </c>
      <c r="S2561" t="s">
        <v>8317</v>
      </c>
      <c r="T2561" t="s">
        <v>8318</v>
      </c>
    </row>
    <row r="2562" spans="1:20" ht="30" x14ac:dyDescent="0.25">
      <c r="A2562">
        <v>989</v>
      </c>
      <c r="B2562" s="3" t="s">
        <v>990</v>
      </c>
      <c r="C2562" s="3" t="s">
        <v>5099</v>
      </c>
      <c r="D2562">
        <v>10000</v>
      </c>
      <c r="E2562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 s="13">
        <f t="shared" si="157"/>
        <v>42641.933969907404</v>
      </c>
      <c r="K2562">
        <v>1472509495</v>
      </c>
      <c r="L2562" s="13">
        <f t="shared" si="158"/>
        <v>41766.718009259261</v>
      </c>
      <c r="M2562" t="b">
        <v>0</v>
      </c>
      <c r="N2562">
        <v>32</v>
      </c>
      <c r="O2562" t="b">
        <v>0</v>
      </c>
      <c r="P2562" t="s">
        <v>8273</v>
      </c>
      <c r="Q2562" s="6">
        <f t="shared" ref="Q2562:Q2625" si="160">E2562/D2562</f>
        <v>0.16769999999999999</v>
      </c>
      <c r="R2562" s="8">
        <f t="shared" si="159"/>
        <v>52.40625</v>
      </c>
      <c r="S2562" t="s">
        <v>8310</v>
      </c>
      <c r="T2562" t="s">
        <v>8316</v>
      </c>
    </row>
    <row r="2563" spans="1:20" ht="60" x14ac:dyDescent="0.25">
      <c r="A2563">
        <v>2956</v>
      </c>
      <c r="B2563" s="3" t="s">
        <v>2956</v>
      </c>
      <c r="C2563" s="3" t="s">
        <v>7066</v>
      </c>
      <c r="D2563">
        <v>7900</v>
      </c>
      <c r="E2563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 s="13">
        <f t="shared" ref="J2563:J2626" si="161">(((I2563/60)/60)/24)+DATE(1970,1,1)</f>
        <v>42494.958912037036</v>
      </c>
      <c r="K2563">
        <v>1459810850</v>
      </c>
      <c r="L2563" s="13">
        <f t="shared" ref="L2563:L2626" si="162">(((K2582/60)/60)/24)+DATE(1970,1,1)</f>
        <v>41835.126805555556</v>
      </c>
      <c r="M2563" t="b">
        <v>0</v>
      </c>
      <c r="N2563">
        <v>20</v>
      </c>
      <c r="O2563" t="b">
        <v>0</v>
      </c>
      <c r="P2563" t="s">
        <v>8303</v>
      </c>
      <c r="Q2563" s="6">
        <f t="shared" si="160"/>
        <v>0.16734177215189874</v>
      </c>
      <c r="R2563" s="8">
        <f t="shared" ref="R2563:R2626" si="163">E2563/N2563</f>
        <v>66.099999999999994</v>
      </c>
      <c r="S2563" t="s">
        <v>8317</v>
      </c>
      <c r="T2563" t="s">
        <v>8330</v>
      </c>
    </row>
    <row r="2564" spans="1:20" ht="60" x14ac:dyDescent="0.25">
      <c r="A2564">
        <v>4020</v>
      </c>
      <c r="B2564" s="3" t="s">
        <v>4016</v>
      </c>
      <c r="C2564" s="3" t="s">
        <v>8125</v>
      </c>
      <c r="D2564">
        <v>600</v>
      </c>
      <c r="E2564">
        <v>100</v>
      </c>
      <c r="F2564" t="s">
        <v>8221</v>
      </c>
      <c r="G2564" t="s">
        <v>8224</v>
      </c>
      <c r="H2564" t="s">
        <v>8246</v>
      </c>
      <c r="I2564">
        <v>1427168099</v>
      </c>
      <c r="J2564" s="13">
        <f t="shared" si="161"/>
        <v>42087.149293981478</v>
      </c>
      <c r="K2564">
        <v>1424579699</v>
      </c>
      <c r="L2564" s="13">
        <f t="shared" si="162"/>
        <v>42556.667245370365</v>
      </c>
      <c r="M2564" t="b">
        <v>0</v>
      </c>
      <c r="N2564">
        <v>3</v>
      </c>
      <c r="O2564" t="b">
        <v>0</v>
      </c>
      <c r="P2564" t="s">
        <v>8271</v>
      </c>
      <c r="Q2564" s="6">
        <f t="shared" si="160"/>
        <v>0.16666666666666666</v>
      </c>
      <c r="R2564" s="8">
        <f t="shared" si="163"/>
        <v>33.333333333333336</v>
      </c>
      <c r="S2564" t="s">
        <v>8317</v>
      </c>
      <c r="T2564" t="s">
        <v>8318</v>
      </c>
    </row>
    <row r="2565" spans="1:20" ht="45" x14ac:dyDescent="0.25">
      <c r="A2565">
        <v>3996</v>
      </c>
      <c r="B2565" s="3" t="s">
        <v>3992</v>
      </c>
      <c r="C2565" s="3" t="s">
        <v>8102</v>
      </c>
      <c r="D2565">
        <v>3000</v>
      </c>
      <c r="E2565">
        <v>497</v>
      </c>
      <c r="F2565" t="s">
        <v>8221</v>
      </c>
      <c r="G2565" t="s">
        <v>8224</v>
      </c>
      <c r="H2565" t="s">
        <v>8246</v>
      </c>
      <c r="I2565">
        <v>1416499440</v>
      </c>
      <c r="J2565" s="13">
        <f t="shared" si="161"/>
        <v>41963.669444444444</v>
      </c>
      <c r="K2565">
        <v>1415341464</v>
      </c>
      <c r="L2565" s="13">
        <f t="shared" si="162"/>
        <v>42388.575104166666</v>
      </c>
      <c r="M2565" t="b">
        <v>0</v>
      </c>
      <c r="N2565">
        <v>17</v>
      </c>
      <c r="O2565" t="b">
        <v>0</v>
      </c>
      <c r="P2565" t="s">
        <v>8271</v>
      </c>
      <c r="Q2565" s="6">
        <f t="shared" si="160"/>
        <v>0.16566666666666666</v>
      </c>
      <c r="R2565" s="8">
        <f t="shared" si="163"/>
        <v>29.235294117647058</v>
      </c>
      <c r="S2565" t="s">
        <v>8317</v>
      </c>
      <c r="T2565" t="s">
        <v>8318</v>
      </c>
    </row>
    <row r="2566" spans="1:20" ht="45" x14ac:dyDescent="0.25">
      <c r="A2566">
        <v>3999</v>
      </c>
      <c r="B2566" s="3" t="s">
        <v>3995</v>
      </c>
      <c r="C2566" s="3" t="s">
        <v>8105</v>
      </c>
      <c r="D2566">
        <v>7000</v>
      </c>
      <c r="E2566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 s="13">
        <f t="shared" si="161"/>
        <v>41882.827650462961</v>
      </c>
      <c r="K2566">
        <v>1406058798</v>
      </c>
      <c r="L2566" s="13">
        <f t="shared" si="162"/>
        <v>42556.695706018523</v>
      </c>
      <c r="M2566" t="b">
        <v>0</v>
      </c>
      <c r="N2566">
        <v>14</v>
      </c>
      <c r="O2566" t="b">
        <v>0</v>
      </c>
      <c r="P2566" t="s">
        <v>8271</v>
      </c>
      <c r="Q2566" s="6">
        <f t="shared" si="160"/>
        <v>0.16514285714285715</v>
      </c>
      <c r="R2566" s="8">
        <f t="shared" si="163"/>
        <v>82.571428571428569</v>
      </c>
      <c r="S2566" t="s">
        <v>8317</v>
      </c>
      <c r="T2566" t="s">
        <v>8318</v>
      </c>
    </row>
    <row r="2567" spans="1:20" ht="45" x14ac:dyDescent="0.25">
      <c r="A2567">
        <v>4070</v>
      </c>
      <c r="B2567" s="3" t="s">
        <v>4066</v>
      </c>
      <c r="C2567" s="3" t="s">
        <v>8173</v>
      </c>
      <c r="D2567">
        <v>1000</v>
      </c>
      <c r="E2567">
        <v>165</v>
      </c>
      <c r="F2567" t="s">
        <v>8221</v>
      </c>
      <c r="G2567" t="s">
        <v>8224</v>
      </c>
      <c r="H2567" t="s">
        <v>8246</v>
      </c>
      <c r="I2567">
        <v>1425178800</v>
      </c>
      <c r="J2567" s="13">
        <f t="shared" si="161"/>
        <v>42064.125</v>
      </c>
      <c r="K2567">
        <v>1422374420</v>
      </c>
      <c r="L2567" s="13">
        <f t="shared" si="162"/>
        <v>41968.677465277782</v>
      </c>
      <c r="M2567" t="b">
        <v>0</v>
      </c>
      <c r="N2567">
        <v>6</v>
      </c>
      <c r="O2567" t="b">
        <v>0</v>
      </c>
      <c r="P2567" t="s">
        <v>8271</v>
      </c>
      <c r="Q2567" s="6">
        <f t="shared" si="160"/>
        <v>0.16500000000000001</v>
      </c>
      <c r="R2567" s="8">
        <f t="shared" si="163"/>
        <v>27.5</v>
      </c>
      <c r="S2567" t="s">
        <v>8317</v>
      </c>
      <c r="T2567" t="s">
        <v>8318</v>
      </c>
    </row>
    <row r="2568" spans="1:20" ht="45" x14ac:dyDescent="0.25">
      <c r="A2568">
        <v>3644</v>
      </c>
      <c r="B2568" s="3" t="s">
        <v>3642</v>
      </c>
      <c r="C2568" s="3" t="s">
        <v>7754</v>
      </c>
      <c r="D2568">
        <v>5000</v>
      </c>
      <c r="E2568">
        <v>821</v>
      </c>
      <c r="F2568" t="s">
        <v>8221</v>
      </c>
      <c r="G2568" t="s">
        <v>8224</v>
      </c>
      <c r="H2568" t="s">
        <v>8246</v>
      </c>
      <c r="I2568">
        <v>1457413140</v>
      </c>
      <c r="J2568" s="13">
        <f t="shared" si="161"/>
        <v>42437.207638888889</v>
      </c>
      <c r="K2568">
        <v>1454996887</v>
      </c>
      <c r="L2568" s="13">
        <f t="shared" si="162"/>
        <v>41866.931076388886</v>
      </c>
      <c r="M2568" t="b">
        <v>0</v>
      </c>
      <c r="N2568">
        <v>12</v>
      </c>
      <c r="O2568" t="b">
        <v>0</v>
      </c>
      <c r="P2568" t="s">
        <v>8305</v>
      </c>
      <c r="Q2568" s="6">
        <f t="shared" si="160"/>
        <v>0.16420000000000001</v>
      </c>
      <c r="R2568" s="8">
        <f t="shared" si="163"/>
        <v>68.416666666666671</v>
      </c>
      <c r="S2568" t="s">
        <v>8317</v>
      </c>
      <c r="T2568" t="s">
        <v>8338</v>
      </c>
    </row>
    <row r="2569" spans="1:20" ht="60" x14ac:dyDescent="0.25">
      <c r="A2569">
        <v>3848</v>
      </c>
      <c r="B2569" s="3" t="s">
        <v>3845</v>
      </c>
      <c r="C2569" s="3" t="s">
        <v>7957</v>
      </c>
      <c r="D2569">
        <v>13000</v>
      </c>
      <c r="E2569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 s="13">
        <f t="shared" si="161"/>
        <v>42295.817002314812</v>
      </c>
      <c r="K2569">
        <v>1442604989</v>
      </c>
      <c r="L2569" s="13">
        <f t="shared" si="162"/>
        <v>42068.65552083333</v>
      </c>
      <c r="M2569" t="b">
        <v>1</v>
      </c>
      <c r="N2569">
        <v>43</v>
      </c>
      <c r="O2569" t="b">
        <v>0</v>
      </c>
      <c r="P2569" t="s">
        <v>8271</v>
      </c>
      <c r="Q2569" s="6">
        <f t="shared" si="160"/>
        <v>0.16376923076923078</v>
      </c>
      <c r="R2569" s="8">
        <f t="shared" si="163"/>
        <v>49.511627906976742</v>
      </c>
      <c r="S2569" t="s">
        <v>8317</v>
      </c>
      <c r="T2569" t="s">
        <v>8318</v>
      </c>
    </row>
    <row r="2570" spans="1:20" ht="30" x14ac:dyDescent="0.25">
      <c r="A2570">
        <v>3854</v>
      </c>
      <c r="B2570" s="3" t="s">
        <v>3851</v>
      </c>
      <c r="C2570" s="3" t="s">
        <v>7963</v>
      </c>
      <c r="D2570">
        <v>11000</v>
      </c>
      <c r="E2570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 s="13">
        <f t="shared" si="161"/>
        <v>42133.884930555556</v>
      </c>
      <c r="K2570">
        <v>1428614058</v>
      </c>
      <c r="L2570" s="13">
        <f t="shared" si="162"/>
        <v>41985.043657407412</v>
      </c>
      <c r="M2570" t="b">
        <v>0</v>
      </c>
      <c r="N2570">
        <v>20</v>
      </c>
      <c r="O2570" t="b">
        <v>0</v>
      </c>
      <c r="P2570" t="s">
        <v>8271</v>
      </c>
      <c r="Q2570" s="6">
        <f t="shared" si="160"/>
        <v>0.16254545454545455</v>
      </c>
      <c r="R2570" s="8">
        <f t="shared" si="163"/>
        <v>89.4</v>
      </c>
      <c r="S2570" t="s">
        <v>8317</v>
      </c>
      <c r="T2570" t="s">
        <v>8318</v>
      </c>
    </row>
    <row r="2571" spans="1:20" ht="45" x14ac:dyDescent="0.25">
      <c r="A2571">
        <v>205</v>
      </c>
      <c r="B2571" s="3" t="s">
        <v>207</v>
      </c>
      <c r="C2571" s="3" t="s">
        <v>4315</v>
      </c>
      <c r="D2571">
        <v>8000</v>
      </c>
      <c r="E2571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 s="13">
        <f t="shared" si="161"/>
        <v>42283.632199074069</v>
      </c>
      <c r="K2571">
        <v>1441120222</v>
      </c>
      <c r="L2571" s="13">
        <f t="shared" si="162"/>
        <v>41906.819513888891</v>
      </c>
      <c r="M2571" t="b">
        <v>0</v>
      </c>
      <c r="N2571">
        <v>17</v>
      </c>
      <c r="O2571" t="b">
        <v>0</v>
      </c>
      <c r="P2571" t="s">
        <v>8268</v>
      </c>
      <c r="Q2571" s="6">
        <f t="shared" si="160"/>
        <v>0.16250000000000001</v>
      </c>
      <c r="R2571" s="8">
        <f t="shared" si="163"/>
        <v>76.470588235294116</v>
      </c>
      <c r="S2571" t="s">
        <v>8320</v>
      </c>
      <c r="T2571" t="s">
        <v>8349</v>
      </c>
    </row>
    <row r="2572" spans="1:20" ht="45" x14ac:dyDescent="0.25">
      <c r="A2572">
        <v>3847</v>
      </c>
      <c r="B2572" s="3" t="s">
        <v>3844</v>
      </c>
      <c r="C2572" s="3" t="s">
        <v>7956</v>
      </c>
      <c r="D2572">
        <v>10500</v>
      </c>
      <c r="E2572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 s="13">
        <f t="shared" si="161"/>
        <v>42204.224432870367</v>
      </c>
      <c r="K2572">
        <v>1433395391</v>
      </c>
      <c r="L2572" s="13">
        <f t="shared" si="162"/>
        <v>41786.959745370368</v>
      </c>
      <c r="M2572" t="b">
        <v>1</v>
      </c>
      <c r="N2572">
        <v>9</v>
      </c>
      <c r="O2572" t="b">
        <v>0</v>
      </c>
      <c r="P2572" t="s">
        <v>8271</v>
      </c>
      <c r="Q2572" s="6">
        <f t="shared" si="160"/>
        <v>0.16161904761904761</v>
      </c>
      <c r="R2572" s="8">
        <f t="shared" si="163"/>
        <v>188.55555555555554</v>
      </c>
      <c r="S2572" t="s">
        <v>8317</v>
      </c>
      <c r="T2572" t="s">
        <v>8318</v>
      </c>
    </row>
    <row r="2573" spans="1:20" ht="45" x14ac:dyDescent="0.25">
      <c r="A2573">
        <v>1003</v>
      </c>
      <c r="B2573" s="3" t="s">
        <v>1004</v>
      </c>
      <c r="C2573" s="3" t="s">
        <v>5113</v>
      </c>
      <c r="D2573">
        <v>20000</v>
      </c>
      <c r="E2573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 s="13">
        <f t="shared" si="161"/>
        <v>42810.667372685188</v>
      </c>
      <c r="K2573">
        <v>1487091661</v>
      </c>
      <c r="L2573" s="13">
        <f t="shared" si="162"/>
        <v>41902.622395833336</v>
      </c>
      <c r="M2573" t="b">
        <v>0</v>
      </c>
      <c r="N2573">
        <v>15</v>
      </c>
      <c r="O2573" t="b">
        <v>0</v>
      </c>
      <c r="P2573" t="s">
        <v>8273</v>
      </c>
      <c r="Q2573" s="6">
        <f t="shared" si="160"/>
        <v>0.16055</v>
      </c>
      <c r="R2573" s="8">
        <f t="shared" si="163"/>
        <v>214.06666666666666</v>
      </c>
      <c r="S2573" t="s">
        <v>8310</v>
      </c>
      <c r="T2573" t="s">
        <v>8316</v>
      </c>
    </row>
    <row r="2574" spans="1:20" ht="45" x14ac:dyDescent="0.25">
      <c r="A2574">
        <v>187</v>
      </c>
      <c r="B2574" s="3" t="s">
        <v>189</v>
      </c>
      <c r="C2574" s="3" t="s">
        <v>4297</v>
      </c>
      <c r="D2574">
        <v>5000</v>
      </c>
      <c r="E2574">
        <v>800</v>
      </c>
      <c r="F2574" t="s">
        <v>8221</v>
      </c>
      <c r="G2574" t="s">
        <v>8224</v>
      </c>
      <c r="H2574" t="s">
        <v>8246</v>
      </c>
      <c r="I2574">
        <v>1437461940</v>
      </c>
      <c r="J2574" s="13">
        <f t="shared" si="161"/>
        <v>42206.290972222225</v>
      </c>
      <c r="K2574">
        <v>1435383457</v>
      </c>
      <c r="L2574" s="13">
        <f t="shared" si="162"/>
        <v>41978.197199074071</v>
      </c>
      <c r="M2574" t="b">
        <v>0</v>
      </c>
      <c r="N2574">
        <v>5</v>
      </c>
      <c r="O2574" t="b">
        <v>0</v>
      </c>
      <c r="P2574" t="s">
        <v>8268</v>
      </c>
      <c r="Q2574" s="6">
        <f t="shared" si="160"/>
        <v>0.16</v>
      </c>
      <c r="R2574" s="8">
        <f t="shared" si="163"/>
        <v>160</v>
      </c>
      <c r="S2574" t="s">
        <v>8320</v>
      </c>
      <c r="T2574" t="s">
        <v>8349</v>
      </c>
    </row>
    <row r="2575" spans="1:20" ht="60" x14ac:dyDescent="0.25">
      <c r="A2575">
        <v>4030</v>
      </c>
      <c r="B2575" s="3" t="s">
        <v>4026</v>
      </c>
      <c r="C2575" s="3" t="s">
        <v>8135</v>
      </c>
      <c r="D2575">
        <v>2500</v>
      </c>
      <c r="E2575">
        <v>400</v>
      </c>
      <c r="F2575" t="s">
        <v>8221</v>
      </c>
      <c r="G2575" t="s">
        <v>8224</v>
      </c>
      <c r="H2575" t="s">
        <v>8246</v>
      </c>
      <c r="I2575">
        <v>1454525340</v>
      </c>
      <c r="J2575" s="13">
        <f t="shared" si="161"/>
        <v>42403.784027777772</v>
      </c>
      <c r="K2575">
        <v>1452008599</v>
      </c>
      <c r="L2575" s="13">
        <f t="shared" si="162"/>
        <v>41816.812094907407</v>
      </c>
      <c r="M2575" t="b">
        <v>0</v>
      </c>
      <c r="N2575">
        <v>6</v>
      </c>
      <c r="O2575" t="b">
        <v>0</v>
      </c>
      <c r="P2575" t="s">
        <v>8271</v>
      </c>
      <c r="Q2575" s="6">
        <f t="shared" si="160"/>
        <v>0.16</v>
      </c>
      <c r="R2575" s="8">
        <f t="shared" si="163"/>
        <v>66.666666666666671</v>
      </c>
      <c r="S2575" t="s">
        <v>8317</v>
      </c>
      <c r="T2575" t="s">
        <v>8318</v>
      </c>
    </row>
    <row r="2576" spans="1:20" ht="60" x14ac:dyDescent="0.25">
      <c r="A2576">
        <v>3091</v>
      </c>
      <c r="B2576" s="3" t="s">
        <v>3091</v>
      </c>
      <c r="C2576" s="3" t="s">
        <v>7201</v>
      </c>
      <c r="D2576">
        <v>5000</v>
      </c>
      <c r="E2576">
        <v>796</v>
      </c>
      <c r="F2576" t="s">
        <v>8221</v>
      </c>
      <c r="G2576" t="s">
        <v>8224</v>
      </c>
      <c r="H2576" t="s">
        <v>8246</v>
      </c>
      <c r="I2576">
        <v>1471214743</v>
      </c>
      <c r="J2576" s="13">
        <f t="shared" si="161"/>
        <v>42596.948414351849</v>
      </c>
      <c r="K2576">
        <v>1468622743</v>
      </c>
      <c r="L2576" s="13">
        <f t="shared" si="162"/>
        <v>42226.651886574073</v>
      </c>
      <c r="M2576" t="b">
        <v>0</v>
      </c>
      <c r="N2576">
        <v>9</v>
      </c>
      <c r="O2576" t="b">
        <v>0</v>
      </c>
      <c r="P2576" t="s">
        <v>8303</v>
      </c>
      <c r="Q2576" s="6">
        <f t="shared" si="160"/>
        <v>0.15920000000000001</v>
      </c>
      <c r="R2576" s="8">
        <f t="shared" si="163"/>
        <v>88.444444444444443</v>
      </c>
      <c r="S2576" t="s">
        <v>8317</v>
      </c>
      <c r="T2576" t="s">
        <v>8330</v>
      </c>
    </row>
    <row r="2577" spans="1:20" ht="60" x14ac:dyDescent="0.25">
      <c r="A2577">
        <v>3949</v>
      </c>
      <c r="B2577" s="3" t="s">
        <v>3946</v>
      </c>
      <c r="C2577" s="3" t="s">
        <v>8057</v>
      </c>
      <c r="D2577">
        <v>10000</v>
      </c>
      <c r="E2577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 s="13">
        <f t="shared" si="161"/>
        <v>42046.120613425926</v>
      </c>
      <c r="K2577">
        <v>1421031221</v>
      </c>
      <c r="L2577" s="13">
        <f t="shared" si="162"/>
        <v>41746.189409722225</v>
      </c>
      <c r="M2577" t="b">
        <v>0</v>
      </c>
      <c r="N2577">
        <v>32</v>
      </c>
      <c r="O2577" t="b">
        <v>0</v>
      </c>
      <c r="P2577" t="s">
        <v>8271</v>
      </c>
      <c r="Q2577" s="6">
        <f t="shared" si="160"/>
        <v>0.15770000000000001</v>
      </c>
      <c r="R2577" s="8">
        <f t="shared" si="163"/>
        <v>49.28125</v>
      </c>
      <c r="S2577" t="s">
        <v>8317</v>
      </c>
      <c r="T2577" t="s">
        <v>8318</v>
      </c>
    </row>
    <row r="2578" spans="1:20" ht="60" x14ac:dyDescent="0.25">
      <c r="A2578">
        <v>3933</v>
      </c>
      <c r="B2578" s="3" t="s">
        <v>3930</v>
      </c>
      <c r="C2578" s="3" t="s">
        <v>8041</v>
      </c>
      <c r="D2578">
        <v>7000</v>
      </c>
      <c r="E2578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 s="13">
        <f t="shared" si="161"/>
        <v>42568.029861111107</v>
      </c>
      <c r="K2578">
        <v>1466205262</v>
      </c>
      <c r="L2578" s="13">
        <f t="shared" si="162"/>
        <v>41793.17219907407</v>
      </c>
      <c r="M2578" t="b">
        <v>0</v>
      </c>
      <c r="N2578">
        <v>12</v>
      </c>
      <c r="O2578" t="b">
        <v>0</v>
      </c>
      <c r="P2578" t="s">
        <v>8271</v>
      </c>
      <c r="Q2578" s="6">
        <f t="shared" si="160"/>
        <v>0.15742857142857142</v>
      </c>
      <c r="R2578" s="8">
        <f t="shared" si="163"/>
        <v>91.833333333333329</v>
      </c>
      <c r="S2578" t="s">
        <v>8317</v>
      </c>
      <c r="T2578" t="s">
        <v>8318</v>
      </c>
    </row>
    <row r="2579" spans="1:20" ht="45" x14ac:dyDescent="0.25">
      <c r="A2579">
        <v>4081</v>
      </c>
      <c r="B2579" s="3" t="s">
        <v>4077</v>
      </c>
      <c r="C2579" s="3" t="s">
        <v>8184</v>
      </c>
      <c r="D2579">
        <v>2224</v>
      </c>
      <c r="E2579">
        <v>350</v>
      </c>
      <c r="F2579" t="s">
        <v>8221</v>
      </c>
      <c r="G2579" t="s">
        <v>8224</v>
      </c>
      <c r="H2579" t="s">
        <v>8246</v>
      </c>
      <c r="I2579">
        <v>1425819425</v>
      </c>
      <c r="J2579" s="13">
        <f t="shared" si="161"/>
        <v>42071.539641203708</v>
      </c>
      <c r="K2579">
        <v>1423231025</v>
      </c>
      <c r="L2579" s="13">
        <f t="shared" si="162"/>
        <v>42734.787986111114</v>
      </c>
      <c r="M2579" t="b">
        <v>0</v>
      </c>
      <c r="N2579">
        <v>12</v>
      </c>
      <c r="O2579" t="b">
        <v>0</v>
      </c>
      <c r="P2579" t="s">
        <v>8271</v>
      </c>
      <c r="Q2579" s="6">
        <f t="shared" si="160"/>
        <v>0.15737410071942445</v>
      </c>
      <c r="R2579" s="8">
        <f t="shared" si="163"/>
        <v>29.166666666666668</v>
      </c>
      <c r="S2579" t="s">
        <v>8317</v>
      </c>
      <c r="T2579" t="s">
        <v>8318</v>
      </c>
    </row>
    <row r="2580" spans="1:20" ht="30" x14ac:dyDescent="0.25">
      <c r="A2580">
        <v>3131</v>
      </c>
      <c r="B2580" s="3" t="s">
        <v>3131</v>
      </c>
      <c r="C2580" s="3" t="s">
        <v>7241</v>
      </c>
      <c r="D2580">
        <v>4100</v>
      </c>
      <c r="E2580">
        <v>645</v>
      </c>
      <c r="F2580" t="s">
        <v>8222</v>
      </c>
      <c r="G2580" t="s">
        <v>8224</v>
      </c>
      <c r="H2580" t="s">
        <v>8246</v>
      </c>
      <c r="I2580">
        <v>1491656045</v>
      </c>
      <c r="J2580" s="13">
        <f t="shared" si="161"/>
        <v>42833.537557870368</v>
      </c>
      <c r="K2580">
        <v>1489067645</v>
      </c>
      <c r="L2580" s="13">
        <f t="shared" si="162"/>
        <v>41928.904189814813</v>
      </c>
      <c r="M2580" t="b">
        <v>0</v>
      </c>
      <c r="N2580">
        <v>12</v>
      </c>
      <c r="O2580" t="b">
        <v>0</v>
      </c>
      <c r="P2580" t="s">
        <v>8271</v>
      </c>
      <c r="Q2580" s="6">
        <f t="shared" si="160"/>
        <v>0.15731707317073171</v>
      </c>
      <c r="R2580" s="8">
        <f t="shared" si="163"/>
        <v>53.75</v>
      </c>
      <c r="S2580" t="s">
        <v>8317</v>
      </c>
      <c r="T2580" t="s">
        <v>8318</v>
      </c>
    </row>
    <row r="2581" spans="1:20" ht="45" x14ac:dyDescent="0.25">
      <c r="A2581">
        <v>1772</v>
      </c>
      <c r="B2581" s="3" t="s">
        <v>1773</v>
      </c>
      <c r="C2581" s="3" t="s">
        <v>5882</v>
      </c>
      <c r="D2581">
        <v>5500</v>
      </c>
      <c r="E2581">
        <v>858</v>
      </c>
      <c r="F2581" t="s">
        <v>8221</v>
      </c>
      <c r="G2581" t="s">
        <v>8225</v>
      </c>
      <c r="H2581" t="s">
        <v>8247</v>
      </c>
      <c r="I2581">
        <v>1404666836</v>
      </c>
      <c r="J2581" s="13">
        <f t="shared" si="161"/>
        <v>41826.718009259261</v>
      </c>
      <c r="K2581">
        <v>1399482836</v>
      </c>
      <c r="L2581" s="13">
        <f t="shared" si="162"/>
        <v>41975.930601851855</v>
      </c>
      <c r="M2581" t="b">
        <v>1</v>
      </c>
      <c r="N2581">
        <v>19</v>
      </c>
      <c r="O2581" t="b">
        <v>0</v>
      </c>
      <c r="P2581" t="s">
        <v>8285</v>
      </c>
      <c r="Q2581" s="6">
        <f t="shared" si="160"/>
        <v>0.156</v>
      </c>
      <c r="R2581" s="8">
        <f t="shared" si="163"/>
        <v>45.157894736842103</v>
      </c>
      <c r="S2581" t="s">
        <v>8325</v>
      </c>
      <c r="T2581" t="s">
        <v>8326</v>
      </c>
    </row>
    <row r="2582" spans="1:20" ht="45" x14ac:dyDescent="0.25">
      <c r="A2582">
        <v>162</v>
      </c>
      <c r="B2582" s="3" t="s">
        <v>164</v>
      </c>
      <c r="C2582" s="3" t="s">
        <v>4272</v>
      </c>
      <c r="D2582">
        <v>2800</v>
      </c>
      <c r="E2582">
        <v>435</v>
      </c>
      <c r="F2582" t="s">
        <v>8221</v>
      </c>
      <c r="G2582" t="s">
        <v>8224</v>
      </c>
      <c r="H2582" t="s">
        <v>8246</v>
      </c>
      <c r="I2582">
        <v>1408232520</v>
      </c>
      <c r="J2582" s="13">
        <f t="shared" si="161"/>
        <v>41867.987500000003</v>
      </c>
      <c r="K2582">
        <v>1405393356</v>
      </c>
      <c r="L2582" s="13">
        <f t="shared" si="162"/>
        <v>41893.028877314813</v>
      </c>
      <c r="M2582" t="b">
        <v>0</v>
      </c>
      <c r="N2582">
        <v>10</v>
      </c>
      <c r="O2582" t="b">
        <v>0</v>
      </c>
      <c r="P2582" t="s">
        <v>8268</v>
      </c>
      <c r="Q2582" s="6">
        <f t="shared" si="160"/>
        <v>0.15535714285714286</v>
      </c>
      <c r="R2582" s="8">
        <f t="shared" si="163"/>
        <v>43.5</v>
      </c>
      <c r="S2582" t="s">
        <v>8320</v>
      </c>
      <c r="T2582" t="s">
        <v>8349</v>
      </c>
    </row>
    <row r="2583" spans="1:20" ht="45" x14ac:dyDescent="0.25">
      <c r="A2583">
        <v>1310</v>
      </c>
      <c r="B2583" s="3" t="s">
        <v>1311</v>
      </c>
      <c r="C2583" s="3" t="s">
        <v>5420</v>
      </c>
      <c r="D2583">
        <v>20000</v>
      </c>
      <c r="E2583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 s="13">
        <f t="shared" si="161"/>
        <v>42601.667245370365</v>
      </c>
      <c r="K2583">
        <v>1467734450</v>
      </c>
      <c r="L2583" s="13">
        <f t="shared" si="162"/>
        <v>42619.635787037041</v>
      </c>
      <c r="M2583" t="b">
        <v>0</v>
      </c>
      <c r="N2583">
        <v>24</v>
      </c>
      <c r="O2583" t="b">
        <v>0</v>
      </c>
      <c r="P2583" t="s">
        <v>8273</v>
      </c>
      <c r="Q2583" s="6">
        <f t="shared" si="160"/>
        <v>0.155</v>
      </c>
      <c r="R2583" s="8">
        <f t="shared" si="163"/>
        <v>129.16666666666666</v>
      </c>
      <c r="S2583" t="s">
        <v>8310</v>
      </c>
      <c r="T2583" t="s">
        <v>8316</v>
      </c>
    </row>
    <row r="2584" spans="1:20" ht="60" x14ac:dyDescent="0.25">
      <c r="A2584">
        <v>1782</v>
      </c>
      <c r="B2584" s="3" t="s">
        <v>1783</v>
      </c>
      <c r="C2584" s="3" t="s">
        <v>5892</v>
      </c>
      <c r="D2584">
        <v>35000</v>
      </c>
      <c r="E2584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 s="13">
        <f t="shared" si="161"/>
        <v>42421.575104166666</v>
      </c>
      <c r="K2584">
        <v>1453211289</v>
      </c>
      <c r="L2584" s="13">
        <f t="shared" si="162"/>
        <v>42159.649583333332</v>
      </c>
      <c r="M2584" t="b">
        <v>1</v>
      </c>
      <c r="N2584">
        <v>76</v>
      </c>
      <c r="O2584" t="b">
        <v>0</v>
      </c>
      <c r="P2584" t="s">
        <v>8285</v>
      </c>
      <c r="Q2584" s="6">
        <f t="shared" si="160"/>
        <v>0.15491428571428573</v>
      </c>
      <c r="R2584" s="8">
        <f t="shared" si="163"/>
        <v>71.34210526315789</v>
      </c>
      <c r="S2584" t="s">
        <v>8325</v>
      </c>
      <c r="T2584" t="s">
        <v>8326</v>
      </c>
    </row>
    <row r="2585" spans="1:20" ht="60" x14ac:dyDescent="0.25">
      <c r="A2585">
        <v>679</v>
      </c>
      <c r="B2585" s="3" t="s">
        <v>680</v>
      </c>
      <c r="C2585" s="3" t="s">
        <v>4789</v>
      </c>
      <c r="D2585">
        <v>57000</v>
      </c>
      <c r="E2585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 s="13">
        <f t="shared" si="161"/>
        <v>42616.695706018523</v>
      </c>
      <c r="K2585">
        <v>1467736909</v>
      </c>
      <c r="L2585" s="13">
        <f t="shared" si="162"/>
        <v>41310.969270833331</v>
      </c>
      <c r="M2585" t="b">
        <v>0</v>
      </c>
      <c r="N2585">
        <v>94</v>
      </c>
      <c r="O2585" t="b">
        <v>0</v>
      </c>
      <c r="P2585" t="s">
        <v>8273</v>
      </c>
      <c r="Q2585" s="6">
        <f t="shared" si="160"/>
        <v>0.15485964912280703</v>
      </c>
      <c r="R2585" s="8">
        <f t="shared" si="163"/>
        <v>93.90425531914893</v>
      </c>
      <c r="S2585" t="s">
        <v>8310</v>
      </c>
      <c r="T2585" t="s">
        <v>8316</v>
      </c>
    </row>
    <row r="2586" spans="1:20" ht="45" x14ac:dyDescent="0.25">
      <c r="A2586">
        <v>3732</v>
      </c>
      <c r="B2586" s="3" t="s">
        <v>3729</v>
      </c>
      <c r="C2586" s="3" t="s">
        <v>7842</v>
      </c>
      <c r="D2586">
        <v>850</v>
      </c>
      <c r="E2586">
        <v>131</v>
      </c>
      <c r="F2586" t="s">
        <v>8221</v>
      </c>
      <c r="G2586" t="s">
        <v>8233</v>
      </c>
      <c r="H2586" t="s">
        <v>8249</v>
      </c>
      <c r="I2586">
        <v>1422100800</v>
      </c>
      <c r="J2586" s="13">
        <f t="shared" si="161"/>
        <v>42028.5</v>
      </c>
      <c r="K2586">
        <v>1416932133</v>
      </c>
      <c r="L2586" s="13">
        <f t="shared" si="162"/>
        <v>42706.115405092598</v>
      </c>
      <c r="M2586" t="b">
        <v>0</v>
      </c>
      <c r="N2586">
        <v>4</v>
      </c>
      <c r="O2586" t="b">
        <v>0</v>
      </c>
      <c r="P2586" t="s">
        <v>8271</v>
      </c>
      <c r="Q2586" s="6">
        <f t="shared" si="160"/>
        <v>0.15411764705882353</v>
      </c>
      <c r="R2586" s="8">
        <f t="shared" si="163"/>
        <v>32.75</v>
      </c>
      <c r="S2586" t="s">
        <v>8317</v>
      </c>
      <c r="T2586" t="s">
        <v>8318</v>
      </c>
    </row>
    <row r="2587" spans="1:20" ht="60" x14ac:dyDescent="0.25">
      <c r="A2587">
        <v>698</v>
      </c>
      <c r="B2587" s="3" t="s">
        <v>699</v>
      </c>
      <c r="C2587" s="3" t="s">
        <v>4808</v>
      </c>
      <c r="D2587">
        <v>100000</v>
      </c>
      <c r="E2587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 s="13">
        <f t="shared" si="161"/>
        <v>41900.083333333336</v>
      </c>
      <c r="K2587">
        <v>1408141245</v>
      </c>
      <c r="L2587" s="13">
        <f t="shared" si="162"/>
        <v>40967.614849537036</v>
      </c>
      <c r="M2587" t="b">
        <v>0</v>
      </c>
      <c r="N2587">
        <v>29</v>
      </c>
      <c r="O2587" t="b">
        <v>0</v>
      </c>
      <c r="P2587" t="s">
        <v>8273</v>
      </c>
      <c r="Q2587" s="6">
        <f t="shared" si="160"/>
        <v>0.15390000000000001</v>
      </c>
      <c r="R2587" s="8">
        <f t="shared" si="163"/>
        <v>530.68965517241384</v>
      </c>
      <c r="S2587" t="s">
        <v>8310</v>
      </c>
      <c r="T2587" t="s">
        <v>8316</v>
      </c>
    </row>
    <row r="2588" spans="1:20" ht="45" x14ac:dyDescent="0.25">
      <c r="A2588">
        <v>1787</v>
      </c>
      <c r="B2588" s="3" t="s">
        <v>1788</v>
      </c>
      <c r="C2588" s="3" t="s">
        <v>5897</v>
      </c>
      <c r="D2588">
        <v>10000</v>
      </c>
      <c r="E2588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 s="13">
        <f t="shared" si="161"/>
        <v>42098.613854166666</v>
      </c>
      <c r="K2588">
        <v>1425570237</v>
      </c>
      <c r="L2588" s="13">
        <f t="shared" si="162"/>
        <v>41311.126481481479</v>
      </c>
      <c r="M2588" t="b">
        <v>1</v>
      </c>
      <c r="N2588">
        <v>24</v>
      </c>
      <c r="O2588" t="b">
        <v>0</v>
      </c>
      <c r="P2588" t="s">
        <v>8285</v>
      </c>
      <c r="Q2588" s="6">
        <f t="shared" si="160"/>
        <v>0.15329999999999999</v>
      </c>
      <c r="R2588" s="8">
        <f t="shared" si="163"/>
        <v>63.875</v>
      </c>
      <c r="S2588" t="s">
        <v>8325</v>
      </c>
      <c r="T2588" t="s">
        <v>8326</v>
      </c>
    </row>
    <row r="2589" spans="1:20" ht="45" x14ac:dyDescent="0.25">
      <c r="A2589">
        <v>1318</v>
      </c>
      <c r="B2589" s="3" t="s">
        <v>1319</v>
      </c>
      <c r="C2589" s="3" t="s">
        <v>5428</v>
      </c>
      <c r="D2589">
        <v>40000</v>
      </c>
      <c r="E2589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 s="13">
        <f t="shared" si="161"/>
        <v>42015.043657407412</v>
      </c>
      <c r="K2589">
        <v>1418346172</v>
      </c>
      <c r="L2589" s="13">
        <f t="shared" si="162"/>
        <v>42414.235879629632</v>
      </c>
      <c r="M2589" t="b">
        <v>0</v>
      </c>
      <c r="N2589">
        <v>135</v>
      </c>
      <c r="O2589" t="b">
        <v>0</v>
      </c>
      <c r="P2589" t="s">
        <v>8273</v>
      </c>
      <c r="Q2589" s="6">
        <f t="shared" si="160"/>
        <v>0.15325</v>
      </c>
      <c r="R2589" s="8">
        <f t="shared" si="163"/>
        <v>45.407407407407405</v>
      </c>
      <c r="S2589" t="s">
        <v>8310</v>
      </c>
      <c r="T2589" t="s">
        <v>8316</v>
      </c>
    </row>
    <row r="2590" spans="1:20" ht="45" x14ac:dyDescent="0.25">
      <c r="A2590">
        <v>3907</v>
      </c>
      <c r="B2590" s="3" t="s">
        <v>3904</v>
      </c>
      <c r="C2590" s="3" t="s">
        <v>8015</v>
      </c>
      <c r="D2590">
        <v>1000</v>
      </c>
      <c r="E2590">
        <v>153</v>
      </c>
      <c r="F2590" t="s">
        <v>8221</v>
      </c>
      <c r="G2590" t="s">
        <v>8224</v>
      </c>
      <c r="H2590" t="s">
        <v>8246</v>
      </c>
      <c r="I2590">
        <v>1414354080</v>
      </c>
      <c r="J2590" s="13">
        <f t="shared" si="161"/>
        <v>41938.838888888888</v>
      </c>
      <c r="K2590">
        <v>1411587606</v>
      </c>
      <c r="L2590" s="13">
        <f t="shared" si="162"/>
        <v>41723.799386574072</v>
      </c>
      <c r="M2590" t="b">
        <v>0</v>
      </c>
      <c r="N2590">
        <v>4</v>
      </c>
      <c r="O2590" t="b">
        <v>0</v>
      </c>
      <c r="P2590" t="s">
        <v>8271</v>
      </c>
      <c r="Q2590" s="6">
        <f t="shared" si="160"/>
        <v>0.153</v>
      </c>
      <c r="R2590" s="8">
        <f t="shared" si="163"/>
        <v>38.25</v>
      </c>
      <c r="S2590" t="s">
        <v>8317</v>
      </c>
      <c r="T2590" t="s">
        <v>8318</v>
      </c>
    </row>
    <row r="2591" spans="1:20" ht="45" x14ac:dyDescent="0.25">
      <c r="A2591">
        <v>3924</v>
      </c>
      <c r="B2591" s="3" t="s">
        <v>3921</v>
      </c>
      <c r="C2591" s="3" t="s">
        <v>8032</v>
      </c>
      <c r="D2591">
        <v>15000</v>
      </c>
      <c r="E2591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 s="13">
        <f t="shared" si="161"/>
        <v>41816.959745370368</v>
      </c>
      <c r="K2591">
        <v>1401231722</v>
      </c>
      <c r="L2591" s="13">
        <f t="shared" si="162"/>
        <v>41905.429155092592</v>
      </c>
      <c r="M2591" t="b">
        <v>0</v>
      </c>
      <c r="N2591">
        <v>40</v>
      </c>
      <c r="O2591" t="b">
        <v>0</v>
      </c>
      <c r="P2591" t="s">
        <v>8271</v>
      </c>
      <c r="Q2591" s="6">
        <f t="shared" si="160"/>
        <v>0.15266666666666667</v>
      </c>
      <c r="R2591" s="8">
        <f t="shared" si="163"/>
        <v>57.25</v>
      </c>
      <c r="S2591" t="s">
        <v>8317</v>
      </c>
      <c r="T2591" t="s">
        <v>8318</v>
      </c>
    </row>
    <row r="2592" spans="1:20" ht="60" x14ac:dyDescent="0.25">
      <c r="A2592">
        <v>3100</v>
      </c>
      <c r="B2592" s="3" t="s">
        <v>3100</v>
      </c>
      <c r="C2592" s="3" t="s">
        <v>7210</v>
      </c>
      <c r="D2592">
        <v>12000</v>
      </c>
      <c r="E2592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 s="13">
        <f t="shared" si="161"/>
        <v>41932.622395833336</v>
      </c>
      <c r="K2592">
        <v>1411224975</v>
      </c>
      <c r="L2592" s="13">
        <f t="shared" si="162"/>
        <v>41957.833726851852</v>
      </c>
      <c r="M2592" t="b">
        <v>0</v>
      </c>
      <c r="N2592">
        <v>13</v>
      </c>
      <c r="O2592" t="b">
        <v>0</v>
      </c>
      <c r="P2592" t="s">
        <v>8303</v>
      </c>
      <c r="Q2592" s="6">
        <f t="shared" si="160"/>
        <v>0.15225</v>
      </c>
      <c r="R2592" s="8">
        <f t="shared" si="163"/>
        <v>140.53846153846155</v>
      </c>
      <c r="S2592" t="s">
        <v>8317</v>
      </c>
      <c r="T2592" t="s">
        <v>8330</v>
      </c>
    </row>
    <row r="2593" spans="1:20" ht="45" x14ac:dyDescent="0.25">
      <c r="A2593">
        <v>207</v>
      </c>
      <c r="B2593" s="3" t="s">
        <v>209</v>
      </c>
      <c r="C2593" s="3" t="s">
        <v>4317</v>
      </c>
      <c r="D2593">
        <v>14000</v>
      </c>
      <c r="E2593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 s="13">
        <f t="shared" si="161"/>
        <v>42008.197199074071</v>
      </c>
      <c r="K2593">
        <v>1417754638</v>
      </c>
      <c r="L2593" s="13">
        <f t="shared" si="162"/>
        <v>40671.879293981481</v>
      </c>
      <c r="M2593" t="b">
        <v>0</v>
      </c>
      <c r="N2593">
        <v>13</v>
      </c>
      <c r="O2593" t="b">
        <v>0</v>
      </c>
      <c r="P2593" t="s">
        <v>8268</v>
      </c>
      <c r="Q2593" s="6">
        <f t="shared" si="160"/>
        <v>0.15214285714285714</v>
      </c>
      <c r="R2593" s="8">
        <f t="shared" si="163"/>
        <v>163.84615384615384</v>
      </c>
      <c r="S2593" t="s">
        <v>8320</v>
      </c>
      <c r="T2593" t="s">
        <v>8349</v>
      </c>
    </row>
    <row r="2594" spans="1:20" ht="60" x14ac:dyDescent="0.25">
      <c r="A2594">
        <v>1319</v>
      </c>
      <c r="B2594" s="3" t="s">
        <v>1320</v>
      </c>
      <c r="C2594" s="3" t="s">
        <v>5429</v>
      </c>
      <c r="D2594">
        <v>5800</v>
      </c>
      <c r="E2594">
        <v>876</v>
      </c>
      <c r="F2594" t="s">
        <v>8220</v>
      </c>
      <c r="G2594" t="s">
        <v>8225</v>
      </c>
      <c r="H2594" t="s">
        <v>8247</v>
      </c>
      <c r="I2594">
        <v>1405094400</v>
      </c>
      <c r="J2594" s="13">
        <f t="shared" si="161"/>
        <v>41831.666666666664</v>
      </c>
      <c r="K2594">
        <v>1403810965</v>
      </c>
      <c r="L2594" s="13">
        <f t="shared" si="162"/>
        <v>42396.973807870367</v>
      </c>
      <c r="M2594" t="b">
        <v>0</v>
      </c>
      <c r="N2594">
        <v>9</v>
      </c>
      <c r="O2594" t="b">
        <v>0</v>
      </c>
      <c r="P2594" t="s">
        <v>8273</v>
      </c>
      <c r="Q2594" s="6">
        <f t="shared" si="160"/>
        <v>0.15103448275862069</v>
      </c>
      <c r="R2594" s="8">
        <f t="shared" si="163"/>
        <v>97.333333333333329</v>
      </c>
      <c r="S2594" t="s">
        <v>8310</v>
      </c>
      <c r="T2594" t="s">
        <v>8316</v>
      </c>
    </row>
    <row r="2595" spans="1:20" ht="30" x14ac:dyDescent="0.25">
      <c r="A2595">
        <v>3076</v>
      </c>
      <c r="B2595" s="3" t="s">
        <v>3076</v>
      </c>
      <c r="C2595" s="3" t="s">
        <v>7186</v>
      </c>
      <c r="D2595">
        <v>10000</v>
      </c>
      <c r="E2595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 s="13">
        <f t="shared" si="161"/>
        <v>42286.651886574073</v>
      </c>
      <c r="K2595">
        <v>1439221123</v>
      </c>
      <c r="L2595" s="13">
        <f t="shared" si="162"/>
        <v>42354.131643518514</v>
      </c>
      <c r="M2595" t="b">
        <v>0</v>
      </c>
      <c r="N2595">
        <v>50</v>
      </c>
      <c r="O2595" t="b">
        <v>0</v>
      </c>
      <c r="P2595" t="s">
        <v>8303</v>
      </c>
      <c r="Q2595" s="6">
        <f t="shared" si="160"/>
        <v>0.15060000000000001</v>
      </c>
      <c r="R2595" s="8">
        <f t="shared" si="163"/>
        <v>30.12</v>
      </c>
      <c r="S2595" t="s">
        <v>8317</v>
      </c>
      <c r="T2595" t="s">
        <v>8330</v>
      </c>
    </row>
    <row r="2596" spans="1:20" ht="60" x14ac:dyDescent="0.25">
      <c r="A2596">
        <v>2870</v>
      </c>
      <c r="B2596" s="3" t="s">
        <v>2870</v>
      </c>
      <c r="C2596" s="3" t="s">
        <v>6980</v>
      </c>
      <c r="D2596">
        <v>5000</v>
      </c>
      <c r="E2596">
        <v>750</v>
      </c>
      <c r="F2596" t="s">
        <v>8221</v>
      </c>
      <c r="G2596" t="s">
        <v>8224</v>
      </c>
      <c r="H2596" t="s">
        <v>8246</v>
      </c>
      <c r="I2596">
        <v>1400301165</v>
      </c>
      <c r="J2596" s="13">
        <f t="shared" si="161"/>
        <v>41776.189409722225</v>
      </c>
      <c r="K2596">
        <v>1397709165</v>
      </c>
      <c r="L2596" s="13">
        <f t="shared" si="162"/>
        <v>42709.993981481486</v>
      </c>
      <c r="M2596" t="b">
        <v>0</v>
      </c>
      <c r="N2596">
        <v>9</v>
      </c>
      <c r="O2596" t="b">
        <v>0</v>
      </c>
      <c r="P2596" t="s">
        <v>8271</v>
      </c>
      <c r="Q2596" s="6">
        <f t="shared" si="160"/>
        <v>0.15</v>
      </c>
      <c r="R2596" s="8">
        <f t="shared" si="163"/>
        <v>83.333333333333329</v>
      </c>
      <c r="S2596" t="s">
        <v>8317</v>
      </c>
      <c r="T2596" t="s">
        <v>8318</v>
      </c>
    </row>
    <row r="2597" spans="1:20" ht="60" x14ac:dyDescent="0.25">
      <c r="A2597">
        <v>3870</v>
      </c>
      <c r="B2597" s="3" t="s">
        <v>3867</v>
      </c>
      <c r="C2597" s="3" t="s">
        <v>7979</v>
      </c>
      <c r="D2597">
        <v>10000</v>
      </c>
      <c r="E2597">
        <v>1500</v>
      </c>
      <c r="F2597" t="s">
        <v>8220</v>
      </c>
      <c r="G2597" t="s">
        <v>8224</v>
      </c>
      <c r="H2597" t="s">
        <v>8246</v>
      </c>
      <c r="I2597">
        <v>1404360478</v>
      </c>
      <c r="J2597" s="13">
        <f t="shared" si="161"/>
        <v>41823.17219907407</v>
      </c>
      <c r="K2597">
        <v>1401768478</v>
      </c>
      <c r="L2597" s="13">
        <f t="shared" si="162"/>
        <v>41869.872685185182</v>
      </c>
      <c r="M2597" t="b">
        <v>0</v>
      </c>
      <c r="N2597">
        <v>10</v>
      </c>
      <c r="O2597" t="b">
        <v>0</v>
      </c>
      <c r="P2597" t="s">
        <v>8305</v>
      </c>
      <c r="Q2597" s="6">
        <f t="shared" si="160"/>
        <v>0.15</v>
      </c>
      <c r="R2597" s="8">
        <f t="shared" si="163"/>
        <v>150</v>
      </c>
      <c r="S2597" t="s">
        <v>8317</v>
      </c>
      <c r="T2597" t="s">
        <v>8338</v>
      </c>
    </row>
    <row r="2598" spans="1:20" ht="45" x14ac:dyDescent="0.25">
      <c r="A2598">
        <v>714</v>
      </c>
      <c r="B2598" s="3" t="s">
        <v>715</v>
      </c>
      <c r="C2598" s="3" t="s">
        <v>4824</v>
      </c>
      <c r="D2598">
        <v>15000</v>
      </c>
      <c r="E2598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 s="13">
        <f t="shared" si="161"/>
        <v>42794.787986111114</v>
      </c>
      <c r="K2598">
        <v>1483124082</v>
      </c>
      <c r="L2598" s="13">
        <f t="shared" si="162"/>
        <v>42552.653993055559</v>
      </c>
      <c r="M2598" t="b">
        <v>0</v>
      </c>
      <c r="N2598">
        <v>28</v>
      </c>
      <c r="O2598" t="b">
        <v>0</v>
      </c>
      <c r="P2598" t="s">
        <v>8273</v>
      </c>
      <c r="Q2598" s="6">
        <f t="shared" si="160"/>
        <v>0.14993333333333334</v>
      </c>
      <c r="R2598" s="8">
        <f t="shared" si="163"/>
        <v>80.321428571428569</v>
      </c>
      <c r="S2598" t="s">
        <v>8310</v>
      </c>
      <c r="T2598" t="s">
        <v>8316</v>
      </c>
    </row>
    <row r="2599" spans="1:20" ht="60" x14ac:dyDescent="0.25">
      <c r="A2599">
        <v>980</v>
      </c>
      <c r="B2599" s="3" t="s">
        <v>981</v>
      </c>
      <c r="C2599" s="3" t="s">
        <v>5090</v>
      </c>
      <c r="D2599">
        <v>10000</v>
      </c>
      <c r="E2599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 s="13">
        <f t="shared" si="161"/>
        <v>41973.945856481485</v>
      </c>
      <c r="K2599">
        <v>1413495722</v>
      </c>
      <c r="L2599" s="13">
        <f t="shared" si="162"/>
        <v>42382.189710648148</v>
      </c>
      <c r="M2599" t="b">
        <v>0</v>
      </c>
      <c r="N2599">
        <v>31</v>
      </c>
      <c r="O2599" t="b">
        <v>0</v>
      </c>
      <c r="P2599" t="s">
        <v>8273</v>
      </c>
      <c r="Q2599" s="6">
        <f t="shared" si="160"/>
        <v>0.14860000000000001</v>
      </c>
      <c r="R2599" s="8">
        <f t="shared" si="163"/>
        <v>47.935483870967744</v>
      </c>
      <c r="S2599" t="s">
        <v>8310</v>
      </c>
      <c r="T2599" t="s">
        <v>8316</v>
      </c>
    </row>
    <row r="2600" spans="1:20" ht="60" x14ac:dyDescent="0.25">
      <c r="A2600">
        <v>675</v>
      </c>
      <c r="B2600" s="3" t="s">
        <v>676</v>
      </c>
      <c r="C2600" s="3" t="s">
        <v>4785</v>
      </c>
      <c r="D2600">
        <v>6000</v>
      </c>
      <c r="E2600">
        <v>891</v>
      </c>
      <c r="F2600" t="s">
        <v>8221</v>
      </c>
      <c r="G2600" t="s">
        <v>8224</v>
      </c>
      <c r="H2600" t="s">
        <v>8246</v>
      </c>
      <c r="I2600">
        <v>1420095540</v>
      </c>
      <c r="J2600" s="13">
        <f t="shared" si="161"/>
        <v>42005.290972222225</v>
      </c>
      <c r="K2600">
        <v>1417558804</v>
      </c>
      <c r="L2600" s="13">
        <f t="shared" si="162"/>
        <v>42321.660509259258</v>
      </c>
      <c r="M2600" t="b">
        <v>0</v>
      </c>
      <c r="N2600">
        <v>26</v>
      </c>
      <c r="O2600" t="b">
        <v>0</v>
      </c>
      <c r="P2600" t="s">
        <v>8273</v>
      </c>
      <c r="Q2600" s="6">
        <f t="shared" si="160"/>
        <v>0.14849999999999999</v>
      </c>
      <c r="R2600" s="8">
        <f t="shared" si="163"/>
        <v>34.269230769230766</v>
      </c>
      <c r="S2600" t="s">
        <v>8310</v>
      </c>
      <c r="T2600" t="s">
        <v>8316</v>
      </c>
    </row>
    <row r="2601" spans="1:20" ht="45" x14ac:dyDescent="0.25">
      <c r="A2601">
        <v>2420</v>
      </c>
      <c r="B2601" s="3" t="s">
        <v>2421</v>
      </c>
      <c r="C2601" s="3" t="s">
        <v>6530</v>
      </c>
      <c r="D2601">
        <v>16870</v>
      </c>
      <c r="E2601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 s="13">
        <f t="shared" si="161"/>
        <v>41953.070543981477</v>
      </c>
      <c r="K2601">
        <v>1410396095</v>
      </c>
      <c r="L2601" s="13">
        <f t="shared" si="162"/>
        <v>42526.871331018512</v>
      </c>
      <c r="M2601" t="b">
        <v>0</v>
      </c>
      <c r="N2601">
        <v>36</v>
      </c>
      <c r="O2601" t="b">
        <v>0</v>
      </c>
      <c r="P2601" t="s">
        <v>8284</v>
      </c>
      <c r="Q2601" s="6">
        <f t="shared" si="160"/>
        <v>0.14825133372851215</v>
      </c>
      <c r="R2601" s="8">
        <f t="shared" si="163"/>
        <v>69.472222222222229</v>
      </c>
      <c r="S2601" t="s">
        <v>8328</v>
      </c>
      <c r="T2601" t="s">
        <v>8356</v>
      </c>
    </row>
    <row r="2602" spans="1:20" ht="45" x14ac:dyDescent="0.25">
      <c r="A2602">
        <v>966</v>
      </c>
      <c r="B2602" s="3" t="s">
        <v>967</v>
      </c>
      <c r="C2602" s="3" t="s">
        <v>5076</v>
      </c>
      <c r="D2602">
        <v>12000</v>
      </c>
      <c r="E2602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 s="13">
        <f t="shared" si="161"/>
        <v>42649.635787037041</v>
      </c>
      <c r="K2602">
        <v>1473174932</v>
      </c>
      <c r="L2602" s="13">
        <f t="shared" si="162"/>
        <v>41962.062326388885</v>
      </c>
      <c r="M2602" t="b">
        <v>0</v>
      </c>
      <c r="N2602">
        <v>30</v>
      </c>
      <c r="O2602" t="b">
        <v>0</v>
      </c>
      <c r="P2602" t="s">
        <v>8273</v>
      </c>
      <c r="Q2602" s="6">
        <f t="shared" si="160"/>
        <v>0.14799999999999999</v>
      </c>
      <c r="R2602" s="8">
        <f t="shared" si="163"/>
        <v>59.2</v>
      </c>
      <c r="S2602" t="s">
        <v>8310</v>
      </c>
      <c r="T2602" t="s">
        <v>8316</v>
      </c>
    </row>
    <row r="2603" spans="1:20" ht="45" x14ac:dyDescent="0.25">
      <c r="A2603">
        <v>2359</v>
      </c>
      <c r="B2603" s="3" t="s">
        <v>2360</v>
      </c>
      <c r="C2603" s="3" t="s">
        <v>6469</v>
      </c>
      <c r="D2603">
        <v>7500</v>
      </c>
      <c r="E2603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 s="13">
        <f t="shared" si="161"/>
        <v>42219.649583333332</v>
      </c>
      <c r="K2603">
        <v>1433432124</v>
      </c>
      <c r="L2603" s="13">
        <f t="shared" si="162"/>
        <v>42344.32677083333</v>
      </c>
      <c r="M2603" t="b">
        <v>0</v>
      </c>
      <c r="N2603">
        <v>3</v>
      </c>
      <c r="O2603" t="b">
        <v>0</v>
      </c>
      <c r="P2603" t="s">
        <v>8272</v>
      </c>
      <c r="Q2603" s="6">
        <f t="shared" si="160"/>
        <v>0.14680000000000001</v>
      </c>
      <c r="R2603" s="8">
        <f t="shared" si="163"/>
        <v>367</v>
      </c>
      <c r="S2603" t="s">
        <v>8310</v>
      </c>
      <c r="T2603" t="s">
        <v>8357</v>
      </c>
    </row>
    <row r="2604" spans="1:20" ht="45" x14ac:dyDescent="0.25">
      <c r="A2604">
        <v>932</v>
      </c>
      <c r="B2604" s="3" t="s">
        <v>933</v>
      </c>
      <c r="C2604" s="3" t="s">
        <v>5042</v>
      </c>
      <c r="D2604">
        <v>9500</v>
      </c>
      <c r="E2604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 s="13">
        <f t="shared" si="161"/>
        <v>41355.927604166667</v>
      </c>
      <c r="K2604">
        <v>1360106145</v>
      </c>
      <c r="L2604" s="13">
        <f t="shared" si="162"/>
        <v>42025.357094907406</v>
      </c>
      <c r="M2604" t="b">
        <v>0</v>
      </c>
      <c r="N2604">
        <v>30</v>
      </c>
      <c r="O2604" t="b">
        <v>0</v>
      </c>
      <c r="P2604" t="s">
        <v>8278</v>
      </c>
      <c r="Q2604" s="6">
        <f t="shared" si="160"/>
        <v>0.14536842105263159</v>
      </c>
      <c r="R2604" s="8">
        <f t="shared" si="163"/>
        <v>46.033333333333331</v>
      </c>
      <c r="S2604" t="s">
        <v>8314</v>
      </c>
      <c r="T2604" t="s">
        <v>8346</v>
      </c>
    </row>
    <row r="2605" spans="1:20" ht="45" x14ac:dyDescent="0.25">
      <c r="A2605">
        <v>1132</v>
      </c>
      <c r="B2605" s="3" t="s">
        <v>1133</v>
      </c>
      <c r="C2605" s="3" t="s">
        <v>5242</v>
      </c>
      <c r="D2605">
        <v>10000</v>
      </c>
      <c r="E2605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 s="13">
        <f t="shared" si="161"/>
        <v>42736.115405092598</v>
      </c>
      <c r="K2605">
        <v>1480646771</v>
      </c>
      <c r="L2605" s="13">
        <f t="shared" si="162"/>
        <v>42472.449467592596</v>
      </c>
      <c r="M2605" t="b">
        <v>0</v>
      </c>
      <c r="N2605">
        <v>13</v>
      </c>
      <c r="O2605" t="b">
        <v>0</v>
      </c>
      <c r="P2605" t="s">
        <v>8283</v>
      </c>
      <c r="Q2605" s="6">
        <f t="shared" si="160"/>
        <v>0.14380000000000001</v>
      </c>
      <c r="R2605" s="8">
        <f t="shared" si="163"/>
        <v>110.61538461538461</v>
      </c>
      <c r="S2605" t="s">
        <v>8312</v>
      </c>
      <c r="T2605" t="s">
        <v>8344</v>
      </c>
    </row>
    <row r="2606" spans="1:20" ht="45" x14ac:dyDescent="0.25">
      <c r="A2606">
        <v>2768</v>
      </c>
      <c r="B2606" s="3" t="s">
        <v>2768</v>
      </c>
      <c r="C2606" s="3" t="s">
        <v>6878</v>
      </c>
      <c r="D2606">
        <v>7000</v>
      </c>
      <c r="E2606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 s="13">
        <f t="shared" si="161"/>
        <v>40997.573182870372</v>
      </c>
      <c r="K2606">
        <v>1330440323</v>
      </c>
      <c r="L2606" s="13">
        <f t="shared" si="162"/>
        <v>41788.381909722222</v>
      </c>
      <c r="M2606" t="b">
        <v>0</v>
      </c>
      <c r="N2606">
        <v>34</v>
      </c>
      <c r="O2606" t="b">
        <v>0</v>
      </c>
      <c r="P2606" t="s">
        <v>8304</v>
      </c>
      <c r="Q2606" s="6">
        <f t="shared" si="160"/>
        <v>0.14314285714285716</v>
      </c>
      <c r="R2606" s="8">
        <f t="shared" si="163"/>
        <v>29.470588235294116</v>
      </c>
      <c r="S2606" t="s">
        <v>8323</v>
      </c>
      <c r="T2606" t="s">
        <v>8351</v>
      </c>
    </row>
    <row r="2607" spans="1:20" ht="60" x14ac:dyDescent="0.25">
      <c r="A2607">
        <v>2774</v>
      </c>
      <c r="B2607" s="3" t="s">
        <v>2774</v>
      </c>
      <c r="C2607" s="3" t="s">
        <v>6884</v>
      </c>
      <c r="D2607">
        <v>4000</v>
      </c>
      <c r="E2607">
        <v>570</v>
      </c>
      <c r="F2607" t="s">
        <v>8221</v>
      </c>
      <c r="G2607" t="s">
        <v>8224</v>
      </c>
      <c r="H2607" t="s">
        <v>8246</v>
      </c>
      <c r="I2607">
        <v>1362711728</v>
      </c>
      <c r="J2607" s="13">
        <f t="shared" si="161"/>
        <v>41341.126481481479</v>
      </c>
      <c r="K2607">
        <v>1360119728</v>
      </c>
      <c r="L2607" s="13">
        <f t="shared" si="162"/>
        <v>42122.693159722221</v>
      </c>
      <c r="M2607" t="b">
        <v>0</v>
      </c>
      <c r="N2607">
        <v>13</v>
      </c>
      <c r="O2607" t="b">
        <v>0</v>
      </c>
      <c r="P2607" t="s">
        <v>8304</v>
      </c>
      <c r="Q2607" s="6">
        <f t="shared" si="160"/>
        <v>0.14249999999999999</v>
      </c>
      <c r="R2607" s="8">
        <f t="shared" si="163"/>
        <v>43.846153846153847</v>
      </c>
      <c r="S2607" t="s">
        <v>8323</v>
      </c>
      <c r="T2607" t="s">
        <v>8351</v>
      </c>
    </row>
    <row r="2608" spans="1:20" ht="60" x14ac:dyDescent="0.25">
      <c r="A2608">
        <v>3965</v>
      </c>
      <c r="B2608" s="3" t="s">
        <v>3962</v>
      </c>
      <c r="C2608" s="3" t="s">
        <v>8072</v>
      </c>
      <c r="D2608">
        <v>2000</v>
      </c>
      <c r="E2608">
        <v>285</v>
      </c>
      <c r="F2608" t="s">
        <v>8221</v>
      </c>
      <c r="G2608" t="s">
        <v>8224</v>
      </c>
      <c r="H2608" t="s">
        <v>8246</v>
      </c>
      <c r="I2608">
        <v>1460608780</v>
      </c>
      <c r="J2608" s="13">
        <f t="shared" si="161"/>
        <v>42474.194212962961</v>
      </c>
      <c r="K2608">
        <v>1455428380</v>
      </c>
      <c r="L2608" s="13">
        <f t="shared" si="162"/>
        <v>42444.583912037036</v>
      </c>
      <c r="M2608" t="b">
        <v>0</v>
      </c>
      <c r="N2608">
        <v>4</v>
      </c>
      <c r="O2608" t="b">
        <v>0</v>
      </c>
      <c r="P2608" t="s">
        <v>8271</v>
      </c>
      <c r="Q2608" s="6">
        <f t="shared" si="160"/>
        <v>0.14249999999999999</v>
      </c>
      <c r="R2608" s="8">
        <f t="shared" si="163"/>
        <v>71.25</v>
      </c>
      <c r="S2608" t="s">
        <v>8317</v>
      </c>
      <c r="T2608" t="s">
        <v>8318</v>
      </c>
    </row>
    <row r="2609" spans="1:20" ht="45" x14ac:dyDescent="0.25">
      <c r="A2609">
        <v>1088</v>
      </c>
      <c r="B2609" s="3" t="s">
        <v>1089</v>
      </c>
      <c r="C2609" s="3" t="s">
        <v>5198</v>
      </c>
      <c r="D2609">
        <v>45000</v>
      </c>
      <c r="E2609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 s="13">
        <f t="shared" si="161"/>
        <v>41753.799386574072</v>
      </c>
      <c r="K2609">
        <v>1395774667</v>
      </c>
      <c r="L2609" s="13">
        <f t="shared" si="162"/>
        <v>42524.318703703699</v>
      </c>
      <c r="M2609" t="b">
        <v>0</v>
      </c>
      <c r="N2609">
        <v>147</v>
      </c>
      <c r="O2609" t="b">
        <v>0</v>
      </c>
      <c r="P2609" t="s">
        <v>8282</v>
      </c>
      <c r="Q2609" s="6">
        <f t="shared" si="160"/>
        <v>0.14182977777777778</v>
      </c>
      <c r="R2609" s="8">
        <f t="shared" si="163"/>
        <v>43.41727891156463</v>
      </c>
      <c r="S2609" t="s">
        <v>8312</v>
      </c>
      <c r="T2609" t="s">
        <v>8348</v>
      </c>
    </row>
    <row r="2610" spans="1:20" ht="60" x14ac:dyDescent="0.25">
      <c r="A2610">
        <v>1909</v>
      </c>
      <c r="B2610" s="3" t="s">
        <v>1910</v>
      </c>
      <c r="C2610" s="3" t="s">
        <v>6019</v>
      </c>
      <c r="D2610">
        <v>35000</v>
      </c>
      <c r="E2610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 s="13">
        <f t="shared" si="161"/>
        <v>41935.429155092592</v>
      </c>
      <c r="K2610">
        <v>1411467479</v>
      </c>
      <c r="L2610" s="13">
        <f t="shared" si="162"/>
        <v>41773.294560185182</v>
      </c>
      <c r="M2610" t="b">
        <v>0</v>
      </c>
      <c r="N2610">
        <v>38</v>
      </c>
      <c r="O2610" t="b">
        <v>0</v>
      </c>
      <c r="P2610" t="s">
        <v>8294</v>
      </c>
      <c r="Q2610" s="6">
        <f t="shared" si="160"/>
        <v>0.14111428571428572</v>
      </c>
      <c r="R2610" s="8">
        <f t="shared" si="163"/>
        <v>129.97368421052633</v>
      </c>
      <c r="S2610" t="s">
        <v>8310</v>
      </c>
      <c r="T2610" t="s">
        <v>8350</v>
      </c>
    </row>
    <row r="2611" spans="1:20" ht="60" x14ac:dyDescent="0.25">
      <c r="A2611">
        <v>3069</v>
      </c>
      <c r="B2611" s="3" t="s">
        <v>3069</v>
      </c>
      <c r="C2611" s="3" t="s">
        <v>7179</v>
      </c>
      <c r="D2611">
        <v>1000</v>
      </c>
      <c r="E2611">
        <v>141</v>
      </c>
      <c r="F2611" t="s">
        <v>8221</v>
      </c>
      <c r="G2611" t="s">
        <v>8224</v>
      </c>
      <c r="H2611" t="s">
        <v>8246</v>
      </c>
      <c r="I2611">
        <v>1418587234</v>
      </c>
      <c r="J2611" s="13">
        <f t="shared" si="161"/>
        <v>41987.833726851852</v>
      </c>
      <c r="K2611">
        <v>1415995234</v>
      </c>
      <c r="L2611" s="13">
        <f t="shared" si="162"/>
        <v>42510.604699074072</v>
      </c>
      <c r="M2611" t="b">
        <v>0</v>
      </c>
      <c r="N2611">
        <v>7</v>
      </c>
      <c r="O2611" t="b">
        <v>0</v>
      </c>
      <c r="P2611" t="s">
        <v>8303</v>
      </c>
      <c r="Q2611" s="6">
        <f t="shared" si="160"/>
        <v>0.14099999999999999</v>
      </c>
      <c r="R2611" s="8">
        <f t="shared" si="163"/>
        <v>20.142857142857142</v>
      </c>
      <c r="S2611" t="s">
        <v>8317</v>
      </c>
      <c r="T2611" t="s">
        <v>8330</v>
      </c>
    </row>
    <row r="2612" spans="1:20" ht="45" x14ac:dyDescent="0.25">
      <c r="A2612">
        <v>1243</v>
      </c>
      <c r="B2612" s="3" t="s">
        <v>1244</v>
      </c>
      <c r="C2612" s="3" t="s">
        <v>5353</v>
      </c>
      <c r="D2612">
        <v>12000</v>
      </c>
      <c r="E2612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 s="13">
        <f t="shared" si="161"/>
        <v>40732.875</v>
      </c>
      <c r="K2612">
        <v>1304888771</v>
      </c>
      <c r="L2612" s="13">
        <f t="shared" si="162"/>
        <v>41815.815046296295</v>
      </c>
      <c r="M2612" t="b">
        <v>0</v>
      </c>
      <c r="N2612">
        <v>38</v>
      </c>
      <c r="O2612" t="b">
        <v>0</v>
      </c>
      <c r="P2612" t="s">
        <v>8286</v>
      </c>
      <c r="Q2612" s="6">
        <f t="shared" si="160"/>
        <v>0.14091666666666666</v>
      </c>
      <c r="R2612" s="8">
        <f t="shared" si="163"/>
        <v>44.5</v>
      </c>
      <c r="S2612" t="s">
        <v>8314</v>
      </c>
      <c r="T2612" t="s">
        <v>8352</v>
      </c>
    </row>
    <row r="2613" spans="1:20" ht="45" x14ac:dyDescent="0.25">
      <c r="A2613">
        <v>1093</v>
      </c>
      <c r="B2613" s="3" t="s">
        <v>1094</v>
      </c>
      <c r="C2613" s="3" t="s">
        <v>5203</v>
      </c>
      <c r="D2613">
        <v>300</v>
      </c>
      <c r="E2613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 s="13">
        <f t="shared" si="161"/>
        <v>42411.973807870367</v>
      </c>
      <c r="K2613">
        <v>1453936937</v>
      </c>
      <c r="L2613" s="13">
        <f t="shared" si="162"/>
        <v>42265.683182870373</v>
      </c>
      <c r="M2613" t="b">
        <v>0</v>
      </c>
      <c r="N2613">
        <v>4</v>
      </c>
      <c r="O2613" t="b">
        <v>0</v>
      </c>
      <c r="P2613" t="s">
        <v>8282</v>
      </c>
      <c r="Q2613" s="6">
        <f t="shared" si="160"/>
        <v>0.14083333333333334</v>
      </c>
      <c r="R2613" s="8">
        <f t="shared" si="163"/>
        <v>10.5625</v>
      </c>
      <c r="S2613" t="s">
        <v>8312</v>
      </c>
      <c r="T2613" t="s">
        <v>8348</v>
      </c>
    </row>
    <row r="2614" spans="1:20" ht="60" x14ac:dyDescent="0.25">
      <c r="A2614">
        <v>2912</v>
      </c>
      <c r="B2614" s="3" t="s">
        <v>2912</v>
      </c>
      <c r="C2614" s="3" t="s">
        <v>7022</v>
      </c>
      <c r="D2614">
        <v>14440</v>
      </c>
      <c r="E2614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 s="13">
        <f t="shared" si="161"/>
        <v>42384.131643518514</v>
      </c>
      <c r="K2614">
        <v>1450235374</v>
      </c>
      <c r="L2614" s="13">
        <f t="shared" si="162"/>
        <v>42031.769884259258</v>
      </c>
      <c r="M2614" t="b">
        <v>0</v>
      </c>
      <c r="N2614">
        <v>26</v>
      </c>
      <c r="O2614" t="b">
        <v>0</v>
      </c>
      <c r="P2614" t="s">
        <v>8271</v>
      </c>
      <c r="Q2614" s="6">
        <f t="shared" si="160"/>
        <v>0.14058171745152354</v>
      </c>
      <c r="R2614" s="8">
        <f t="shared" si="163"/>
        <v>78.07692307692308</v>
      </c>
      <c r="S2614" t="s">
        <v>8317</v>
      </c>
      <c r="T2614" t="s">
        <v>8318</v>
      </c>
    </row>
    <row r="2615" spans="1:20" ht="60" x14ac:dyDescent="0.25">
      <c r="A2615">
        <v>125</v>
      </c>
      <c r="B2615" s="3" t="s">
        <v>127</v>
      </c>
      <c r="C2615" s="3" t="s">
        <v>4236</v>
      </c>
      <c r="D2615">
        <v>500</v>
      </c>
      <c r="E2615">
        <v>70</v>
      </c>
      <c r="F2615" t="s">
        <v>8220</v>
      </c>
      <c r="G2615" t="s">
        <v>8229</v>
      </c>
      <c r="H2615" t="s">
        <v>8251</v>
      </c>
      <c r="I2615">
        <v>1486165880</v>
      </c>
      <c r="J2615" s="13">
        <f t="shared" si="161"/>
        <v>42769.993981481486</v>
      </c>
      <c r="K2615">
        <v>1480981880</v>
      </c>
      <c r="L2615" s="13">
        <f t="shared" si="162"/>
        <v>42140.879259259258</v>
      </c>
      <c r="M2615" t="b">
        <v>0</v>
      </c>
      <c r="N2615">
        <v>6</v>
      </c>
      <c r="O2615" t="b">
        <v>0</v>
      </c>
      <c r="P2615" t="s">
        <v>8267</v>
      </c>
      <c r="Q2615" s="6">
        <f t="shared" si="160"/>
        <v>0.14000000000000001</v>
      </c>
      <c r="R2615" s="8">
        <f t="shared" si="163"/>
        <v>11.666666666666666</v>
      </c>
      <c r="S2615" t="s">
        <v>8320</v>
      </c>
      <c r="T2615" t="s">
        <v>8340</v>
      </c>
    </row>
    <row r="2616" spans="1:20" ht="60" x14ac:dyDescent="0.25">
      <c r="A2616">
        <v>4016</v>
      </c>
      <c r="B2616" s="3" t="s">
        <v>4012</v>
      </c>
      <c r="C2616" s="3" t="s">
        <v>8121</v>
      </c>
      <c r="D2616">
        <v>500</v>
      </c>
      <c r="E2616">
        <v>70</v>
      </c>
      <c r="F2616" t="s">
        <v>8221</v>
      </c>
      <c r="G2616" t="s">
        <v>8225</v>
      </c>
      <c r="H2616" t="s">
        <v>8247</v>
      </c>
      <c r="I2616">
        <v>1410987400</v>
      </c>
      <c r="J2616" s="13">
        <f t="shared" si="161"/>
        <v>41899.872685185182</v>
      </c>
      <c r="K2616">
        <v>1408395400</v>
      </c>
      <c r="L2616" s="13">
        <f t="shared" si="162"/>
        <v>41557.013182870374</v>
      </c>
      <c r="M2616" t="b">
        <v>0</v>
      </c>
      <c r="N2616">
        <v>7</v>
      </c>
      <c r="O2616" t="b">
        <v>0</v>
      </c>
      <c r="P2616" t="s">
        <v>8271</v>
      </c>
      <c r="Q2616" s="6">
        <f t="shared" si="160"/>
        <v>0.14000000000000001</v>
      </c>
      <c r="R2616" s="8">
        <f t="shared" si="163"/>
        <v>10</v>
      </c>
      <c r="S2616" t="s">
        <v>8317</v>
      </c>
      <c r="T2616" t="s">
        <v>8318</v>
      </c>
    </row>
    <row r="2617" spans="1:20" ht="45" x14ac:dyDescent="0.25">
      <c r="A2617">
        <v>513</v>
      </c>
      <c r="B2617" s="3" t="s">
        <v>514</v>
      </c>
      <c r="C2617" s="3" t="s">
        <v>4623</v>
      </c>
      <c r="D2617">
        <v>50000</v>
      </c>
      <c r="E2617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 s="13">
        <f t="shared" si="161"/>
        <v>42597.291666666672</v>
      </c>
      <c r="K2617">
        <v>1467387705</v>
      </c>
      <c r="L2617" s="13">
        <f t="shared" si="162"/>
        <v>42324.767361111109</v>
      </c>
      <c r="M2617" t="b">
        <v>0</v>
      </c>
      <c r="N2617">
        <v>68</v>
      </c>
      <c r="O2617" t="b">
        <v>0</v>
      </c>
      <c r="P2617" t="s">
        <v>8270</v>
      </c>
      <c r="Q2617" s="6">
        <f t="shared" si="160"/>
        <v>0.13924</v>
      </c>
      <c r="R2617" s="8">
        <f t="shared" si="163"/>
        <v>102.38235294117646</v>
      </c>
      <c r="S2617" t="s">
        <v>8320</v>
      </c>
      <c r="T2617" t="s">
        <v>8347</v>
      </c>
    </row>
    <row r="2618" spans="1:20" ht="60" x14ac:dyDescent="0.25">
      <c r="A2618">
        <v>3099</v>
      </c>
      <c r="B2618" s="3" t="s">
        <v>3099</v>
      </c>
      <c r="C2618" s="3" t="s">
        <v>7209</v>
      </c>
      <c r="D2618">
        <v>2000</v>
      </c>
      <c r="E2618">
        <v>278</v>
      </c>
      <c r="F2618" t="s">
        <v>8221</v>
      </c>
      <c r="G2618" t="s">
        <v>8224</v>
      </c>
      <c r="H2618" t="s">
        <v>8246</v>
      </c>
      <c r="I2618">
        <v>1455251591</v>
      </c>
      <c r="J2618" s="13">
        <f t="shared" si="161"/>
        <v>42412.189710648148</v>
      </c>
      <c r="K2618">
        <v>1452659591</v>
      </c>
      <c r="L2618" s="13">
        <f t="shared" si="162"/>
        <v>41990.506377314814</v>
      </c>
      <c r="M2618" t="b">
        <v>0</v>
      </c>
      <c r="N2618">
        <v>5</v>
      </c>
      <c r="O2618" t="b">
        <v>0</v>
      </c>
      <c r="P2618" t="s">
        <v>8303</v>
      </c>
      <c r="Q2618" s="6">
        <f t="shared" si="160"/>
        <v>0.13900000000000001</v>
      </c>
      <c r="R2618" s="8">
        <f t="shared" si="163"/>
        <v>55.6</v>
      </c>
      <c r="S2618" t="s">
        <v>8317</v>
      </c>
      <c r="T2618" t="s">
        <v>8330</v>
      </c>
    </row>
    <row r="2619" spans="1:20" ht="60" x14ac:dyDescent="0.25">
      <c r="A2619">
        <v>1801</v>
      </c>
      <c r="B2619" s="3" t="s">
        <v>1802</v>
      </c>
      <c r="C2619" s="3" t="s">
        <v>5911</v>
      </c>
      <c r="D2619">
        <v>17000</v>
      </c>
      <c r="E2619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 s="13">
        <f t="shared" si="161"/>
        <v>42353.506944444445</v>
      </c>
      <c r="K2619">
        <v>1447429868</v>
      </c>
      <c r="L2619" s="13">
        <f t="shared" si="162"/>
        <v>42509.814108796301</v>
      </c>
      <c r="M2619" t="b">
        <v>1</v>
      </c>
      <c r="N2619">
        <v>37</v>
      </c>
      <c r="O2619" t="b">
        <v>0</v>
      </c>
      <c r="P2619" t="s">
        <v>8285</v>
      </c>
      <c r="Q2619" s="6">
        <f t="shared" si="160"/>
        <v>0.13852941176470587</v>
      </c>
      <c r="R2619" s="8">
        <f t="shared" si="163"/>
        <v>63.648648648648646</v>
      </c>
      <c r="S2619" t="s">
        <v>8325</v>
      </c>
      <c r="T2619" t="s">
        <v>8326</v>
      </c>
    </row>
    <row r="2620" spans="1:20" ht="45" x14ac:dyDescent="0.25">
      <c r="A2620">
        <v>431</v>
      </c>
      <c r="B2620" s="3" t="s">
        <v>432</v>
      </c>
      <c r="C2620" s="3" t="s">
        <v>4541</v>
      </c>
      <c r="D2620">
        <v>3000</v>
      </c>
      <c r="E2620">
        <v>415</v>
      </c>
      <c r="F2620" t="s">
        <v>8221</v>
      </c>
      <c r="G2620" t="s">
        <v>8225</v>
      </c>
      <c r="H2620" t="s">
        <v>8247</v>
      </c>
      <c r="I2620">
        <v>1467752083</v>
      </c>
      <c r="J2620" s="13">
        <f t="shared" si="161"/>
        <v>42556.871331018512</v>
      </c>
      <c r="K2620">
        <v>1465160083</v>
      </c>
      <c r="L2620" s="13">
        <f t="shared" si="162"/>
        <v>42440.820277777777</v>
      </c>
      <c r="M2620" t="b">
        <v>0</v>
      </c>
      <c r="N2620">
        <v>8</v>
      </c>
      <c r="O2620" t="b">
        <v>0</v>
      </c>
      <c r="P2620" t="s">
        <v>8270</v>
      </c>
      <c r="Q2620" s="6">
        <f t="shared" si="160"/>
        <v>0.13833333333333334</v>
      </c>
      <c r="R2620" s="8">
        <f t="shared" si="163"/>
        <v>51.875</v>
      </c>
      <c r="S2620" t="s">
        <v>8320</v>
      </c>
      <c r="T2620" t="s">
        <v>8347</v>
      </c>
    </row>
    <row r="2621" spans="1:20" ht="45" x14ac:dyDescent="0.25">
      <c r="A2621">
        <v>1568</v>
      </c>
      <c r="B2621" s="3" t="s">
        <v>1569</v>
      </c>
      <c r="C2621" s="3" t="s">
        <v>5678</v>
      </c>
      <c r="D2621">
        <v>25000</v>
      </c>
      <c r="E2621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 s="13">
        <f t="shared" si="161"/>
        <v>41997.062326388885</v>
      </c>
      <c r="K2621">
        <v>1416360585</v>
      </c>
      <c r="L2621" s="13">
        <f t="shared" si="162"/>
        <v>42345.951539351852</v>
      </c>
      <c r="M2621" t="b">
        <v>0</v>
      </c>
      <c r="N2621">
        <v>22</v>
      </c>
      <c r="O2621" t="b">
        <v>0</v>
      </c>
      <c r="P2621" t="s">
        <v>8290</v>
      </c>
      <c r="Q2621" s="6">
        <f t="shared" si="160"/>
        <v>0.13639999999999999</v>
      </c>
      <c r="R2621" s="8">
        <f t="shared" si="163"/>
        <v>155</v>
      </c>
      <c r="S2621" t="s">
        <v>8323</v>
      </c>
      <c r="T2621" t="s">
        <v>8355</v>
      </c>
    </row>
    <row r="2622" spans="1:20" ht="45" x14ac:dyDescent="0.25">
      <c r="A2622">
        <v>1798</v>
      </c>
      <c r="B2622" s="3" t="s">
        <v>1799</v>
      </c>
      <c r="C2622" s="3" t="s">
        <v>5908</v>
      </c>
      <c r="D2622">
        <v>16000</v>
      </c>
      <c r="E2622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 s="13">
        <f t="shared" si="161"/>
        <v>42404.32677083333</v>
      </c>
      <c r="K2622">
        <v>1449388233</v>
      </c>
      <c r="L2622" s="13">
        <f t="shared" si="162"/>
        <v>42507.29932870371</v>
      </c>
      <c r="M2622" t="b">
        <v>1</v>
      </c>
      <c r="N2622">
        <v>37</v>
      </c>
      <c r="O2622" t="b">
        <v>0</v>
      </c>
      <c r="P2622" t="s">
        <v>8285</v>
      </c>
      <c r="Q2622" s="6">
        <f t="shared" si="160"/>
        <v>0.136375</v>
      </c>
      <c r="R2622" s="8">
        <f t="shared" si="163"/>
        <v>58.972972972972975</v>
      </c>
      <c r="S2622" t="s">
        <v>8325</v>
      </c>
      <c r="T2622" t="s">
        <v>8326</v>
      </c>
    </row>
    <row r="2623" spans="1:20" ht="60" x14ac:dyDescent="0.25">
      <c r="A2623">
        <v>1777</v>
      </c>
      <c r="B2623" s="3" t="s">
        <v>1778</v>
      </c>
      <c r="C2623" s="3" t="s">
        <v>5887</v>
      </c>
      <c r="D2623">
        <v>4800</v>
      </c>
      <c r="E2623">
        <v>651</v>
      </c>
      <c r="F2623" t="s">
        <v>8221</v>
      </c>
      <c r="G2623" t="s">
        <v>8233</v>
      </c>
      <c r="H2623" t="s">
        <v>8249</v>
      </c>
      <c r="I2623">
        <v>1424421253</v>
      </c>
      <c r="J2623" s="13">
        <f t="shared" si="161"/>
        <v>42055.357094907406</v>
      </c>
      <c r="K2623">
        <v>1421829253</v>
      </c>
      <c r="L2623" s="13">
        <f t="shared" si="162"/>
        <v>42579.634733796294</v>
      </c>
      <c r="M2623" t="b">
        <v>1</v>
      </c>
      <c r="N2623">
        <v>10</v>
      </c>
      <c r="O2623" t="b">
        <v>0</v>
      </c>
      <c r="P2623" t="s">
        <v>8285</v>
      </c>
      <c r="Q2623" s="6">
        <f t="shared" si="160"/>
        <v>0.135625</v>
      </c>
      <c r="R2623" s="8">
        <f t="shared" si="163"/>
        <v>65.099999999999994</v>
      </c>
      <c r="S2623" t="s">
        <v>8325</v>
      </c>
      <c r="T2623" t="s">
        <v>8326</v>
      </c>
    </row>
    <row r="2624" spans="1:20" ht="60" x14ac:dyDescent="0.25">
      <c r="A2624">
        <v>1550</v>
      </c>
      <c r="B2624" s="3" t="s">
        <v>1551</v>
      </c>
      <c r="C2624" s="3" t="s">
        <v>5660</v>
      </c>
      <c r="D2624">
        <v>750</v>
      </c>
      <c r="E2624">
        <v>101</v>
      </c>
      <c r="F2624" t="s">
        <v>8221</v>
      </c>
      <c r="G2624" t="s">
        <v>8225</v>
      </c>
      <c r="H2624" t="s">
        <v>8247</v>
      </c>
      <c r="I2624">
        <v>1463050034</v>
      </c>
      <c r="J2624" s="13">
        <f t="shared" si="161"/>
        <v>42502.449467592596</v>
      </c>
      <c r="K2624">
        <v>1460458034</v>
      </c>
      <c r="L2624" s="13">
        <f t="shared" si="162"/>
        <v>42118.346435185187</v>
      </c>
      <c r="M2624" t="b">
        <v>0</v>
      </c>
      <c r="N2624">
        <v>7</v>
      </c>
      <c r="O2624" t="b">
        <v>0</v>
      </c>
      <c r="P2624" t="s">
        <v>8289</v>
      </c>
      <c r="Q2624" s="6">
        <f t="shared" si="160"/>
        <v>0.13466666666666666</v>
      </c>
      <c r="R2624" s="8">
        <f t="shared" si="163"/>
        <v>14.428571428571429</v>
      </c>
      <c r="S2624" t="s">
        <v>8325</v>
      </c>
      <c r="T2624" t="s">
        <v>8353</v>
      </c>
    </row>
    <row r="2625" spans="1:20" ht="45" x14ac:dyDescent="0.25">
      <c r="A2625">
        <v>135</v>
      </c>
      <c r="B2625" s="3" t="s">
        <v>137</v>
      </c>
      <c r="C2625" s="3" t="s">
        <v>4246</v>
      </c>
      <c r="D2625">
        <v>3000</v>
      </c>
      <c r="E2625">
        <v>403</v>
      </c>
      <c r="F2625" t="s">
        <v>8220</v>
      </c>
      <c r="G2625" t="s">
        <v>8224</v>
      </c>
      <c r="H2625" t="s">
        <v>8246</v>
      </c>
      <c r="I2625">
        <v>1404241200</v>
      </c>
      <c r="J2625" s="13">
        <f t="shared" si="161"/>
        <v>41821.791666666664</v>
      </c>
      <c r="K2625">
        <v>1401354597</v>
      </c>
      <c r="L2625" s="13">
        <f t="shared" si="162"/>
        <v>42151.905717592599</v>
      </c>
      <c r="M2625" t="b">
        <v>0</v>
      </c>
      <c r="N2625">
        <v>5</v>
      </c>
      <c r="O2625" t="b">
        <v>0</v>
      </c>
      <c r="P2625" t="s">
        <v>8267</v>
      </c>
      <c r="Q2625" s="6">
        <f t="shared" si="160"/>
        <v>0.13433333333333333</v>
      </c>
      <c r="R2625" s="8">
        <f t="shared" si="163"/>
        <v>80.599999999999994</v>
      </c>
      <c r="S2625" t="s">
        <v>8320</v>
      </c>
      <c r="T2625" t="s">
        <v>8340</v>
      </c>
    </row>
    <row r="2626" spans="1:20" ht="30" x14ac:dyDescent="0.25">
      <c r="A2626">
        <v>3735</v>
      </c>
      <c r="B2626" s="3" t="s">
        <v>3732</v>
      </c>
      <c r="C2626" s="3" t="s">
        <v>7845</v>
      </c>
      <c r="D2626">
        <v>150</v>
      </c>
      <c r="E2626">
        <v>20</v>
      </c>
      <c r="F2626" t="s">
        <v>8221</v>
      </c>
      <c r="G2626" t="s">
        <v>8225</v>
      </c>
      <c r="H2626" t="s">
        <v>8247</v>
      </c>
      <c r="I2626">
        <v>1432831089</v>
      </c>
      <c r="J2626" s="13">
        <f t="shared" si="161"/>
        <v>42152.693159722221</v>
      </c>
      <c r="K2626">
        <v>1430239089</v>
      </c>
      <c r="L2626" s="13">
        <f t="shared" si="162"/>
        <v>42760.244212962964</v>
      </c>
      <c r="M2626" t="b">
        <v>0</v>
      </c>
      <c r="N2626">
        <v>2</v>
      </c>
      <c r="O2626" t="b">
        <v>0</v>
      </c>
      <c r="P2626" t="s">
        <v>8271</v>
      </c>
      <c r="Q2626" s="6">
        <f t="shared" ref="Q2626:Q2689" si="164">E2626/D2626</f>
        <v>0.13333333333333333</v>
      </c>
      <c r="R2626" s="8">
        <f t="shared" si="163"/>
        <v>10</v>
      </c>
      <c r="S2626" t="s">
        <v>8317</v>
      </c>
      <c r="T2626" t="s">
        <v>8318</v>
      </c>
    </row>
    <row r="2627" spans="1:20" ht="45" x14ac:dyDescent="0.25">
      <c r="A2627">
        <v>944</v>
      </c>
      <c r="B2627" s="3" t="s">
        <v>945</v>
      </c>
      <c r="C2627" s="3" t="s">
        <v>5054</v>
      </c>
      <c r="D2627">
        <v>50000</v>
      </c>
      <c r="E2627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 s="13">
        <f t="shared" ref="J2627:J2690" si="165">(((I2627/60)/60)/24)+DATE(1970,1,1)</f>
        <v>42478.583333333328</v>
      </c>
      <c r="K2627">
        <v>1458050450</v>
      </c>
      <c r="L2627" s="13">
        <f t="shared" ref="L2627:L2690" si="166">(((K2646/60)/60)/24)+DATE(1970,1,1)</f>
        <v>41869.798726851855</v>
      </c>
      <c r="M2627" t="b">
        <v>0</v>
      </c>
      <c r="N2627">
        <v>96</v>
      </c>
      <c r="O2627" t="b">
        <v>0</v>
      </c>
      <c r="P2627" t="s">
        <v>8273</v>
      </c>
      <c r="Q2627" s="6">
        <f t="shared" si="164"/>
        <v>0.13325999999999999</v>
      </c>
      <c r="R2627" s="8">
        <f t="shared" ref="R2627:R2690" si="167">E2627/N2627</f>
        <v>69.40625</v>
      </c>
      <c r="S2627" t="s">
        <v>8310</v>
      </c>
      <c r="T2627" t="s">
        <v>8316</v>
      </c>
    </row>
    <row r="2628" spans="1:20" ht="60" x14ac:dyDescent="0.25">
      <c r="A2628">
        <v>1812</v>
      </c>
      <c r="B2628" s="3" t="s">
        <v>1813</v>
      </c>
      <c r="C2628" s="3" t="s">
        <v>5922</v>
      </c>
      <c r="D2628">
        <v>6500</v>
      </c>
      <c r="E2628">
        <v>865</v>
      </c>
      <c r="F2628" t="s">
        <v>8221</v>
      </c>
      <c r="G2628" t="s">
        <v>8225</v>
      </c>
      <c r="H2628" t="s">
        <v>8247</v>
      </c>
      <c r="I2628">
        <v>1467531536</v>
      </c>
      <c r="J2628" s="13">
        <f t="shared" si="165"/>
        <v>42554.318703703699</v>
      </c>
      <c r="K2628">
        <v>1464939536</v>
      </c>
      <c r="L2628" s="13">
        <f t="shared" si="166"/>
        <v>42075.979988425926</v>
      </c>
      <c r="M2628" t="b">
        <v>0</v>
      </c>
      <c r="N2628">
        <v>23</v>
      </c>
      <c r="O2628" t="b">
        <v>0</v>
      </c>
      <c r="P2628" t="s">
        <v>8285</v>
      </c>
      <c r="Q2628" s="6">
        <f t="shared" si="164"/>
        <v>0.13307692307692306</v>
      </c>
      <c r="R2628" s="8">
        <f t="shared" si="167"/>
        <v>37.608695652173914</v>
      </c>
      <c r="S2628" t="s">
        <v>8325</v>
      </c>
      <c r="T2628" t="s">
        <v>8326</v>
      </c>
    </row>
    <row r="2629" spans="1:20" ht="45" x14ac:dyDescent="0.25">
      <c r="A2629">
        <v>987</v>
      </c>
      <c r="B2629" s="3" t="s">
        <v>988</v>
      </c>
      <c r="C2629" s="3" t="s">
        <v>5097</v>
      </c>
      <c r="D2629">
        <v>50000</v>
      </c>
      <c r="E2629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 s="13">
        <f t="shared" si="165"/>
        <v>41813.294560185182</v>
      </c>
      <c r="K2629">
        <v>1400051050</v>
      </c>
      <c r="L2629" s="13">
        <f t="shared" si="166"/>
        <v>42411.828287037039</v>
      </c>
      <c r="M2629" t="b">
        <v>0</v>
      </c>
      <c r="N2629">
        <v>41</v>
      </c>
      <c r="O2629" t="b">
        <v>0</v>
      </c>
      <c r="P2629" t="s">
        <v>8273</v>
      </c>
      <c r="Q2629" s="6">
        <f t="shared" si="164"/>
        <v>0.13220000000000001</v>
      </c>
      <c r="R2629" s="8">
        <f t="shared" si="167"/>
        <v>161.21951219512195</v>
      </c>
      <c r="S2629" t="s">
        <v>8310</v>
      </c>
      <c r="T2629" t="s">
        <v>8316</v>
      </c>
    </row>
    <row r="2630" spans="1:20" ht="60" x14ac:dyDescent="0.25">
      <c r="A2630">
        <v>1009</v>
      </c>
      <c r="B2630" s="3" t="s">
        <v>1010</v>
      </c>
      <c r="C2630" s="3" t="s">
        <v>5119</v>
      </c>
      <c r="D2630">
        <v>50000</v>
      </c>
      <c r="E2630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 s="13">
        <f t="shared" si="165"/>
        <v>42540.604699074072</v>
      </c>
      <c r="K2630">
        <v>1463754646</v>
      </c>
      <c r="L2630" s="13">
        <f t="shared" si="166"/>
        <v>42171.383530092593</v>
      </c>
      <c r="M2630" t="b">
        <v>0</v>
      </c>
      <c r="N2630">
        <v>101</v>
      </c>
      <c r="O2630" t="b">
        <v>0</v>
      </c>
      <c r="P2630" t="s">
        <v>8273</v>
      </c>
      <c r="Q2630" s="6">
        <f t="shared" si="164"/>
        <v>0.1313</v>
      </c>
      <c r="R2630" s="8">
        <f t="shared" si="167"/>
        <v>65</v>
      </c>
      <c r="S2630" t="s">
        <v>8310</v>
      </c>
      <c r="T2630" t="s">
        <v>8316</v>
      </c>
    </row>
    <row r="2631" spans="1:20" ht="60" x14ac:dyDescent="0.25">
      <c r="A2631">
        <v>3880</v>
      </c>
      <c r="B2631" s="3" t="s">
        <v>3877</v>
      </c>
      <c r="C2631" s="3" t="s">
        <v>7989</v>
      </c>
      <c r="D2631">
        <v>7500</v>
      </c>
      <c r="E2631">
        <v>980</v>
      </c>
      <c r="F2631" t="s">
        <v>8220</v>
      </c>
      <c r="G2631" t="s">
        <v>8225</v>
      </c>
      <c r="H2631" t="s">
        <v>8247</v>
      </c>
      <c r="I2631">
        <v>1406761200</v>
      </c>
      <c r="J2631" s="13">
        <f t="shared" si="165"/>
        <v>41850.958333333336</v>
      </c>
      <c r="K2631">
        <v>1403724820</v>
      </c>
      <c r="L2631" s="13">
        <f t="shared" si="166"/>
        <v>42531.228437500002</v>
      </c>
      <c r="M2631" t="b">
        <v>0</v>
      </c>
      <c r="N2631">
        <v>17</v>
      </c>
      <c r="O2631" t="b">
        <v>0</v>
      </c>
      <c r="P2631" t="s">
        <v>8305</v>
      </c>
      <c r="Q2631" s="6">
        <f t="shared" si="164"/>
        <v>0.13066666666666665</v>
      </c>
      <c r="R2631" s="8">
        <f t="shared" si="167"/>
        <v>57.647058823529413</v>
      </c>
      <c r="S2631" t="s">
        <v>8317</v>
      </c>
      <c r="T2631" t="s">
        <v>8338</v>
      </c>
    </row>
    <row r="2632" spans="1:20" ht="60" x14ac:dyDescent="0.25">
      <c r="A2632">
        <v>3928</v>
      </c>
      <c r="B2632" s="3" t="s">
        <v>3925</v>
      </c>
      <c r="C2632" s="3" t="s">
        <v>8036</v>
      </c>
      <c r="D2632">
        <v>5000</v>
      </c>
      <c r="E2632">
        <v>651</v>
      </c>
      <c r="F2632" t="s">
        <v>8221</v>
      </c>
      <c r="G2632" t="s">
        <v>8224</v>
      </c>
      <c r="H2632" t="s">
        <v>8246</v>
      </c>
      <c r="I2632">
        <v>1444971540</v>
      </c>
      <c r="J2632" s="13">
        <f t="shared" si="165"/>
        <v>42293.207638888889</v>
      </c>
      <c r="K2632">
        <v>1442593427</v>
      </c>
      <c r="L2632" s="13">
        <f t="shared" si="166"/>
        <v>41970.64061342593</v>
      </c>
      <c r="M2632" t="b">
        <v>0</v>
      </c>
      <c r="N2632">
        <v>7</v>
      </c>
      <c r="O2632" t="b">
        <v>0</v>
      </c>
      <c r="P2632" t="s">
        <v>8271</v>
      </c>
      <c r="Q2632" s="6">
        <f t="shared" si="164"/>
        <v>0.13020000000000001</v>
      </c>
      <c r="R2632" s="8">
        <f t="shared" si="167"/>
        <v>93</v>
      </c>
      <c r="S2632" t="s">
        <v>8317</v>
      </c>
      <c r="T2632" t="s">
        <v>8318</v>
      </c>
    </row>
    <row r="2633" spans="1:20" ht="60" x14ac:dyDescent="0.25">
      <c r="A2633">
        <v>222</v>
      </c>
      <c r="B2633" s="3" t="s">
        <v>224</v>
      </c>
      <c r="C2633" s="3" t="s">
        <v>4332</v>
      </c>
      <c r="D2633">
        <v>1000</v>
      </c>
      <c r="E2633">
        <v>130</v>
      </c>
      <c r="F2633" t="s">
        <v>8221</v>
      </c>
      <c r="G2633" t="s">
        <v>8224</v>
      </c>
      <c r="H2633" t="s">
        <v>8246</v>
      </c>
      <c r="I2633">
        <v>1427423940</v>
      </c>
      <c r="J2633" s="13">
        <f t="shared" si="165"/>
        <v>42090.110416666663</v>
      </c>
      <c r="K2633">
        <v>1422383318</v>
      </c>
      <c r="L2633" s="13">
        <f t="shared" si="166"/>
        <v>41703.721979166665</v>
      </c>
      <c r="M2633" t="b">
        <v>0</v>
      </c>
      <c r="N2633">
        <v>2</v>
      </c>
      <c r="O2633" t="b">
        <v>0</v>
      </c>
      <c r="P2633" t="s">
        <v>8268</v>
      </c>
      <c r="Q2633" s="6">
        <f t="shared" si="164"/>
        <v>0.13</v>
      </c>
      <c r="R2633" s="8">
        <f t="shared" si="167"/>
        <v>65</v>
      </c>
      <c r="S2633" t="s">
        <v>8320</v>
      </c>
      <c r="T2633" t="s">
        <v>8349</v>
      </c>
    </row>
    <row r="2634" spans="1:20" ht="45" x14ac:dyDescent="0.25">
      <c r="A2634">
        <v>1576</v>
      </c>
      <c r="B2634" s="3" t="s">
        <v>1577</v>
      </c>
      <c r="C2634" s="3" t="s">
        <v>5686</v>
      </c>
      <c r="D2634">
        <v>5000</v>
      </c>
      <c r="E2634">
        <v>650</v>
      </c>
      <c r="F2634" t="s">
        <v>8220</v>
      </c>
      <c r="G2634" t="s">
        <v>8224</v>
      </c>
      <c r="H2634" t="s">
        <v>8246</v>
      </c>
      <c r="I2634">
        <v>1435698368</v>
      </c>
      <c r="J2634" s="13">
        <f t="shared" si="165"/>
        <v>42185.879259259258</v>
      </c>
      <c r="K2634">
        <v>1431810368</v>
      </c>
      <c r="L2634" s="13">
        <f t="shared" si="166"/>
        <v>41342.845567129632</v>
      </c>
      <c r="M2634" t="b">
        <v>0</v>
      </c>
      <c r="N2634">
        <v>10</v>
      </c>
      <c r="O2634" t="b">
        <v>0</v>
      </c>
      <c r="P2634" t="s">
        <v>8290</v>
      </c>
      <c r="Q2634" s="6">
        <f t="shared" si="164"/>
        <v>0.13</v>
      </c>
      <c r="R2634" s="8">
        <f t="shared" si="167"/>
        <v>65</v>
      </c>
      <c r="S2634" t="s">
        <v>8323</v>
      </c>
      <c r="T2634" t="s">
        <v>8355</v>
      </c>
    </row>
    <row r="2635" spans="1:20" ht="45" x14ac:dyDescent="0.25">
      <c r="A2635">
        <v>2138</v>
      </c>
      <c r="B2635" s="3" t="s">
        <v>2139</v>
      </c>
      <c r="C2635" s="3" t="s">
        <v>6248</v>
      </c>
      <c r="D2635">
        <v>1000</v>
      </c>
      <c r="E2635">
        <v>128</v>
      </c>
      <c r="F2635" t="s">
        <v>8221</v>
      </c>
      <c r="G2635" t="s">
        <v>8225</v>
      </c>
      <c r="H2635" t="s">
        <v>8247</v>
      </c>
      <c r="I2635">
        <v>1383959939</v>
      </c>
      <c r="J2635" s="13">
        <f t="shared" si="165"/>
        <v>41587.054849537039</v>
      </c>
      <c r="K2635">
        <v>1381364339</v>
      </c>
      <c r="L2635" s="13">
        <f t="shared" si="166"/>
        <v>42409.024305555555</v>
      </c>
      <c r="M2635" t="b">
        <v>0</v>
      </c>
      <c r="N2635">
        <v>12</v>
      </c>
      <c r="O2635" t="b">
        <v>0</v>
      </c>
      <c r="P2635" t="s">
        <v>8282</v>
      </c>
      <c r="Q2635" s="6">
        <f t="shared" si="164"/>
        <v>0.128</v>
      </c>
      <c r="R2635" s="8">
        <f t="shared" si="167"/>
        <v>10.666666666666666</v>
      </c>
      <c r="S2635" t="s">
        <v>8312</v>
      </c>
      <c r="T2635" t="s">
        <v>8348</v>
      </c>
    </row>
    <row r="2636" spans="1:20" ht="60" x14ac:dyDescent="0.25">
      <c r="A2636">
        <v>986</v>
      </c>
      <c r="B2636" s="3" t="s">
        <v>987</v>
      </c>
      <c r="C2636" s="3" t="s">
        <v>5096</v>
      </c>
      <c r="D2636">
        <v>20000</v>
      </c>
      <c r="E2636">
        <v>2550</v>
      </c>
      <c r="F2636" t="s">
        <v>8221</v>
      </c>
      <c r="G2636" t="s">
        <v>8225</v>
      </c>
      <c r="H2636" t="s">
        <v>8247</v>
      </c>
      <c r="I2636">
        <v>1452384000</v>
      </c>
      <c r="J2636" s="13">
        <f t="shared" si="165"/>
        <v>42379</v>
      </c>
      <c r="K2636">
        <v>1447698300</v>
      </c>
      <c r="L2636" s="13">
        <f t="shared" si="166"/>
        <v>41781.806875000002</v>
      </c>
      <c r="M2636" t="b">
        <v>0</v>
      </c>
      <c r="N2636">
        <v>23</v>
      </c>
      <c r="O2636" t="b">
        <v>0</v>
      </c>
      <c r="P2636" t="s">
        <v>8273</v>
      </c>
      <c r="Q2636" s="6">
        <f t="shared" si="164"/>
        <v>0.1275</v>
      </c>
      <c r="R2636" s="8">
        <f t="shared" si="167"/>
        <v>110.8695652173913</v>
      </c>
      <c r="S2636" t="s">
        <v>8310</v>
      </c>
      <c r="T2636" t="s">
        <v>8316</v>
      </c>
    </row>
    <row r="2637" spans="1:20" ht="60" x14ac:dyDescent="0.25">
      <c r="A2637">
        <v>4091</v>
      </c>
      <c r="B2637" s="3" t="s">
        <v>4087</v>
      </c>
      <c r="C2637" s="3" t="s">
        <v>8194</v>
      </c>
      <c r="D2637">
        <v>1600</v>
      </c>
      <c r="E2637">
        <v>204</v>
      </c>
      <c r="F2637" t="s">
        <v>8221</v>
      </c>
      <c r="G2637" t="s">
        <v>8224</v>
      </c>
      <c r="H2637" t="s">
        <v>8246</v>
      </c>
      <c r="I2637">
        <v>1421410151</v>
      </c>
      <c r="J2637" s="13">
        <f t="shared" si="165"/>
        <v>42020.506377314814</v>
      </c>
      <c r="K2637">
        <v>1418818151</v>
      </c>
      <c r="L2637" s="13">
        <f t="shared" si="166"/>
        <v>42010.968240740738</v>
      </c>
      <c r="M2637" t="b">
        <v>0</v>
      </c>
      <c r="N2637">
        <v>8</v>
      </c>
      <c r="O2637" t="b">
        <v>0</v>
      </c>
      <c r="P2637" t="s">
        <v>8271</v>
      </c>
      <c r="Q2637" s="6">
        <f t="shared" si="164"/>
        <v>0.1275</v>
      </c>
      <c r="R2637" s="8">
        <f t="shared" si="167"/>
        <v>25.5</v>
      </c>
      <c r="S2637" t="s">
        <v>8317</v>
      </c>
      <c r="T2637" t="s">
        <v>8318</v>
      </c>
    </row>
    <row r="2638" spans="1:20" ht="45" x14ac:dyDescent="0.25">
      <c r="A2638">
        <v>3867</v>
      </c>
      <c r="B2638" s="3" t="s">
        <v>3864</v>
      </c>
      <c r="C2638" s="3" t="s">
        <v>7976</v>
      </c>
      <c r="D2638">
        <v>2000</v>
      </c>
      <c r="E2638">
        <v>251</v>
      </c>
      <c r="F2638" t="s">
        <v>8221</v>
      </c>
      <c r="G2638" t="s">
        <v>8224</v>
      </c>
      <c r="H2638" t="s">
        <v>8246</v>
      </c>
      <c r="I2638">
        <v>1466278339</v>
      </c>
      <c r="J2638" s="13">
        <f t="shared" si="165"/>
        <v>42539.814108796301</v>
      </c>
      <c r="K2638">
        <v>1463686339</v>
      </c>
      <c r="L2638" s="13">
        <f t="shared" si="166"/>
        <v>42801.031412037039</v>
      </c>
      <c r="M2638" t="b">
        <v>0</v>
      </c>
      <c r="N2638">
        <v>5</v>
      </c>
      <c r="O2638" t="b">
        <v>0</v>
      </c>
      <c r="P2638" t="s">
        <v>8271</v>
      </c>
      <c r="Q2638" s="6">
        <f t="shared" si="164"/>
        <v>0.1255</v>
      </c>
      <c r="R2638" s="8">
        <f t="shared" si="167"/>
        <v>50.2</v>
      </c>
      <c r="S2638" t="s">
        <v>8317</v>
      </c>
      <c r="T2638" t="s">
        <v>8318</v>
      </c>
    </row>
    <row r="2639" spans="1:20" ht="60" x14ac:dyDescent="0.25">
      <c r="A2639">
        <v>1091</v>
      </c>
      <c r="B2639" s="3" t="s">
        <v>1092</v>
      </c>
      <c r="C2639" s="3" t="s">
        <v>5201</v>
      </c>
      <c r="D2639">
        <v>200</v>
      </c>
      <c r="E2639">
        <v>25</v>
      </c>
      <c r="F2639" t="s">
        <v>8221</v>
      </c>
      <c r="G2639" t="s">
        <v>8225</v>
      </c>
      <c r="H2639" t="s">
        <v>8247</v>
      </c>
      <c r="I2639">
        <v>1460313672</v>
      </c>
      <c r="J2639" s="13">
        <f t="shared" si="165"/>
        <v>42470.778611111105</v>
      </c>
      <c r="K2639">
        <v>1457725272</v>
      </c>
      <c r="L2639" s="13">
        <f t="shared" si="166"/>
        <v>42639.441932870366</v>
      </c>
      <c r="M2639" t="b">
        <v>0</v>
      </c>
      <c r="N2639">
        <v>2</v>
      </c>
      <c r="O2639" t="b">
        <v>0</v>
      </c>
      <c r="P2639" t="s">
        <v>8282</v>
      </c>
      <c r="Q2639" s="6">
        <f t="shared" si="164"/>
        <v>0.125</v>
      </c>
      <c r="R2639" s="8">
        <f t="shared" si="167"/>
        <v>12.5</v>
      </c>
      <c r="S2639" t="s">
        <v>8312</v>
      </c>
      <c r="T2639" t="s">
        <v>8348</v>
      </c>
    </row>
    <row r="2640" spans="1:20" ht="60" x14ac:dyDescent="0.25">
      <c r="A2640">
        <v>2000</v>
      </c>
      <c r="B2640" s="3" t="s">
        <v>2001</v>
      </c>
      <c r="C2640" s="3" t="s">
        <v>6110</v>
      </c>
      <c r="D2640">
        <v>5000</v>
      </c>
      <c r="E2640">
        <v>625</v>
      </c>
      <c r="F2640" t="s">
        <v>8221</v>
      </c>
      <c r="G2640" t="s">
        <v>8229</v>
      </c>
      <c r="H2640" t="s">
        <v>8251</v>
      </c>
      <c r="I2640">
        <v>1452120613</v>
      </c>
      <c r="J2640" s="13">
        <f t="shared" si="165"/>
        <v>42375.951539351852</v>
      </c>
      <c r="K2640">
        <v>1449528613</v>
      </c>
      <c r="L2640" s="13">
        <f t="shared" si="166"/>
        <v>40939.948773148149</v>
      </c>
      <c r="M2640" t="b">
        <v>0</v>
      </c>
      <c r="N2640">
        <v>25</v>
      </c>
      <c r="O2640" t="b">
        <v>0</v>
      </c>
      <c r="P2640" t="s">
        <v>8296</v>
      </c>
      <c r="Q2640" s="6">
        <f t="shared" si="164"/>
        <v>0.125</v>
      </c>
      <c r="R2640" s="8">
        <f t="shared" si="167"/>
        <v>25</v>
      </c>
      <c r="S2640" t="s">
        <v>8325</v>
      </c>
      <c r="T2640" t="s">
        <v>8354</v>
      </c>
    </row>
    <row r="2641" spans="1:20" ht="45" x14ac:dyDescent="0.25">
      <c r="A2641">
        <v>633</v>
      </c>
      <c r="B2641" s="3" t="s">
        <v>634</v>
      </c>
      <c r="C2641" s="3" t="s">
        <v>4743</v>
      </c>
      <c r="D2641">
        <v>10000</v>
      </c>
      <c r="E2641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 s="13">
        <f t="shared" si="165"/>
        <v>42538.958333333328</v>
      </c>
      <c r="K2641">
        <v>1463469062</v>
      </c>
      <c r="L2641" s="13">
        <f t="shared" si="166"/>
        <v>42100.723738425921</v>
      </c>
      <c r="M2641" t="b">
        <v>0</v>
      </c>
      <c r="N2641">
        <v>25</v>
      </c>
      <c r="O2641" t="b">
        <v>0</v>
      </c>
      <c r="P2641" t="s">
        <v>8272</v>
      </c>
      <c r="Q2641" s="6">
        <f t="shared" si="164"/>
        <v>0.1245</v>
      </c>
      <c r="R2641" s="8">
        <f t="shared" si="167"/>
        <v>49.8</v>
      </c>
      <c r="S2641" t="s">
        <v>8310</v>
      </c>
      <c r="T2641" t="s">
        <v>8357</v>
      </c>
    </row>
    <row r="2642" spans="1:20" ht="30" x14ac:dyDescent="0.25">
      <c r="A2642">
        <v>690</v>
      </c>
      <c r="B2642" s="3" t="s">
        <v>691</v>
      </c>
      <c r="C2642" s="3" t="s">
        <v>4800</v>
      </c>
      <c r="D2642">
        <v>20000</v>
      </c>
      <c r="E2642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 s="13">
        <f t="shared" si="165"/>
        <v>42622.25</v>
      </c>
      <c r="K2642">
        <v>1469718841</v>
      </c>
      <c r="L2642" s="13">
        <f t="shared" si="166"/>
        <v>42124.623877314814</v>
      </c>
      <c r="M2642" t="b">
        <v>0</v>
      </c>
      <c r="N2642">
        <v>34</v>
      </c>
      <c r="O2642" t="b">
        <v>0</v>
      </c>
      <c r="P2642" t="s">
        <v>8273</v>
      </c>
      <c r="Q2642" s="6">
        <f t="shared" si="164"/>
        <v>0.1234</v>
      </c>
      <c r="R2642" s="8">
        <f t="shared" si="167"/>
        <v>72.588235294117652</v>
      </c>
      <c r="S2642" t="s">
        <v>8310</v>
      </c>
      <c r="T2642" t="s">
        <v>8316</v>
      </c>
    </row>
    <row r="2643" spans="1:20" ht="60" x14ac:dyDescent="0.25">
      <c r="A2643">
        <v>3189</v>
      </c>
      <c r="B2643" s="3" t="s">
        <v>3189</v>
      </c>
      <c r="C2643" s="3" t="s">
        <v>7299</v>
      </c>
      <c r="D2643">
        <v>55000</v>
      </c>
      <c r="E2643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 s="13">
        <f t="shared" si="165"/>
        <v>42148.346435185187</v>
      </c>
      <c r="K2643">
        <v>1429863532</v>
      </c>
      <c r="L2643" s="13">
        <f t="shared" si="166"/>
        <v>41771.651932870373</v>
      </c>
      <c r="M2643" t="b">
        <v>0</v>
      </c>
      <c r="N2643">
        <v>19</v>
      </c>
      <c r="O2643" t="b">
        <v>0</v>
      </c>
      <c r="P2643" t="s">
        <v>8305</v>
      </c>
      <c r="Q2643" s="6">
        <f t="shared" si="164"/>
        <v>0.12327272727272727</v>
      </c>
      <c r="R2643" s="8">
        <f t="shared" si="167"/>
        <v>356.84210526315792</v>
      </c>
      <c r="S2643" t="s">
        <v>8317</v>
      </c>
      <c r="T2643" t="s">
        <v>8338</v>
      </c>
    </row>
    <row r="2644" spans="1:20" ht="60" x14ac:dyDescent="0.25">
      <c r="A2644">
        <v>3938</v>
      </c>
      <c r="B2644" s="3" t="s">
        <v>3935</v>
      </c>
      <c r="C2644" s="3" t="s">
        <v>8046</v>
      </c>
      <c r="D2644">
        <v>3255</v>
      </c>
      <c r="E2644">
        <v>397</v>
      </c>
      <c r="F2644" t="s">
        <v>8221</v>
      </c>
      <c r="G2644" t="s">
        <v>8224</v>
      </c>
      <c r="H2644" t="s">
        <v>8246</v>
      </c>
      <c r="I2644">
        <v>1435441454</v>
      </c>
      <c r="J2644" s="13">
        <f t="shared" si="165"/>
        <v>42182.905717592599</v>
      </c>
      <c r="K2644">
        <v>1432763054</v>
      </c>
      <c r="L2644" s="13">
        <f t="shared" si="166"/>
        <v>42387.503229166665</v>
      </c>
      <c r="M2644" t="b">
        <v>0</v>
      </c>
      <c r="N2644">
        <v>5</v>
      </c>
      <c r="O2644" t="b">
        <v>0</v>
      </c>
      <c r="P2644" t="s">
        <v>8271</v>
      </c>
      <c r="Q2644" s="6">
        <f t="shared" si="164"/>
        <v>0.12196620583717357</v>
      </c>
      <c r="R2644" s="8">
        <f t="shared" si="167"/>
        <v>79.400000000000006</v>
      </c>
      <c r="S2644" t="s">
        <v>8317</v>
      </c>
      <c r="T2644" t="s">
        <v>8318</v>
      </c>
    </row>
    <row r="2645" spans="1:20" ht="30" x14ac:dyDescent="0.25">
      <c r="A2645">
        <v>2595</v>
      </c>
      <c r="B2645" s="3" t="s">
        <v>2595</v>
      </c>
      <c r="C2645" s="3" t="s">
        <v>6705</v>
      </c>
      <c r="D2645">
        <v>15000</v>
      </c>
      <c r="E2645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 s="13">
        <f t="shared" si="165"/>
        <v>42790.244212962964</v>
      </c>
      <c r="K2645">
        <v>1485323500</v>
      </c>
      <c r="L2645" s="13">
        <f t="shared" si="166"/>
        <v>40855.765092592592</v>
      </c>
      <c r="M2645" t="b">
        <v>0</v>
      </c>
      <c r="N2645">
        <v>19</v>
      </c>
      <c r="O2645" t="b">
        <v>0</v>
      </c>
      <c r="P2645" t="s">
        <v>8284</v>
      </c>
      <c r="Q2645" s="6">
        <f t="shared" si="164"/>
        <v>0.12166666666666667</v>
      </c>
      <c r="R2645" s="8">
        <f t="shared" si="167"/>
        <v>96.05263157894737</v>
      </c>
      <c r="S2645" t="s">
        <v>8328</v>
      </c>
      <c r="T2645" t="s">
        <v>8356</v>
      </c>
    </row>
    <row r="2646" spans="1:20" ht="45" x14ac:dyDescent="0.25">
      <c r="A2646">
        <v>4038</v>
      </c>
      <c r="B2646" s="3" t="s">
        <v>4034</v>
      </c>
      <c r="C2646" s="3" t="s">
        <v>8142</v>
      </c>
      <c r="D2646">
        <v>2500</v>
      </c>
      <c r="E2646">
        <v>301</v>
      </c>
      <c r="F2646" t="s">
        <v>8221</v>
      </c>
      <c r="G2646" t="s">
        <v>8224</v>
      </c>
      <c r="H2646" t="s">
        <v>8246</v>
      </c>
      <c r="I2646">
        <v>1413573010</v>
      </c>
      <c r="J2646" s="13">
        <f t="shared" si="165"/>
        <v>41929.798726851855</v>
      </c>
      <c r="K2646">
        <v>1408389010</v>
      </c>
      <c r="L2646" s="13">
        <f t="shared" si="166"/>
        <v>42009.493263888886</v>
      </c>
      <c r="M2646" t="b">
        <v>0</v>
      </c>
      <c r="N2646">
        <v>4</v>
      </c>
      <c r="O2646" t="b">
        <v>0</v>
      </c>
      <c r="P2646" t="s">
        <v>8271</v>
      </c>
      <c r="Q2646" s="6">
        <f t="shared" si="164"/>
        <v>0.12039999999999999</v>
      </c>
      <c r="R2646" s="8">
        <f t="shared" si="167"/>
        <v>75.25</v>
      </c>
      <c r="S2646" t="s">
        <v>8317</v>
      </c>
      <c r="T2646" t="s">
        <v>8318</v>
      </c>
    </row>
    <row r="2647" spans="1:20" ht="60" x14ac:dyDescent="0.25">
      <c r="A2647">
        <v>3923</v>
      </c>
      <c r="B2647" s="3" t="s">
        <v>3920</v>
      </c>
      <c r="C2647" s="3" t="s">
        <v>8031</v>
      </c>
      <c r="D2647">
        <v>11500</v>
      </c>
      <c r="E2647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 s="13">
        <f t="shared" si="165"/>
        <v>42103.979988425926</v>
      </c>
      <c r="K2647">
        <v>1426203071</v>
      </c>
      <c r="L2647" s="13">
        <f t="shared" si="166"/>
        <v>42767.688518518517</v>
      </c>
      <c r="M2647" t="b">
        <v>0</v>
      </c>
      <c r="N2647">
        <v>17</v>
      </c>
      <c r="O2647" t="b">
        <v>0</v>
      </c>
      <c r="P2647" t="s">
        <v>8271</v>
      </c>
      <c r="Q2647" s="6">
        <f t="shared" si="164"/>
        <v>0.12034782608695652</v>
      </c>
      <c r="R2647" s="8">
        <f t="shared" si="167"/>
        <v>81.411764705882348</v>
      </c>
      <c r="S2647" t="s">
        <v>8317</v>
      </c>
      <c r="T2647" t="s">
        <v>8318</v>
      </c>
    </row>
    <row r="2648" spans="1:20" ht="60" x14ac:dyDescent="0.25">
      <c r="A2648">
        <v>948</v>
      </c>
      <c r="B2648" s="3" t="s">
        <v>949</v>
      </c>
      <c r="C2648" s="3" t="s">
        <v>5058</v>
      </c>
      <c r="D2648">
        <v>4000</v>
      </c>
      <c r="E2648">
        <v>480</v>
      </c>
      <c r="F2648" t="s">
        <v>8221</v>
      </c>
      <c r="G2648" t="s">
        <v>8233</v>
      </c>
      <c r="H2648" t="s">
        <v>8249</v>
      </c>
      <c r="I2648">
        <v>1457812364</v>
      </c>
      <c r="J2648" s="13">
        <f t="shared" si="165"/>
        <v>42441.828287037039</v>
      </c>
      <c r="K2648">
        <v>1455220364</v>
      </c>
      <c r="L2648" s="13">
        <f t="shared" si="166"/>
        <v>42497.070775462969</v>
      </c>
      <c r="M2648" t="b">
        <v>0</v>
      </c>
      <c r="N2648">
        <v>8</v>
      </c>
      <c r="O2648" t="b">
        <v>0</v>
      </c>
      <c r="P2648" t="s">
        <v>8273</v>
      </c>
      <c r="Q2648" s="6">
        <f t="shared" si="164"/>
        <v>0.12</v>
      </c>
      <c r="R2648" s="8">
        <f t="shared" si="167"/>
        <v>60</v>
      </c>
      <c r="S2648" t="s">
        <v>8310</v>
      </c>
      <c r="T2648" t="s">
        <v>8316</v>
      </c>
    </row>
    <row r="2649" spans="1:20" ht="60" x14ac:dyDescent="0.25">
      <c r="A2649">
        <v>3101</v>
      </c>
      <c r="B2649" s="3" t="s">
        <v>3101</v>
      </c>
      <c r="C2649" s="3" t="s">
        <v>7211</v>
      </c>
      <c r="D2649">
        <v>2500</v>
      </c>
      <c r="E2649">
        <v>300</v>
      </c>
      <c r="F2649" t="s">
        <v>8221</v>
      </c>
      <c r="G2649" t="s">
        <v>8230</v>
      </c>
      <c r="H2649" t="s">
        <v>8249</v>
      </c>
      <c r="I2649">
        <v>1437033360</v>
      </c>
      <c r="J2649" s="13">
        <f t="shared" si="165"/>
        <v>42201.330555555556</v>
      </c>
      <c r="K2649">
        <v>1434445937</v>
      </c>
      <c r="L2649" s="13">
        <f t="shared" si="166"/>
        <v>42750.530312499999</v>
      </c>
      <c r="M2649" t="b">
        <v>0</v>
      </c>
      <c r="N2649">
        <v>12</v>
      </c>
      <c r="O2649" t="b">
        <v>0</v>
      </c>
      <c r="P2649" t="s">
        <v>8303</v>
      </c>
      <c r="Q2649" s="6">
        <f t="shared" si="164"/>
        <v>0.12</v>
      </c>
      <c r="R2649" s="8">
        <f t="shared" si="167"/>
        <v>25</v>
      </c>
      <c r="S2649" t="s">
        <v>8317</v>
      </c>
      <c r="T2649" t="s">
        <v>8330</v>
      </c>
    </row>
    <row r="2650" spans="1:20" ht="45" x14ac:dyDescent="0.25">
      <c r="A2650">
        <v>3066</v>
      </c>
      <c r="B2650" s="3" t="s">
        <v>3066</v>
      </c>
      <c r="C2650" s="3" t="s">
        <v>7176</v>
      </c>
      <c r="D2650">
        <v>350000</v>
      </c>
      <c r="E2650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 s="13">
        <f t="shared" si="165"/>
        <v>42561.228437500002</v>
      </c>
      <c r="K2650">
        <v>1465536537</v>
      </c>
      <c r="L2650" s="13">
        <f t="shared" si="166"/>
        <v>42611.613564814819</v>
      </c>
      <c r="M2650" t="b">
        <v>0</v>
      </c>
      <c r="N2650">
        <v>15</v>
      </c>
      <c r="O2650" t="b">
        <v>0</v>
      </c>
      <c r="P2650" t="s">
        <v>8303</v>
      </c>
      <c r="Q2650" s="6">
        <f t="shared" si="164"/>
        <v>0.11985714285714286</v>
      </c>
      <c r="R2650" s="8">
        <f t="shared" si="167"/>
        <v>2796.6666666666665</v>
      </c>
      <c r="S2650" t="s">
        <v>8317</v>
      </c>
      <c r="T2650" t="s">
        <v>8330</v>
      </c>
    </row>
    <row r="2651" spans="1:20" x14ac:dyDescent="0.25">
      <c r="A2651">
        <v>217</v>
      </c>
      <c r="B2651" s="3" t="s">
        <v>219</v>
      </c>
      <c r="C2651" s="3" t="s">
        <v>4327</v>
      </c>
      <c r="D2651">
        <v>100000</v>
      </c>
      <c r="E2651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 s="13">
        <f t="shared" si="165"/>
        <v>42001.64061342593</v>
      </c>
      <c r="K2651">
        <v>1417101749</v>
      </c>
      <c r="L2651" s="13">
        <f t="shared" si="166"/>
        <v>41962.749027777783</v>
      </c>
      <c r="M2651" t="b">
        <v>0</v>
      </c>
      <c r="N2651">
        <v>38</v>
      </c>
      <c r="O2651" t="b">
        <v>0</v>
      </c>
      <c r="P2651" t="s">
        <v>8268</v>
      </c>
      <c r="Q2651" s="6">
        <f t="shared" si="164"/>
        <v>0.11942999999999999</v>
      </c>
      <c r="R2651" s="8">
        <f t="shared" si="167"/>
        <v>314.28947368421052</v>
      </c>
      <c r="S2651" t="s">
        <v>8320</v>
      </c>
      <c r="T2651" t="s">
        <v>8349</v>
      </c>
    </row>
    <row r="2652" spans="1:20" ht="60" x14ac:dyDescent="0.25">
      <c r="A2652">
        <v>471</v>
      </c>
      <c r="B2652" s="3" t="s">
        <v>472</v>
      </c>
      <c r="C2652" s="3" t="s">
        <v>4581</v>
      </c>
      <c r="D2652">
        <v>55000</v>
      </c>
      <c r="E2652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 s="13">
        <f t="shared" si="165"/>
        <v>41748.680312500001</v>
      </c>
      <c r="K2652">
        <v>1394039979</v>
      </c>
      <c r="L2652" s="13">
        <f t="shared" si="166"/>
        <v>42082.802812499998</v>
      </c>
      <c r="M2652" t="b">
        <v>0</v>
      </c>
      <c r="N2652">
        <v>170</v>
      </c>
      <c r="O2652" t="b">
        <v>0</v>
      </c>
      <c r="P2652" t="s">
        <v>8270</v>
      </c>
      <c r="Q2652" s="6">
        <f t="shared" si="164"/>
        <v>0.11892727272727273</v>
      </c>
      <c r="R2652" s="8">
        <f t="shared" si="167"/>
        <v>38.476470588235294</v>
      </c>
      <c r="S2652" t="s">
        <v>8320</v>
      </c>
      <c r="T2652" t="s">
        <v>8347</v>
      </c>
    </row>
    <row r="2653" spans="1:20" ht="60" x14ac:dyDescent="0.25">
      <c r="A2653">
        <v>869</v>
      </c>
      <c r="B2653" s="3" t="s">
        <v>870</v>
      </c>
      <c r="C2653" s="3" t="s">
        <v>4979</v>
      </c>
      <c r="D2653">
        <v>8800</v>
      </c>
      <c r="E2653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 s="13">
        <f t="shared" si="165"/>
        <v>41372.803900462961</v>
      </c>
      <c r="K2653">
        <v>1362860257</v>
      </c>
      <c r="L2653" s="13">
        <f t="shared" si="166"/>
        <v>42299.130162037036</v>
      </c>
      <c r="M2653" t="b">
        <v>0</v>
      </c>
      <c r="N2653">
        <v>3</v>
      </c>
      <c r="O2653" t="b">
        <v>0</v>
      </c>
      <c r="P2653" t="s">
        <v>8278</v>
      </c>
      <c r="Q2653" s="6">
        <f t="shared" si="164"/>
        <v>0.11818181818181818</v>
      </c>
      <c r="R2653" s="8">
        <f t="shared" si="167"/>
        <v>346.66666666666669</v>
      </c>
      <c r="S2653" t="s">
        <v>8314</v>
      </c>
      <c r="T2653" t="s">
        <v>8346</v>
      </c>
    </row>
    <row r="2654" spans="1:20" ht="60" x14ac:dyDescent="0.25">
      <c r="A2654">
        <v>2129</v>
      </c>
      <c r="B2654" s="3" t="s">
        <v>2130</v>
      </c>
      <c r="C2654" s="3" t="s">
        <v>6239</v>
      </c>
      <c r="D2654">
        <v>2000</v>
      </c>
      <c r="E2654">
        <v>236</v>
      </c>
      <c r="F2654" t="s">
        <v>8221</v>
      </c>
      <c r="G2654" t="s">
        <v>8224</v>
      </c>
      <c r="H2654" t="s">
        <v>8246</v>
      </c>
      <c r="I2654">
        <v>1457570100</v>
      </c>
      <c r="J2654" s="13">
        <f t="shared" si="165"/>
        <v>42439.024305555555</v>
      </c>
      <c r="K2654">
        <v>1454978100</v>
      </c>
      <c r="L2654" s="13">
        <f t="shared" si="166"/>
        <v>41983.752847222218</v>
      </c>
      <c r="M2654" t="b">
        <v>0</v>
      </c>
      <c r="N2654">
        <v>12</v>
      </c>
      <c r="O2654" t="b">
        <v>0</v>
      </c>
      <c r="P2654" t="s">
        <v>8282</v>
      </c>
      <c r="Q2654" s="6">
        <f t="shared" si="164"/>
        <v>0.11799999999999999</v>
      </c>
      <c r="R2654" s="8">
        <f t="shared" si="167"/>
        <v>19.666666666666668</v>
      </c>
      <c r="S2654" t="s">
        <v>8312</v>
      </c>
      <c r="T2654" t="s">
        <v>8348</v>
      </c>
    </row>
    <row r="2655" spans="1:20" ht="45" x14ac:dyDescent="0.25">
      <c r="A2655">
        <v>1180</v>
      </c>
      <c r="B2655" s="3" t="s">
        <v>1181</v>
      </c>
      <c r="C2655" s="3" t="s">
        <v>5290</v>
      </c>
      <c r="D2655">
        <v>50000</v>
      </c>
      <c r="E2655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 s="13">
        <f t="shared" si="165"/>
        <v>41818.806875000002</v>
      </c>
      <c r="K2655">
        <v>1400786514</v>
      </c>
      <c r="L2655" s="13">
        <f t="shared" si="166"/>
        <v>40332.886712962965</v>
      </c>
      <c r="M2655" t="b">
        <v>0</v>
      </c>
      <c r="N2655">
        <v>85</v>
      </c>
      <c r="O2655" t="b">
        <v>0</v>
      </c>
      <c r="P2655" t="s">
        <v>8284</v>
      </c>
      <c r="Q2655" s="6">
        <f t="shared" si="164"/>
        <v>0.11749999999999999</v>
      </c>
      <c r="R2655" s="8">
        <f t="shared" si="167"/>
        <v>69.117647058823536</v>
      </c>
      <c r="S2655" t="s">
        <v>8328</v>
      </c>
      <c r="T2655" t="s">
        <v>8356</v>
      </c>
    </row>
    <row r="2656" spans="1:20" ht="45" x14ac:dyDescent="0.25">
      <c r="A2656">
        <v>3193</v>
      </c>
      <c r="B2656" s="3" t="s">
        <v>3193</v>
      </c>
      <c r="C2656" s="3" t="s">
        <v>7303</v>
      </c>
      <c r="D2656">
        <v>5000</v>
      </c>
      <c r="E2656">
        <v>587</v>
      </c>
      <c r="F2656" t="s">
        <v>8221</v>
      </c>
      <c r="G2656" t="s">
        <v>8225</v>
      </c>
      <c r="H2656" t="s">
        <v>8247</v>
      </c>
      <c r="I2656">
        <v>1424474056</v>
      </c>
      <c r="J2656" s="13">
        <f t="shared" si="165"/>
        <v>42055.968240740738</v>
      </c>
      <c r="K2656">
        <v>1420586056</v>
      </c>
      <c r="L2656" s="13">
        <f t="shared" si="166"/>
        <v>42011.551180555558</v>
      </c>
      <c r="M2656" t="b">
        <v>0</v>
      </c>
      <c r="N2656">
        <v>24</v>
      </c>
      <c r="O2656" t="b">
        <v>0</v>
      </c>
      <c r="P2656" t="s">
        <v>8305</v>
      </c>
      <c r="Q2656" s="6">
        <f t="shared" si="164"/>
        <v>0.1174</v>
      </c>
      <c r="R2656" s="8">
        <f t="shared" si="167"/>
        <v>24.458333333333332</v>
      </c>
      <c r="S2656" t="s">
        <v>8317</v>
      </c>
      <c r="T2656" t="s">
        <v>8338</v>
      </c>
    </row>
    <row r="2657" spans="1:20" ht="60" x14ac:dyDescent="0.25">
      <c r="A2657">
        <v>1695</v>
      </c>
      <c r="B2657" s="3" t="s">
        <v>1696</v>
      </c>
      <c r="C2657" s="3" t="s">
        <v>5805</v>
      </c>
      <c r="D2657">
        <v>12000</v>
      </c>
      <c r="E2657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 s="13">
        <f t="shared" si="165"/>
        <v>42835.041666666672</v>
      </c>
      <c r="K2657">
        <v>1488847514</v>
      </c>
      <c r="L2657" s="13">
        <f t="shared" si="166"/>
        <v>41880.068437499998</v>
      </c>
      <c r="M2657" t="b">
        <v>0</v>
      </c>
      <c r="N2657">
        <v>23</v>
      </c>
      <c r="O2657" t="b">
        <v>0</v>
      </c>
      <c r="P2657" t="s">
        <v>8293</v>
      </c>
      <c r="Q2657" s="6">
        <f t="shared" si="164"/>
        <v>0.11708333333333333</v>
      </c>
      <c r="R2657" s="8">
        <f t="shared" si="167"/>
        <v>61.086956521739133</v>
      </c>
      <c r="S2657" t="s">
        <v>8314</v>
      </c>
      <c r="T2657" t="s">
        <v>8339</v>
      </c>
    </row>
    <row r="2658" spans="1:20" ht="60" x14ac:dyDescent="0.25">
      <c r="A2658">
        <v>2758</v>
      </c>
      <c r="B2658" s="3" t="s">
        <v>2758</v>
      </c>
      <c r="C2658" s="3" t="s">
        <v>6868</v>
      </c>
      <c r="D2658">
        <v>2000</v>
      </c>
      <c r="E2658">
        <v>234</v>
      </c>
      <c r="F2658" t="s">
        <v>8221</v>
      </c>
      <c r="G2658" t="s">
        <v>8226</v>
      </c>
      <c r="H2658" t="s">
        <v>8248</v>
      </c>
      <c r="I2658">
        <v>1476095783</v>
      </c>
      <c r="J2658" s="13">
        <f t="shared" si="165"/>
        <v>42653.441932870366</v>
      </c>
      <c r="K2658">
        <v>1474886183</v>
      </c>
      <c r="L2658" s="13">
        <f t="shared" si="166"/>
        <v>42559.814178240747</v>
      </c>
      <c r="M2658" t="b">
        <v>0</v>
      </c>
      <c r="N2658">
        <v>6</v>
      </c>
      <c r="O2658" t="b">
        <v>0</v>
      </c>
      <c r="P2658" t="s">
        <v>8304</v>
      </c>
      <c r="Q2658" s="6">
        <f t="shared" si="164"/>
        <v>0.11700000000000001</v>
      </c>
      <c r="R2658" s="8">
        <f t="shared" si="167"/>
        <v>39</v>
      </c>
      <c r="S2658" t="s">
        <v>8323</v>
      </c>
      <c r="T2658" t="s">
        <v>8351</v>
      </c>
    </row>
    <row r="2659" spans="1:20" ht="60" x14ac:dyDescent="0.25">
      <c r="A2659">
        <v>1233</v>
      </c>
      <c r="B2659" s="3" t="s">
        <v>1234</v>
      </c>
      <c r="C2659" s="3" t="s">
        <v>5343</v>
      </c>
      <c r="D2659">
        <v>1000</v>
      </c>
      <c r="E2659">
        <v>116</v>
      </c>
      <c r="F2659" t="s">
        <v>8220</v>
      </c>
      <c r="G2659" t="s">
        <v>8224</v>
      </c>
      <c r="H2659" t="s">
        <v>8246</v>
      </c>
      <c r="I2659">
        <v>1329864374</v>
      </c>
      <c r="J2659" s="13">
        <f t="shared" si="165"/>
        <v>40960.948773148149</v>
      </c>
      <c r="K2659">
        <v>1328049974</v>
      </c>
      <c r="L2659" s="13">
        <f t="shared" si="166"/>
        <v>42233.671747685185</v>
      </c>
      <c r="M2659" t="b">
        <v>0</v>
      </c>
      <c r="N2659">
        <v>6</v>
      </c>
      <c r="O2659" t="b">
        <v>0</v>
      </c>
      <c r="P2659" t="s">
        <v>8286</v>
      </c>
      <c r="Q2659" s="6">
        <f t="shared" si="164"/>
        <v>0.11600000000000001</v>
      </c>
      <c r="R2659" s="8">
        <f t="shared" si="167"/>
        <v>19.333333333333332</v>
      </c>
      <c r="S2659" t="s">
        <v>8314</v>
      </c>
      <c r="T2659" t="s">
        <v>8352</v>
      </c>
    </row>
    <row r="2660" spans="1:20" ht="60" x14ac:dyDescent="0.25">
      <c r="A2660">
        <v>3084</v>
      </c>
      <c r="B2660" s="3" t="s">
        <v>3084</v>
      </c>
      <c r="C2660" s="3" t="s">
        <v>7194</v>
      </c>
      <c r="D2660">
        <v>4059</v>
      </c>
      <c r="E2660">
        <v>470</v>
      </c>
      <c r="F2660" t="s">
        <v>8221</v>
      </c>
      <c r="G2660" t="s">
        <v>8224</v>
      </c>
      <c r="H2660" t="s">
        <v>8246</v>
      </c>
      <c r="I2660">
        <v>1430851680</v>
      </c>
      <c r="J2660" s="13">
        <f t="shared" si="165"/>
        <v>42129.783333333333</v>
      </c>
      <c r="K2660">
        <v>1428340931</v>
      </c>
      <c r="L2660" s="13">
        <f t="shared" si="166"/>
        <v>41288.942928240744</v>
      </c>
      <c r="M2660" t="b">
        <v>0</v>
      </c>
      <c r="N2660">
        <v>6</v>
      </c>
      <c r="O2660" t="b">
        <v>0</v>
      </c>
      <c r="P2660" t="s">
        <v>8303</v>
      </c>
      <c r="Q2660" s="6">
        <f t="shared" si="164"/>
        <v>0.11579206701157921</v>
      </c>
      <c r="R2660" s="8">
        <f t="shared" si="167"/>
        <v>78.333333333333329</v>
      </c>
      <c r="S2660" t="s">
        <v>8317</v>
      </c>
      <c r="T2660" t="s">
        <v>8330</v>
      </c>
    </row>
    <row r="2661" spans="1:20" ht="60" x14ac:dyDescent="0.25">
      <c r="A2661">
        <v>3905</v>
      </c>
      <c r="B2661" s="3" t="s">
        <v>3902</v>
      </c>
      <c r="C2661" s="3" t="s">
        <v>8013</v>
      </c>
      <c r="D2661">
        <v>1500</v>
      </c>
      <c r="E2661">
        <v>173</v>
      </c>
      <c r="F2661" t="s">
        <v>8221</v>
      </c>
      <c r="G2661" t="s">
        <v>8225</v>
      </c>
      <c r="H2661" t="s">
        <v>8247</v>
      </c>
      <c r="I2661">
        <v>1434063600</v>
      </c>
      <c r="J2661" s="13">
        <f t="shared" si="165"/>
        <v>42166.958333333328</v>
      </c>
      <c r="K2661">
        <v>1430405903</v>
      </c>
      <c r="L2661" s="13">
        <f t="shared" si="166"/>
        <v>42318.925532407404</v>
      </c>
      <c r="M2661" t="b">
        <v>0</v>
      </c>
      <c r="N2661">
        <v>7</v>
      </c>
      <c r="O2661" t="b">
        <v>0</v>
      </c>
      <c r="P2661" t="s">
        <v>8271</v>
      </c>
      <c r="Q2661" s="6">
        <f t="shared" si="164"/>
        <v>0.11533333333333333</v>
      </c>
      <c r="R2661" s="8">
        <f t="shared" si="167"/>
        <v>24.714285714285715</v>
      </c>
      <c r="S2661" t="s">
        <v>8317</v>
      </c>
      <c r="T2661" t="s">
        <v>8318</v>
      </c>
    </row>
    <row r="2662" spans="1:20" ht="45" x14ac:dyDescent="0.25">
      <c r="A2662">
        <v>2653</v>
      </c>
      <c r="B2662" s="3" t="s">
        <v>2653</v>
      </c>
      <c r="C2662" s="3" t="s">
        <v>6763</v>
      </c>
      <c r="D2662">
        <v>51000</v>
      </c>
      <c r="E2662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 s="13">
        <f t="shared" si="165"/>
        <v>41803.166666666664</v>
      </c>
      <c r="K2662">
        <v>1399909127</v>
      </c>
      <c r="L2662" s="13">
        <f t="shared" si="166"/>
        <v>41180.86241898148</v>
      </c>
      <c r="M2662" t="b">
        <v>0</v>
      </c>
      <c r="N2662">
        <v>70</v>
      </c>
      <c r="O2662" t="b">
        <v>0</v>
      </c>
      <c r="P2662" t="s">
        <v>8301</v>
      </c>
      <c r="Q2662" s="6">
        <f t="shared" si="164"/>
        <v>0.1152156862745098</v>
      </c>
      <c r="R2662" s="8">
        <f t="shared" si="167"/>
        <v>83.942857142857136</v>
      </c>
      <c r="S2662" t="s">
        <v>8310</v>
      </c>
      <c r="T2662" t="s">
        <v>8319</v>
      </c>
    </row>
    <row r="2663" spans="1:20" ht="30" x14ac:dyDescent="0.25">
      <c r="A2663">
        <v>1307</v>
      </c>
      <c r="B2663" s="3" t="s">
        <v>1308</v>
      </c>
      <c r="C2663" s="3" t="s">
        <v>5417</v>
      </c>
      <c r="D2663">
        <v>50000</v>
      </c>
      <c r="E2663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 s="13">
        <f t="shared" si="165"/>
        <v>42417.503229166665</v>
      </c>
      <c r="K2663">
        <v>1453118679</v>
      </c>
      <c r="L2663" s="13">
        <f t="shared" si="166"/>
        <v>42029.907858796301</v>
      </c>
      <c r="M2663" t="b">
        <v>0</v>
      </c>
      <c r="N2663">
        <v>45</v>
      </c>
      <c r="O2663" t="b">
        <v>0</v>
      </c>
      <c r="P2663" t="s">
        <v>8273</v>
      </c>
      <c r="Q2663" s="6">
        <f t="shared" si="164"/>
        <v>0.11514000000000001</v>
      </c>
      <c r="R2663" s="8">
        <f t="shared" si="167"/>
        <v>127.93333333333334</v>
      </c>
      <c r="S2663" t="s">
        <v>8310</v>
      </c>
      <c r="T2663" t="s">
        <v>8316</v>
      </c>
    </row>
    <row r="2664" spans="1:20" ht="60" x14ac:dyDescent="0.25">
      <c r="A2664">
        <v>2752</v>
      </c>
      <c r="B2664" s="3" t="s">
        <v>2752</v>
      </c>
      <c r="C2664" s="3" t="s">
        <v>6862</v>
      </c>
      <c r="D2664">
        <v>4800</v>
      </c>
      <c r="E2664">
        <v>550</v>
      </c>
      <c r="F2664" t="s">
        <v>8221</v>
      </c>
      <c r="G2664" t="s">
        <v>8224</v>
      </c>
      <c r="H2664" t="s">
        <v>8246</v>
      </c>
      <c r="I2664">
        <v>1324232504</v>
      </c>
      <c r="J2664" s="13">
        <f t="shared" si="165"/>
        <v>40895.765092592592</v>
      </c>
      <c r="K2664">
        <v>1320776504</v>
      </c>
      <c r="L2664" s="13">
        <f t="shared" si="166"/>
        <v>42672.955138888887</v>
      </c>
      <c r="M2664" t="b">
        <v>0</v>
      </c>
      <c r="N2664">
        <v>14</v>
      </c>
      <c r="O2664" t="b">
        <v>0</v>
      </c>
      <c r="P2664" t="s">
        <v>8304</v>
      </c>
      <c r="Q2664" s="6">
        <f t="shared" si="164"/>
        <v>0.11458333333333333</v>
      </c>
      <c r="R2664" s="8">
        <f t="shared" si="167"/>
        <v>39.285714285714285</v>
      </c>
      <c r="S2664" t="s">
        <v>8323</v>
      </c>
      <c r="T2664" t="s">
        <v>8351</v>
      </c>
    </row>
    <row r="2665" spans="1:20" ht="45" x14ac:dyDescent="0.25">
      <c r="A2665">
        <v>3197</v>
      </c>
      <c r="B2665" s="3" t="s">
        <v>3197</v>
      </c>
      <c r="C2665" s="3" t="s">
        <v>7307</v>
      </c>
      <c r="D2665">
        <v>10000</v>
      </c>
      <c r="E2665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 s="13">
        <f t="shared" si="165"/>
        <v>42039.493263888886</v>
      </c>
      <c r="K2665">
        <v>1420458618</v>
      </c>
      <c r="L2665" s="13">
        <f t="shared" si="166"/>
        <v>40399.065868055557</v>
      </c>
      <c r="M2665" t="b">
        <v>0</v>
      </c>
      <c r="N2665">
        <v>4</v>
      </c>
      <c r="O2665" t="b">
        <v>0</v>
      </c>
      <c r="P2665" t="s">
        <v>8305</v>
      </c>
      <c r="Q2665" s="6">
        <f t="shared" si="164"/>
        <v>0.1145</v>
      </c>
      <c r="R2665" s="8">
        <f t="shared" si="167"/>
        <v>286.25</v>
      </c>
      <c r="S2665" t="s">
        <v>8317</v>
      </c>
      <c r="T2665" t="s">
        <v>8338</v>
      </c>
    </row>
    <row r="2666" spans="1:20" ht="30" x14ac:dyDescent="0.25">
      <c r="A2666">
        <v>2656</v>
      </c>
      <c r="B2666" s="3" t="s">
        <v>2656</v>
      </c>
      <c r="C2666" s="3" t="s">
        <v>6766</v>
      </c>
      <c r="D2666">
        <v>150000</v>
      </c>
      <c r="E2666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 s="13">
        <f t="shared" si="165"/>
        <v>42806.791666666672</v>
      </c>
      <c r="K2666">
        <v>1485966688</v>
      </c>
      <c r="L2666" s="13">
        <f t="shared" si="166"/>
        <v>41990.612546296295</v>
      </c>
      <c r="M2666" t="b">
        <v>0</v>
      </c>
      <c r="N2666">
        <v>152</v>
      </c>
      <c r="O2666" t="b">
        <v>0</v>
      </c>
      <c r="P2666" t="s">
        <v>8301</v>
      </c>
      <c r="Q2666" s="6">
        <f t="shared" si="164"/>
        <v>0.11436666666666667</v>
      </c>
      <c r="R2666" s="8">
        <f t="shared" si="167"/>
        <v>112.86184210526316</v>
      </c>
      <c r="S2666" t="s">
        <v>8310</v>
      </c>
      <c r="T2666" t="s">
        <v>8319</v>
      </c>
    </row>
    <row r="2667" spans="1:20" ht="60" x14ac:dyDescent="0.25">
      <c r="A2667">
        <v>4037</v>
      </c>
      <c r="B2667" s="3" t="s">
        <v>4033</v>
      </c>
      <c r="C2667" s="3" t="s">
        <v>8141</v>
      </c>
      <c r="D2667">
        <v>700</v>
      </c>
      <c r="E2667">
        <v>80</v>
      </c>
      <c r="F2667" t="s">
        <v>8221</v>
      </c>
      <c r="G2667" t="s">
        <v>8224</v>
      </c>
      <c r="H2667" t="s">
        <v>8246</v>
      </c>
      <c r="I2667">
        <v>1464099900</v>
      </c>
      <c r="J2667" s="13">
        <f t="shared" si="165"/>
        <v>42514.600694444445</v>
      </c>
      <c r="K2667">
        <v>1462585315</v>
      </c>
      <c r="L2667" s="13">
        <f t="shared" si="166"/>
        <v>42110.153043981481</v>
      </c>
      <c r="M2667" t="b">
        <v>0</v>
      </c>
      <c r="N2667">
        <v>2</v>
      </c>
      <c r="O2667" t="b">
        <v>0</v>
      </c>
      <c r="P2667" t="s">
        <v>8271</v>
      </c>
      <c r="Q2667" s="6">
        <f t="shared" si="164"/>
        <v>0.11428571428571428</v>
      </c>
      <c r="R2667" s="8">
        <f t="shared" si="167"/>
        <v>40</v>
      </c>
      <c r="S2667" t="s">
        <v>8317</v>
      </c>
      <c r="T2667" t="s">
        <v>8318</v>
      </c>
    </row>
    <row r="2668" spans="1:20" ht="45" x14ac:dyDescent="0.25">
      <c r="A2668">
        <v>4096</v>
      </c>
      <c r="B2668" s="3" t="s">
        <v>4092</v>
      </c>
      <c r="C2668" s="3" t="s">
        <v>8199</v>
      </c>
      <c r="D2668">
        <v>3500</v>
      </c>
      <c r="E2668">
        <v>400</v>
      </c>
      <c r="F2668" t="s">
        <v>8221</v>
      </c>
      <c r="G2668" t="s">
        <v>8225</v>
      </c>
      <c r="H2668" t="s">
        <v>8247</v>
      </c>
      <c r="I2668">
        <v>1488271860</v>
      </c>
      <c r="J2668" s="13">
        <f t="shared" si="165"/>
        <v>42794.368749999994</v>
      </c>
      <c r="K2668">
        <v>1484484219</v>
      </c>
      <c r="L2668" s="13">
        <f t="shared" si="166"/>
        <v>42410.774155092593</v>
      </c>
      <c r="M2668" t="b">
        <v>0</v>
      </c>
      <c r="N2668">
        <v>5</v>
      </c>
      <c r="O2668" t="b">
        <v>0</v>
      </c>
      <c r="P2668" t="s">
        <v>8271</v>
      </c>
      <c r="Q2668" s="6">
        <f t="shared" si="164"/>
        <v>0.11428571428571428</v>
      </c>
      <c r="R2668" s="8">
        <f t="shared" si="167"/>
        <v>80</v>
      </c>
      <c r="S2668" t="s">
        <v>8317</v>
      </c>
      <c r="T2668" t="s">
        <v>8318</v>
      </c>
    </row>
    <row r="2669" spans="1:20" ht="30" x14ac:dyDescent="0.25">
      <c r="A2669">
        <v>1308</v>
      </c>
      <c r="B2669" s="3" t="s">
        <v>1309</v>
      </c>
      <c r="C2669" s="3" t="s">
        <v>5418</v>
      </c>
      <c r="D2669">
        <v>10000</v>
      </c>
      <c r="E2669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 s="13">
        <f t="shared" si="165"/>
        <v>42651.613564814819</v>
      </c>
      <c r="K2669">
        <v>1472481812</v>
      </c>
      <c r="L2669" s="13">
        <f t="shared" si="166"/>
        <v>42113.105046296296</v>
      </c>
      <c r="M2669" t="b">
        <v>0</v>
      </c>
      <c r="N2669">
        <v>38</v>
      </c>
      <c r="O2669" t="b">
        <v>0</v>
      </c>
      <c r="P2669" t="s">
        <v>8273</v>
      </c>
      <c r="Q2669" s="6">
        <f t="shared" si="164"/>
        <v>0.11360000000000001</v>
      </c>
      <c r="R2669" s="8">
        <f t="shared" si="167"/>
        <v>29.894736842105264</v>
      </c>
      <c r="S2669" t="s">
        <v>8310</v>
      </c>
      <c r="T2669" t="s">
        <v>8316</v>
      </c>
    </row>
    <row r="2670" spans="1:20" ht="45" x14ac:dyDescent="0.25">
      <c r="A2670">
        <v>2671</v>
      </c>
      <c r="B2670" s="3" t="s">
        <v>2671</v>
      </c>
      <c r="C2670" s="3" t="s">
        <v>6781</v>
      </c>
      <c r="D2670">
        <v>25000</v>
      </c>
      <c r="E2670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 s="13">
        <f t="shared" si="165"/>
        <v>41992.818055555559</v>
      </c>
      <c r="K2670">
        <v>1416419916</v>
      </c>
      <c r="L2670" s="13">
        <f t="shared" si="166"/>
        <v>41975.642974537041</v>
      </c>
      <c r="M2670" t="b">
        <v>1</v>
      </c>
      <c r="N2670">
        <v>84</v>
      </c>
      <c r="O2670" t="b">
        <v>0</v>
      </c>
      <c r="P2670" t="s">
        <v>8302</v>
      </c>
      <c r="Q2670" s="6">
        <f t="shared" si="164"/>
        <v>0.11344</v>
      </c>
      <c r="R2670" s="8">
        <f t="shared" si="167"/>
        <v>33.761904761904759</v>
      </c>
      <c r="S2670" t="s">
        <v>8310</v>
      </c>
      <c r="T2670" t="s">
        <v>8337</v>
      </c>
    </row>
    <row r="2671" spans="1:20" ht="60" x14ac:dyDescent="0.25">
      <c r="A2671">
        <v>958</v>
      </c>
      <c r="B2671" s="3" t="s">
        <v>959</v>
      </c>
      <c r="C2671" s="3" t="s">
        <v>5068</v>
      </c>
      <c r="D2671">
        <v>7777</v>
      </c>
      <c r="E2671">
        <v>881</v>
      </c>
      <c r="F2671" t="s">
        <v>8221</v>
      </c>
      <c r="G2671" t="s">
        <v>8224</v>
      </c>
      <c r="H2671" t="s">
        <v>8246</v>
      </c>
      <c r="I2671">
        <v>1428641940</v>
      </c>
      <c r="J2671" s="13">
        <f t="shared" si="165"/>
        <v>42104.207638888889</v>
      </c>
      <c r="K2671">
        <v>1426792563</v>
      </c>
      <c r="L2671" s="13">
        <f t="shared" si="166"/>
        <v>41793.191875000004</v>
      </c>
      <c r="M2671" t="b">
        <v>0</v>
      </c>
      <c r="N2671">
        <v>17</v>
      </c>
      <c r="O2671" t="b">
        <v>0</v>
      </c>
      <c r="P2671" t="s">
        <v>8273</v>
      </c>
      <c r="Q2671" s="6">
        <f t="shared" si="164"/>
        <v>0.11328275684711328</v>
      </c>
      <c r="R2671" s="8">
        <f t="shared" si="167"/>
        <v>51.823529411764703</v>
      </c>
      <c r="S2671" t="s">
        <v>8310</v>
      </c>
      <c r="T2671" t="s">
        <v>8316</v>
      </c>
    </row>
    <row r="2672" spans="1:20" ht="30" x14ac:dyDescent="0.25">
      <c r="A2672">
        <v>3064</v>
      </c>
      <c r="B2672" s="3" t="s">
        <v>3064</v>
      </c>
      <c r="C2672" s="3" t="s">
        <v>7174</v>
      </c>
      <c r="D2672">
        <v>75000</v>
      </c>
      <c r="E2672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 s="13">
        <f t="shared" si="165"/>
        <v>42330.290972222225</v>
      </c>
      <c r="K2672">
        <v>1445483246</v>
      </c>
      <c r="L2672" s="13">
        <f t="shared" si="166"/>
        <v>42294.628449074073</v>
      </c>
      <c r="M2672" t="b">
        <v>0</v>
      </c>
      <c r="N2672">
        <v>72</v>
      </c>
      <c r="O2672" t="b">
        <v>0</v>
      </c>
      <c r="P2672" t="s">
        <v>8303</v>
      </c>
      <c r="Q2672" s="6">
        <f t="shared" si="164"/>
        <v>0.11294666666666667</v>
      </c>
      <c r="R2672" s="8">
        <f t="shared" si="167"/>
        <v>117.65277777777777</v>
      </c>
      <c r="S2672" t="s">
        <v>8317</v>
      </c>
      <c r="T2672" t="s">
        <v>8330</v>
      </c>
    </row>
    <row r="2673" spans="1:20" ht="60" x14ac:dyDescent="0.25">
      <c r="A2673">
        <v>3731</v>
      </c>
      <c r="B2673" s="3" t="s">
        <v>3728</v>
      </c>
      <c r="C2673" s="3" t="s">
        <v>7841</v>
      </c>
      <c r="D2673">
        <v>5500</v>
      </c>
      <c r="E2673">
        <v>620</v>
      </c>
      <c r="F2673" t="s">
        <v>8221</v>
      </c>
      <c r="G2673" t="s">
        <v>8224</v>
      </c>
      <c r="H2673" t="s">
        <v>8246</v>
      </c>
      <c r="I2673">
        <v>1420860180</v>
      </c>
      <c r="J2673" s="13">
        <f t="shared" si="165"/>
        <v>42014.140972222223</v>
      </c>
      <c r="K2673">
        <v>1418234646</v>
      </c>
      <c r="L2673" s="13">
        <f t="shared" si="166"/>
        <v>42452.815659722226</v>
      </c>
      <c r="M2673" t="b">
        <v>0</v>
      </c>
      <c r="N2673">
        <v>12</v>
      </c>
      <c r="O2673" t="b">
        <v>0</v>
      </c>
      <c r="P2673" t="s">
        <v>8271</v>
      </c>
      <c r="Q2673" s="6">
        <f t="shared" si="164"/>
        <v>0.11272727272727273</v>
      </c>
      <c r="R2673" s="8">
        <f t="shared" si="167"/>
        <v>51.666666666666664</v>
      </c>
      <c r="S2673" t="s">
        <v>8317</v>
      </c>
      <c r="T2673" t="s">
        <v>8318</v>
      </c>
    </row>
    <row r="2674" spans="1:20" ht="60" x14ac:dyDescent="0.25">
      <c r="A2674">
        <v>2143</v>
      </c>
      <c r="B2674" s="3" t="s">
        <v>2144</v>
      </c>
      <c r="C2674" s="3" t="s">
        <v>6253</v>
      </c>
      <c r="D2674">
        <v>2000</v>
      </c>
      <c r="E2674">
        <v>225</v>
      </c>
      <c r="F2674" t="s">
        <v>8221</v>
      </c>
      <c r="G2674" t="s">
        <v>8224</v>
      </c>
      <c r="H2674" t="s">
        <v>8246</v>
      </c>
      <c r="I2674">
        <v>1279738800</v>
      </c>
      <c r="J2674" s="13">
        <f t="shared" si="165"/>
        <v>40380.791666666664</v>
      </c>
      <c r="K2674">
        <v>1275599812</v>
      </c>
      <c r="L2674" s="13">
        <f t="shared" si="166"/>
        <v>42773.916180555556</v>
      </c>
      <c r="M2674" t="b">
        <v>0</v>
      </c>
      <c r="N2674">
        <v>5</v>
      </c>
      <c r="O2674" t="b">
        <v>0</v>
      </c>
      <c r="P2674" t="s">
        <v>8282</v>
      </c>
      <c r="Q2674" s="6">
        <f t="shared" si="164"/>
        <v>0.1125</v>
      </c>
      <c r="R2674" s="8">
        <f t="shared" si="167"/>
        <v>45</v>
      </c>
      <c r="S2674" t="s">
        <v>8312</v>
      </c>
      <c r="T2674" t="s">
        <v>8348</v>
      </c>
    </row>
    <row r="2675" spans="1:20" ht="60" x14ac:dyDescent="0.25">
      <c r="A2675">
        <v>1794</v>
      </c>
      <c r="B2675" s="3" t="s">
        <v>1795</v>
      </c>
      <c r="C2675" s="3" t="s">
        <v>5904</v>
      </c>
      <c r="D2675">
        <v>9000</v>
      </c>
      <c r="E2675">
        <v>997</v>
      </c>
      <c r="F2675" t="s">
        <v>8221</v>
      </c>
      <c r="G2675" t="s">
        <v>8224</v>
      </c>
      <c r="H2675" t="s">
        <v>8246</v>
      </c>
      <c r="I2675">
        <v>1423660422</v>
      </c>
      <c r="J2675" s="13">
        <f t="shared" si="165"/>
        <v>42046.551180555558</v>
      </c>
      <c r="K2675">
        <v>1420636422</v>
      </c>
      <c r="L2675" s="13">
        <f t="shared" si="166"/>
        <v>42268.531631944439</v>
      </c>
      <c r="M2675" t="b">
        <v>1</v>
      </c>
      <c r="N2675">
        <v>18</v>
      </c>
      <c r="O2675" t="b">
        <v>0</v>
      </c>
      <c r="P2675" t="s">
        <v>8285</v>
      </c>
      <c r="Q2675" s="6">
        <f t="shared" si="164"/>
        <v>0.11077777777777778</v>
      </c>
      <c r="R2675" s="8">
        <f t="shared" si="167"/>
        <v>55.388888888888886</v>
      </c>
      <c r="S2675" t="s">
        <v>8325</v>
      </c>
      <c r="T2675" t="s">
        <v>8326</v>
      </c>
    </row>
    <row r="2676" spans="1:20" ht="30" x14ac:dyDescent="0.25">
      <c r="A2676">
        <v>1807</v>
      </c>
      <c r="B2676" s="3" t="s">
        <v>1808</v>
      </c>
      <c r="C2676" s="3" t="s">
        <v>5917</v>
      </c>
      <c r="D2676">
        <v>5000</v>
      </c>
      <c r="E2676">
        <v>553</v>
      </c>
      <c r="F2676" t="s">
        <v>8221</v>
      </c>
      <c r="G2676" t="s">
        <v>8224</v>
      </c>
      <c r="H2676" t="s">
        <v>8246</v>
      </c>
      <c r="I2676">
        <v>1411868313</v>
      </c>
      <c r="J2676" s="13">
        <f t="shared" si="165"/>
        <v>41910.068437499998</v>
      </c>
      <c r="K2676">
        <v>1409276313</v>
      </c>
      <c r="L2676" s="13">
        <f t="shared" si="166"/>
        <v>41832.672685185185</v>
      </c>
      <c r="M2676" t="b">
        <v>1</v>
      </c>
      <c r="N2676">
        <v>8</v>
      </c>
      <c r="O2676" t="b">
        <v>0</v>
      </c>
      <c r="P2676" t="s">
        <v>8285</v>
      </c>
      <c r="Q2676" s="6">
        <f t="shared" si="164"/>
        <v>0.1106</v>
      </c>
      <c r="R2676" s="8">
        <f t="shared" si="167"/>
        <v>69.125</v>
      </c>
      <c r="S2676" t="s">
        <v>8325</v>
      </c>
      <c r="T2676" t="s">
        <v>8326</v>
      </c>
    </row>
    <row r="2677" spans="1:20" ht="45" x14ac:dyDescent="0.25">
      <c r="A2677">
        <v>1735</v>
      </c>
      <c r="B2677" s="3" t="s">
        <v>1736</v>
      </c>
      <c r="C2677" s="3" t="s">
        <v>5845</v>
      </c>
      <c r="D2677">
        <v>1000</v>
      </c>
      <c r="E2677">
        <v>110</v>
      </c>
      <c r="F2677" t="s">
        <v>8221</v>
      </c>
      <c r="G2677" t="s">
        <v>8224</v>
      </c>
      <c r="H2677" t="s">
        <v>8246</v>
      </c>
      <c r="I2677">
        <v>1470598345</v>
      </c>
      <c r="J2677" s="13">
        <f t="shared" si="165"/>
        <v>42589.814178240747</v>
      </c>
      <c r="K2677">
        <v>1468006345</v>
      </c>
      <c r="L2677" s="13">
        <f t="shared" si="166"/>
        <v>41852.646226851852</v>
      </c>
      <c r="M2677" t="b">
        <v>0</v>
      </c>
      <c r="N2677">
        <v>2</v>
      </c>
      <c r="O2677" t="b">
        <v>0</v>
      </c>
      <c r="P2677" t="s">
        <v>8293</v>
      </c>
      <c r="Q2677" s="6">
        <f t="shared" si="164"/>
        <v>0.11</v>
      </c>
      <c r="R2677" s="8">
        <f t="shared" si="167"/>
        <v>55</v>
      </c>
      <c r="S2677" t="s">
        <v>8314</v>
      </c>
      <c r="T2677" t="s">
        <v>8339</v>
      </c>
    </row>
    <row r="2678" spans="1:20" ht="45" x14ac:dyDescent="0.25">
      <c r="A2678">
        <v>3934</v>
      </c>
      <c r="B2678" s="3" t="s">
        <v>3931</v>
      </c>
      <c r="C2678" s="3" t="s">
        <v>8042</v>
      </c>
      <c r="D2678">
        <v>5000</v>
      </c>
      <c r="E2678">
        <v>550</v>
      </c>
      <c r="F2678" t="s">
        <v>8221</v>
      </c>
      <c r="G2678" t="s">
        <v>8224</v>
      </c>
      <c r="H2678" t="s">
        <v>8246</v>
      </c>
      <c r="I2678">
        <v>1443704400</v>
      </c>
      <c r="J2678" s="13">
        <f t="shared" si="165"/>
        <v>42278.541666666672</v>
      </c>
      <c r="K2678">
        <v>1439827639</v>
      </c>
      <c r="L2678" s="13">
        <f t="shared" si="166"/>
        <v>41921.842627314814</v>
      </c>
      <c r="M2678" t="b">
        <v>0</v>
      </c>
      <c r="N2678">
        <v>12</v>
      </c>
      <c r="O2678" t="b">
        <v>0</v>
      </c>
      <c r="P2678" t="s">
        <v>8271</v>
      </c>
      <c r="Q2678" s="6">
        <f t="shared" si="164"/>
        <v>0.11</v>
      </c>
      <c r="R2678" s="8">
        <f t="shared" si="167"/>
        <v>45.833333333333336</v>
      </c>
      <c r="S2678" t="s">
        <v>8317</v>
      </c>
      <c r="T2678" t="s">
        <v>8318</v>
      </c>
    </row>
    <row r="2679" spans="1:20" ht="60" x14ac:dyDescent="0.25">
      <c r="A2679">
        <v>924</v>
      </c>
      <c r="B2679" s="3" t="s">
        <v>925</v>
      </c>
      <c r="C2679" s="3" t="s">
        <v>5034</v>
      </c>
      <c r="D2679">
        <v>3000</v>
      </c>
      <c r="E2679">
        <v>327</v>
      </c>
      <c r="F2679" t="s">
        <v>8221</v>
      </c>
      <c r="G2679" t="s">
        <v>8224</v>
      </c>
      <c r="H2679" t="s">
        <v>8246</v>
      </c>
      <c r="I2679">
        <v>1360795069</v>
      </c>
      <c r="J2679" s="13">
        <f t="shared" si="165"/>
        <v>41318.942928240744</v>
      </c>
      <c r="K2679">
        <v>1358203069</v>
      </c>
      <c r="L2679" s="13">
        <f t="shared" si="166"/>
        <v>42524.36650462963</v>
      </c>
      <c r="M2679" t="b">
        <v>0</v>
      </c>
      <c r="N2679">
        <v>15</v>
      </c>
      <c r="O2679" t="b">
        <v>0</v>
      </c>
      <c r="P2679" t="s">
        <v>8278</v>
      </c>
      <c r="Q2679" s="6">
        <f t="shared" si="164"/>
        <v>0.109</v>
      </c>
      <c r="R2679" s="8">
        <f t="shared" si="167"/>
        <v>21.8</v>
      </c>
      <c r="S2679" t="s">
        <v>8314</v>
      </c>
      <c r="T2679" t="s">
        <v>8346</v>
      </c>
    </row>
    <row r="2680" spans="1:20" ht="45" x14ac:dyDescent="0.25">
      <c r="A2680">
        <v>2376</v>
      </c>
      <c r="B2680" s="3" t="s">
        <v>2377</v>
      </c>
      <c r="C2680" s="3" t="s">
        <v>6486</v>
      </c>
      <c r="D2680">
        <v>3000</v>
      </c>
      <c r="E2680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 s="13">
        <f t="shared" si="165"/>
        <v>42348.925532407404</v>
      </c>
      <c r="K2680">
        <v>1447193566</v>
      </c>
      <c r="L2680" s="13">
        <f t="shared" si="166"/>
        <v>42796.682476851856</v>
      </c>
      <c r="M2680" t="b">
        <v>0</v>
      </c>
      <c r="N2680">
        <v>4</v>
      </c>
      <c r="O2680" t="b">
        <v>0</v>
      </c>
      <c r="P2680" t="s">
        <v>8272</v>
      </c>
      <c r="Q2680" s="6">
        <f t="shared" si="164"/>
        <v>0.10877666666666666</v>
      </c>
      <c r="R2680" s="8">
        <f t="shared" si="167"/>
        <v>81.582499999999996</v>
      </c>
      <c r="S2680" t="s">
        <v>8310</v>
      </c>
      <c r="T2680" t="s">
        <v>8357</v>
      </c>
    </row>
    <row r="2681" spans="1:20" ht="45" x14ac:dyDescent="0.25">
      <c r="A2681">
        <v>928</v>
      </c>
      <c r="B2681" s="3" t="s">
        <v>929</v>
      </c>
      <c r="C2681" s="3" t="s">
        <v>5038</v>
      </c>
      <c r="D2681">
        <v>14500</v>
      </c>
      <c r="E2681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 s="13">
        <f t="shared" si="165"/>
        <v>41231</v>
      </c>
      <c r="K2681">
        <v>1348864913</v>
      </c>
      <c r="L2681" s="13">
        <f t="shared" si="166"/>
        <v>42741.848379629635</v>
      </c>
      <c r="M2681" t="b">
        <v>0</v>
      </c>
      <c r="N2681">
        <v>28</v>
      </c>
      <c r="O2681" t="b">
        <v>0</v>
      </c>
      <c r="P2681" t="s">
        <v>8278</v>
      </c>
      <c r="Q2681" s="6">
        <f t="shared" si="164"/>
        <v>0.10862068965517241</v>
      </c>
      <c r="R2681" s="8">
        <f t="shared" si="167"/>
        <v>56.25</v>
      </c>
      <c r="S2681" t="s">
        <v>8314</v>
      </c>
      <c r="T2681" t="s">
        <v>8346</v>
      </c>
    </row>
    <row r="2682" spans="1:20" ht="45" x14ac:dyDescent="0.25">
      <c r="A2682">
        <v>1809</v>
      </c>
      <c r="B2682" s="3" t="s">
        <v>1810</v>
      </c>
      <c r="C2682" s="3" t="s">
        <v>5919</v>
      </c>
      <c r="D2682">
        <v>3500</v>
      </c>
      <c r="E2682">
        <v>380</v>
      </c>
      <c r="F2682" t="s">
        <v>8221</v>
      </c>
      <c r="G2682" t="s">
        <v>8229</v>
      </c>
      <c r="H2682" t="s">
        <v>8251</v>
      </c>
      <c r="I2682">
        <v>1425246439</v>
      </c>
      <c r="J2682" s="13">
        <f t="shared" si="165"/>
        <v>42064.907858796301</v>
      </c>
      <c r="K2682">
        <v>1422222439</v>
      </c>
      <c r="L2682" s="13">
        <f t="shared" si="166"/>
        <v>41620.90047453704</v>
      </c>
      <c r="M2682" t="b">
        <v>1</v>
      </c>
      <c r="N2682">
        <v>9</v>
      </c>
      <c r="O2682" t="b">
        <v>0</v>
      </c>
      <c r="P2682" t="s">
        <v>8285</v>
      </c>
      <c r="Q2682" s="6">
        <f t="shared" si="164"/>
        <v>0.10857142857142857</v>
      </c>
      <c r="R2682" s="8">
        <f t="shared" si="167"/>
        <v>42.222222222222221</v>
      </c>
      <c r="S2682" t="s">
        <v>8325</v>
      </c>
      <c r="T2682" t="s">
        <v>8326</v>
      </c>
    </row>
    <row r="2683" spans="1:20" ht="60" x14ac:dyDescent="0.25">
      <c r="A2683">
        <v>2877</v>
      </c>
      <c r="B2683" s="3" t="s">
        <v>2877</v>
      </c>
      <c r="C2683" s="3" t="s">
        <v>6987</v>
      </c>
      <c r="D2683">
        <v>6000</v>
      </c>
      <c r="E2683">
        <v>650</v>
      </c>
      <c r="F2683" t="s">
        <v>8221</v>
      </c>
      <c r="G2683" t="s">
        <v>8224</v>
      </c>
      <c r="H2683" t="s">
        <v>8246</v>
      </c>
      <c r="I2683">
        <v>1480525200</v>
      </c>
      <c r="J2683" s="13">
        <f t="shared" si="165"/>
        <v>42704.708333333328</v>
      </c>
      <c r="K2683">
        <v>1477781724</v>
      </c>
      <c r="L2683" s="13">
        <f t="shared" si="166"/>
        <v>40464.028182870366</v>
      </c>
      <c r="M2683" t="b">
        <v>0</v>
      </c>
      <c r="N2683">
        <v>6</v>
      </c>
      <c r="O2683" t="b">
        <v>0</v>
      </c>
      <c r="P2683" t="s">
        <v>8271</v>
      </c>
      <c r="Q2683" s="6">
        <f t="shared" si="164"/>
        <v>0.10833333333333334</v>
      </c>
      <c r="R2683" s="8">
        <f t="shared" si="167"/>
        <v>108.33333333333333</v>
      </c>
      <c r="S2683" t="s">
        <v>8317</v>
      </c>
      <c r="T2683" t="s">
        <v>8318</v>
      </c>
    </row>
    <row r="2684" spans="1:20" ht="60" x14ac:dyDescent="0.25">
      <c r="A2684">
        <v>1578</v>
      </c>
      <c r="B2684" s="3" t="s">
        <v>1579</v>
      </c>
      <c r="C2684" s="3" t="s">
        <v>5688</v>
      </c>
      <c r="D2684">
        <v>1897</v>
      </c>
      <c r="E2684">
        <v>205</v>
      </c>
      <c r="F2684" t="s">
        <v>8220</v>
      </c>
      <c r="G2684" t="s">
        <v>8224</v>
      </c>
      <c r="H2684" t="s">
        <v>8246</v>
      </c>
      <c r="I2684">
        <v>1283392800</v>
      </c>
      <c r="J2684" s="13">
        <f t="shared" si="165"/>
        <v>40423.083333333336</v>
      </c>
      <c r="K2684">
        <v>1281317691</v>
      </c>
      <c r="L2684" s="13">
        <f t="shared" si="166"/>
        <v>41686.705208333333</v>
      </c>
      <c r="M2684" t="b">
        <v>0</v>
      </c>
      <c r="N2684">
        <v>4</v>
      </c>
      <c r="O2684" t="b">
        <v>0</v>
      </c>
      <c r="P2684" t="s">
        <v>8290</v>
      </c>
      <c r="Q2684" s="6">
        <f t="shared" si="164"/>
        <v>0.10806536636794939</v>
      </c>
      <c r="R2684" s="8">
        <f t="shared" si="167"/>
        <v>51.25</v>
      </c>
      <c r="S2684" t="s">
        <v>8323</v>
      </c>
      <c r="T2684" t="s">
        <v>8355</v>
      </c>
    </row>
    <row r="2685" spans="1:20" ht="45" x14ac:dyDescent="0.25">
      <c r="A2685">
        <v>4088</v>
      </c>
      <c r="B2685" s="3" t="s">
        <v>4084</v>
      </c>
      <c r="C2685" s="3" t="s">
        <v>8191</v>
      </c>
      <c r="D2685">
        <v>2000</v>
      </c>
      <c r="E2685">
        <v>216</v>
      </c>
      <c r="F2685" t="s">
        <v>8221</v>
      </c>
      <c r="G2685" t="s">
        <v>8225</v>
      </c>
      <c r="H2685" t="s">
        <v>8247</v>
      </c>
      <c r="I2685">
        <v>1421403960</v>
      </c>
      <c r="J2685" s="13">
        <f t="shared" si="165"/>
        <v>42020.434722222228</v>
      </c>
      <c r="K2685">
        <v>1418827324</v>
      </c>
      <c r="L2685" s="13">
        <f t="shared" si="166"/>
        <v>42371.355729166666</v>
      </c>
      <c r="M2685" t="b">
        <v>0</v>
      </c>
      <c r="N2685">
        <v>3</v>
      </c>
      <c r="O2685" t="b">
        <v>0</v>
      </c>
      <c r="P2685" t="s">
        <v>8271</v>
      </c>
      <c r="Q2685" s="6">
        <f t="shared" si="164"/>
        <v>0.108</v>
      </c>
      <c r="R2685" s="8">
        <f t="shared" si="167"/>
        <v>72</v>
      </c>
      <c r="S2685" t="s">
        <v>8317</v>
      </c>
      <c r="T2685" t="s">
        <v>8318</v>
      </c>
    </row>
    <row r="2686" spans="1:20" ht="45" x14ac:dyDescent="0.25">
      <c r="A2686">
        <v>141</v>
      </c>
      <c r="B2686" s="3" t="s">
        <v>143</v>
      </c>
      <c r="C2686" s="3" t="s">
        <v>4251</v>
      </c>
      <c r="D2686">
        <v>12000</v>
      </c>
      <c r="E2686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 s="13">
        <f t="shared" si="165"/>
        <v>42155.153043981481</v>
      </c>
      <c r="K2686">
        <v>1429155623</v>
      </c>
      <c r="L2686" s="13">
        <f t="shared" si="166"/>
        <v>41940.658645833333</v>
      </c>
      <c r="M2686" t="b">
        <v>0</v>
      </c>
      <c r="N2686">
        <v>28</v>
      </c>
      <c r="O2686" t="b">
        <v>0</v>
      </c>
      <c r="P2686" t="s">
        <v>8267</v>
      </c>
      <c r="Q2686" s="6">
        <f t="shared" si="164"/>
        <v>0.10775</v>
      </c>
      <c r="R2686" s="8">
        <f t="shared" si="167"/>
        <v>46.178571428571431</v>
      </c>
      <c r="S2686" t="s">
        <v>8320</v>
      </c>
      <c r="T2686" t="s">
        <v>8340</v>
      </c>
    </row>
    <row r="2687" spans="1:20" ht="45" x14ac:dyDescent="0.25">
      <c r="A2687">
        <v>1334</v>
      </c>
      <c r="B2687" s="3" t="s">
        <v>1335</v>
      </c>
      <c r="C2687" s="3" t="s">
        <v>5444</v>
      </c>
      <c r="D2687">
        <v>133000</v>
      </c>
      <c r="E2687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 s="13">
        <f t="shared" si="165"/>
        <v>42440.774155092593</v>
      </c>
      <c r="K2687">
        <v>1455129287</v>
      </c>
      <c r="L2687" s="13">
        <f t="shared" si="166"/>
        <v>41845.968159722222</v>
      </c>
      <c r="M2687" t="b">
        <v>0</v>
      </c>
      <c r="N2687">
        <v>276</v>
      </c>
      <c r="O2687" t="b">
        <v>0</v>
      </c>
      <c r="P2687" t="s">
        <v>8273</v>
      </c>
      <c r="Q2687" s="6">
        <f t="shared" si="164"/>
        <v>0.10754135338345865</v>
      </c>
      <c r="R2687" s="8">
        <f t="shared" si="167"/>
        <v>51.822463768115945</v>
      </c>
      <c r="S2687" t="s">
        <v>8310</v>
      </c>
      <c r="T2687" t="s">
        <v>8316</v>
      </c>
    </row>
    <row r="2688" spans="1:20" ht="60" x14ac:dyDescent="0.25">
      <c r="A2688">
        <v>2690</v>
      </c>
      <c r="B2688" s="3" t="s">
        <v>2690</v>
      </c>
      <c r="C2688" s="3" t="s">
        <v>6800</v>
      </c>
      <c r="D2688">
        <v>80000</v>
      </c>
      <c r="E2688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 s="13">
        <f t="shared" si="165"/>
        <v>42158.105046296296</v>
      </c>
      <c r="K2688">
        <v>1429410676</v>
      </c>
      <c r="L2688" s="13">
        <f t="shared" si="166"/>
        <v>42317.954571759255</v>
      </c>
      <c r="M2688" t="b">
        <v>0</v>
      </c>
      <c r="N2688">
        <v>118</v>
      </c>
      <c r="O2688" t="b">
        <v>0</v>
      </c>
      <c r="P2688" t="s">
        <v>8284</v>
      </c>
      <c r="Q2688" s="6">
        <f t="shared" si="164"/>
        <v>0.107325</v>
      </c>
      <c r="R2688" s="8">
        <f t="shared" si="167"/>
        <v>72.762711864406782</v>
      </c>
      <c r="S2688" t="s">
        <v>8328</v>
      </c>
      <c r="T2688" t="s">
        <v>8356</v>
      </c>
    </row>
    <row r="2689" spans="1:20" ht="60" x14ac:dyDescent="0.25">
      <c r="A2689">
        <v>3978</v>
      </c>
      <c r="B2689" s="3" t="s">
        <v>3975</v>
      </c>
      <c r="C2689" s="3" t="s">
        <v>8085</v>
      </c>
      <c r="D2689">
        <v>2000</v>
      </c>
      <c r="E2689">
        <v>214</v>
      </c>
      <c r="F2689" t="s">
        <v>8221</v>
      </c>
      <c r="G2689" t="s">
        <v>8224</v>
      </c>
      <c r="H2689" t="s">
        <v>8246</v>
      </c>
      <c r="I2689">
        <v>1422717953</v>
      </c>
      <c r="J2689" s="13">
        <f t="shared" si="165"/>
        <v>42035.642974537041</v>
      </c>
      <c r="K2689">
        <v>1417533953</v>
      </c>
      <c r="L2689" s="13">
        <f t="shared" si="166"/>
        <v>42020.587349537032</v>
      </c>
      <c r="M2689" t="b">
        <v>0</v>
      </c>
      <c r="N2689">
        <v>8</v>
      </c>
      <c r="O2689" t="b">
        <v>0</v>
      </c>
      <c r="P2689" t="s">
        <v>8271</v>
      </c>
      <c r="Q2689" s="6">
        <f t="shared" si="164"/>
        <v>0.107</v>
      </c>
      <c r="R2689" s="8">
        <f t="shared" si="167"/>
        <v>26.75</v>
      </c>
      <c r="S2689" t="s">
        <v>8317</v>
      </c>
      <c r="T2689" t="s">
        <v>8318</v>
      </c>
    </row>
    <row r="2690" spans="1:20" ht="60" x14ac:dyDescent="0.25">
      <c r="A2690">
        <v>3896</v>
      </c>
      <c r="B2690" s="3" t="s">
        <v>3893</v>
      </c>
      <c r="C2690" s="3" t="s">
        <v>8004</v>
      </c>
      <c r="D2690">
        <v>1600</v>
      </c>
      <c r="E2690">
        <v>170</v>
      </c>
      <c r="F2690" t="s">
        <v>8221</v>
      </c>
      <c r="G2690" t="s">
        <v>8224</v>
      </c>
      <c r="H2690" t="s">
        <v>8246</v>
      </c>
      <c r="I2690">
        <v>1402979778</v>
      </c>
      <c r="J2690" s="13">
        <f t="shared" si="165"/>
        <v>41807.191875000004</v>
      </c>
      <c r="K2690">
        <v>1401770178</v>
      </c>
      <c r="L2690" s="13">
        <f t="shared" si="166"/>
        <v>42632.373414351852</v>
      </c>
      <c r="M2690" t="b">
        <v>0</v>
      </c>
      <c r="N2690">
        <v>4</v>
      </c>
      <c r="O2690" t="b">
        <v>0</v>
      </c>
      <c r="P2690" t="s">
        <v>8271</v>
      </c>
      <c r="Q2690" s="6">
        <f t="shared" ref="Q2690:Q2753" si="168">E2690/D2690</f>
        <v>0.10625</v>
      </c>
      <c r="R2690" s="8">
        <f t="shared" si="167"/>
        <v>42.5</v>
      </c>
      <c r="S2690" t="s">
        <v>8317</v>
      </c>
      <c r="T2690" t="s">
        <v>8318</v>
      </c>
    </row>
    <row r="2691" spans="1:20" ht="45" x14ac:dyDescent="0.25">
      <c r="A2691">
        <v>2581</v>
      </c>
      <c r="B2691" s="3" t="s">
        <v>2581</v>
      </c>
      <c r="C2691" s="3" t="s">
        <v>6691</v>
      </c>
      <c r="D2691">
        <v>5000</v>
      </c>
      <c r="E2691">
        <v>530</v>
      </c>
      <c r="F2691" t="s">
        <v>8221</v>
      </c>
      <c r="G2691" t="s">
        <v>8224</v>
      </c>
      <c r="H2691" t="s">
        <v>8246</v>
      </c>
      <c r="I2691">
        <v>1447689898</v>
      </c>
      <c r="J2691" s="13">
        <f t="shared" ref="J2691:J2754" si="169">(((I2691/60)/60)/24)+DATE(1970,1,1)</f>
        <v>42324.670115740737</v>
      </c>
      <c r="K2691">
        <v>1445094298</v>
      </c>
      <c r="L2691" s="13">
        <f t="shared" ref="L2691:L2754" si="170">(((K2710/60)/60)/24)+DATE(1970,1,1)</f>
        <v>42065.897719907407</v>
      </c>
      <c r="M2691" t="b">
        <v>0</v>
      </c>
      <c r="N2691">
        <v>11</v>
      </c>
      <c r="O2691" t="b">
        <v>0</v>
      </c>
      <c r="P2691" t="s">
        <v>8284</v>
      </c>
      <c r="Q2691" s="6">
        <f t="shared" si="168"/>
        <v>0.106</v>
      </c>
      <c r="R2691" s="8">
        <f t="shared" ref="R2691:R2754" si="171">E2691/N2691</f>
        <v>48.18181818181818</v>
      </c>
      <c r="S2691" t="s">
        <v>8328</v>
      </c>
      <c r="T2691" t="s">
        <v>8356</v>
      </c>
    </row>
    <row r="2692" spans="1:20" ht="45" x14ac:dyDescent="0.25">
      <c r="A2692">
        <v>3968</v>
      </c>
      <c r="B2692" s="3" t="s">
        <v>3965</v>
      </c>
      <c r="C2692" s="3" t="s">
        <v>8075</v>
      </c>
      <c r="D2692">
        <v>5000</v>
      </c>
      <c r="E2692">
        <v>527</v>
      </c>
      <c r="F2692" t="s">
        <v>8221</v>
      </c>
      <c r="G2692" t="s">
        <v>8224</v>
      </c>
      <c r="H2692" t="s">
        <v>8246</v>
      </c>
      <c r="I2692">
        <v>1463945673</v>
      </c>
      <c r="J2692" s="13">
        <f t="shared" si="169"/>
        <v>42512.815659722226</v>
      </c>
      <c r="K2692">
        <v>1458761673</v>
      </c>
      <c r="L2692" s="13">
        <f t="shared" si="170"/>
        <v>40198.424849537041</v>
      </c>
      <c r="M2692" t="b">
        <v>0</v>
      </c>
      <c r="N2692">
        <v>11</v>
      </c>
      <c r="O2692" t="b">
        <v>0</v>
      </c>
      <c r="P2692" t="s">
        <v>8271</v>
      </c>
      <c r="Q2692" s="6">
        <f t="shared" si="168"/>
        <v>0.10539999999999999</v>
      </c>
      <c r="R2692" s="8">
        <f t="shared" si="171"/>
        <v>47.909090909090907</v>
      </c>
      <c r="S2692" t="s">
        <v>8317</v>
      </c>
      <c r="T2692" t="s">
        <v>8318</v>
      </c>
    </row>
    <row r="2693" spans="1:20" ht="30" x14ac:dyDescent="0.25">
      <c r="A2693">
        <v>2705</v>
      </c>
      <c r="B2693" s="3" t="s">
        <v>2705</v>
      </c>
      <c r="C2693" s="3" t="s">
        <v>6815</v>
      </c>
      <c r="D2693">
        <v>16500</v>
      </c>
      <c r="E2693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 s="13">
        <f t="shared" si="169"/>
        <v>42818.874513888892</v>
      </c>
      <c r="K2693">
        <v>1486504758</v>
      </c>
      <c r="L2693" s="13">
        <f t="shared" si="170"/>
        <v>42203.677766203706</v>
      </c>
      <c r="M2693" t="b">
        <v>0</v>
      </c>
      <c r="N2693">
        <v>8</v>
      </c>
      <c r="O2693" t="b">
        <v>0</v>
      </c>
      <c r="P2693" t="s">
        <v>8303</v>
      </c>
      <c r="Q2693" s="6">
        <f t="shared" si="168"/>
        <v>0.10539393939393939</v>
      </c>
      <c r="R2693" s="8">
        <f t="shared" si="171"/>
        <v>217.375</v>
      </c>
      <c r="S2693" t="s">
        <v>8317</v>
      </c>
      <c r="T2693" t="s">
        <v>8330</v>
      </c>
    </row>
    <row r="2694" spans="1:20" ht="45" x14ac:dyDescent="0.25">
      <c r="A2694">
        <v>2366</v>
      </c>
      <c r="B2694" s="3" t="s">
        <v>2367</v>
      </c>
      <c r="C2694" s="3" t="s">
        <v>6476</v>
      </c>
      <c r="D2694">
        <v>25000</v>
      </c>
      <c r="E2694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 s="13">
        <f t="shared" si="169"/>
        <v>42298.531631944439</v>
      </c>
      <c r="K2694">
        <v>1442839533</v>
      </c>
      <c r="L2694" s="13">
        <f t="shared" si="170"/>
        <v>41831.697939814818</v>
      </c>
      <c r="M2694" t="b">
        <v>0</v>
      </c>
      <c r="N2694">
        <v>27</v>
      </c>
      <c r="O2694" t="b">
        <v>0</v>
      </c>
      <c r="P2694" t="s">
        <v>8272</v>
      </c>
      <c r="Q2694" s="6">
        <f t="shared" si="168"/>
        <v>0.1052</v>
      </c>
      <c r="R2694" s="8">
        <f t="shared" si="171"/>
        <v>97.407407407407405</v>
      </c>
      <c r="S2694" t="s">
        <v>8310</v>
      </c>
      <c r="T2694" t="s">
        <v>8357</v>
      </c>
    </row>
    <row r="2695" spans="1:20" ht="60" x14ac:dyDescent="0.25">
      <c r="A2695">
        <v>1455</v>
      </c>
      <c r="B2695" s="3" t="s">
        <v>1456</v>
      </c>
      <c r="C2695" s="3" t="s">
        <v>5565</v>
      </c>
      <c r="D2695">
        <v>15000</v>
      </c>
      <c r="E2695">
        <v>1575</v>
      </c>
      <c r="F2695" t="s">
        <v>8220</v>
      </c>
      <c r="G2695" t="s">
        <v>8224</v>
      </c>
      <c r="H2695" t="s">
        <v>8246</v>
      </c>
      <c r="I2695">
        <v>1409924340</v>
      </c>
      <c r="J2695" s="13">
        <f t="shared" si="169"/>
        <v>41887.568749999999</v>
      </c>
      <c r="K2695">
        <v>1405181320</v>
      </c>
      <c r="L2695" s="13">
        <f t="shared" si="170"/>
        <v>42308.211215277777</v>
      </c>
      <c r="M2695" t="b">
        <v>0</v>
      </c>
      <c r="N2695">
        <v>7</v>
      </c>
      <c r="O2695" t="b">
        <v>0</v>
      </c>
      <c r="P2695" t="s">
        <v>8287</v>
      </c>
      <c r="Q2695" s="6">
        <f t="shared" si="168"/>
        <v>0.105</v>
      </c>
      <c r="R2695" s="8">
        <f t="shared" si="171"/>
        <v>225</v>
      </c>
      <c r="S2695" t="s">
        <v>8323</v>
      </c>
      <c r="T2695" t="s">
        <v>8358</v>
      </c>
    </row>
    <row r="2696" spans="1:20" ht="60" x14ac:dyDescent="0.25">
      <c r="A2696">
        <v>1711</v>
      </c>
      <c r="B2696" s="3" t="s">
        <v>1712</v>
      </c>
      <c r="C2696" s="3" t="s">
        <v>5821</v>
      </c>
      <c r="D2696">
        <v>10000</v>
      </c>
      <c r="E2696">
        <v>1050</v>
      </c>
      <c r="F2696" t="s">
        <v>8221</v>
      </c>
      <c r="G2696" t="s">
        <v>8224</v>
      </c>
      <c r="H2696" t="s">
        <v>8246</v>
      </c>
      <c r="I2696">
        <v>1409585434</v>
      </c>
      <c r="J2696" s="13">
        <f t="shared" si="169"/>
        <v>41883.646226851852</v>
      </c>
      <c r="K2696">
        <v>1406907034</v>
      </c>
      <c r="L2696" s="13">
        <f t="shared" si="170"/>
        <v>41820.870821759258</v>
      </c>
      <c r="M2696" t="b">
        <v>0</v>
      </c>
      <c r="N2696">
        <v>2</v>
      </c>
      <c r="O2696" t="b">
        <v>0</v>
      </c>
      <c r="P2696" t="s">
        <v>8293</v>
      </c>
      <c r="Q2696" s="6">
        <f t="shared" si="168"/>
        <v>0.105</v>
      </c>
      <c r="R2696" s="8">
        <f t="shared" si="171"/>
        <v>525</v>
      </c>
      <c r="S2696" t="s">
        <v>8314</v>
      </c>
      <c r="T2696" t="s">
        <v>8339</v>
      </c>
    </row>
    <row r="2697" spans="1:20" ht="60" x14ac:dyDescent="0.25">
      <c r="A2697">
        <v>2645</v>
      </c>
      <c r="B2697" s="3" t="s">
        <v>2645</v>
      </c>
      <c r="C2697" s="3" t="s">
        <v>6755</v>
      </c>
      <c r="D2697">
        <v>20000</v>
      </c>
      <c r="E2697">
        <v>2100</v>
      </c>
      <c r="F2697" t="s">
        <v>8220</v>
      </c>
      <c r="G2697" t="s">
        <v>8226</v>
      </c>
      <c r="H2697" t="s">
        <v>8248</v>
      </c>
      <c r="I2697">
        <v>1415481203</v>
      </c>
      <c r="J2697" s="13">
        <f t="shared" si="169"/>
        <v>41951.884293981479</v>
      </c>
      <c r="K2697">
        <v>1412885603</v>
      </c>
      <c r="L2697" s="13">
        <f t="shared" si="170"/>
        <v>42188.83293981482</v>
      </c>
      <c r="M2697" t="b">
        <v>1</v>
      </c>
      <c r="N2697">
        <v>23</v>
      </c>
      <c r="O2697" t="b">
        <v>0</v>
      </c>
      <c r="P2697" t="s">
        <v>8301</v>
      </c>
      <c r="Q2697" s="6">
        <f t="shared" si="168"/>
        <v>0.105</v>
      </c>
      <c r="R2697" s="8">
        <f t="shared" si="171"/>
        <v>91.304347826086953</v>
      </c>
      <c r="S2697" t="s">
        <v>8310</v>
      </c>
      <c r="T2697" t="s">
        <v>8319</v>
      </c>
    </row>
    <row r="2698" spans="1:20" ht="60" x14ac:dyDescent="0.25">
      <c r="A2698">
        <v>2759</v>
      </c>
      <c r="B2698" s="3" t="s">
        <v>2759</v>
      </c>
      <c r="C2698" s="3" t="s">
        <v>6869</v>
      </c>
      <c r="D2698">
        <v>1000</v>
      </c>
      <c r="E2698">
        <v>105</v>
      </c>
      <c r="F2698" t="s">
        <v>8221</v>
      </c>
      <c r="G2698" t="s">
        <v>8226</v>
      </c>
      <c r="H2698" t="s">
        <v>8248</v>
      </c>
      <c r="I2698">
        <v>1468658866</v>
      </c>
      <c r="J2698" s="13">
        <f t="shared" si="169"/>
        <v>42567.36650462963</v>
      </c>
      <c r="K2698">
        <v>1464943666</v>
      </c>
      <c r="L2698" s="13">
        <f t="shared" si="170"/>
        <v>42142.767106481479</v>
      </c>
      <c r="M2698" t="b">
        <v>0</v>
      </c>
      <c r="N2698">
        <v>2</v>
      </c>
      <c r="O2698" t="b">
        <v>0</v>
      </c>
      <c r="P2698" t="s">
        <v>8304</v>
      </c>
      <c r="Q2698" s="6">
        <f t="shared" si="168"/>
        <v>0.105</v>
      </c>
      <c r="R2698" s="8">
        <f t="shared" si="171"/>
        <v>52.5</v>
      </c>
      <c r="S2698" t="s">
        <v>8323</v>
      </c>
      <c r="T2698" t="s">
        <v>8351</v>
      </c>
    </row>
    <row r="2699" spans="1:20" ht="45" x14ac:dyDescent="0.25">
      <c r="A2699">
        <v>3146</v>
      </c>
      <c r="B2699" s="3" t="s">
        <v>3146</v>
      </c>
      <c r="C2699" s="3" t="s">
        <v>7256</v>
      </c>
      <c r="D2699">
        <v>50000</v>
      </c>
      <c r="E2699">
        <v>5250</v>
      </c>
      <c r="F2699" t="s">
        <v>8222</v>
      </c>
      <c r="G2699" t="s">
        <v>8238</v>
      </c>
      <c r="H2699" t="s">
        <v>8256</v>
      </c>
      <c r="I2699">
        <v>1492356166</v>
      </c>
      <c r="J2699" s="13">
        <f t="shared" si="169"/>
        <v>42841.640810185185</v>
      </c>
      <c r="K2699">
        <v>1488471766</v>
      </c>
      <c r="L2699" s="13">
        <f t="shared" si="170"/>
        <v>42626.633703703701</v>
      </c>
      <c r="M2699" t="b">
        <v>0</v>
      </c>
      <c r="N2699">
        <v>12</v>
      </c>
      <c r="O2699" t="b">
        <v>0</v>
      </c>
      <c r="P2699" t="s">
        <v>8271</v>
      </c>
      <c r="Q2699" s="6">
        <f t="shared" si="168"/>
        <v>0.105</v>
      </c>
      <c r="R2699" s="8">
        <f t="shared" si="171"/>
        <v>437.5</v>
      </c>
      <c r="S2699" t="s">
        <v>8317</v>
      </c>
      <c r="T2699" t="s">
        <v>8318</v>
      </c>
    </row>
    <row r="2700" spans="1:20" ht="60" x14ac:dyDescent="0.25">
      <c r="A2700">
        <v>197</v>
      </c>
      <c r="B2700" s="3" t="s">
        <v>199</v>
      </c>
      <c r="C2700" s="3" t="s">
        <v>4307</v>
      </c>
      <c r="D2700">
        <v>2500</v>
      </c>
      <c r="E2700">
        <v>262</v>
      </c>
      <c r="F2700" t="s">
        <v>8221</v>
      </c>
      <c r="G2700" t="s">
        <v>8225</v>
      </c>
      <c r="H2700" t="s">
        <v>8247</v>
      </c>
      <c r="I2700">
        <v>1487365200</v>
      </c>
      <c r="J2700" s="13">
        <f t="shared" si="169"/>
        <v>42783.875</v>
      </c>
      <c r="K2700">
        <v>1483734100</v>
      </c>
      <c r="L2700" s="13">
        <f t="shared" si="170"/>
        <v>42052.802430555559</v>
      </c>
      <c r="M2700" t="b">
        <v>0</v>
      </c>
      <c r="N2700">
        <v>8</v>
      </c>
      <c r="O2700" t="b">
        <v>0</v>
      </c>
      <c r="P2700" t="s">
        <v>8268</v>
      </c>
      <c r="Q2700" s="6">
        <f t="shared" si="168"/>
        <v>0.1048</v>
      </c>
      <c r="R2700" s="8">
        <f t="shared" si="171"/>
        <v>32.75</v>
      </c>
      <c r="S2700" t="s">
        <v>8320</v>
      </c>
      <c r="T2700" t="s">
        <v>8349</v>
      </c>
    </row>
    <row r="2701" spans="1:20" ht="45" x14ac:dyDescent="0.25">
      <c r="A2701">
        <v>2756</v>
      </c>
      <c r="B2701" s="3" t="s">
        <v>2756</v>
      </c>
      <c r="C2701" s="3" t="s">
        <v>6866</v>
      </c>
      <c r="D2701">
        <v>10000</v>
      </c>
      <c r="E2701">
        <v>1048</v>
      </c>
      <c r="F2701" t="s">
        <v>8221</v>
      </c>
      <c r="G2701" t="s">
        <v>8224</v>
      </c>
      <c r="H2701" t="s">
        <v>8246</v>
      </c>
      <c r="I2701">
        <v>1389476201</v>
      </c>
      <c r="J2701" s="13">
        <f t="shared" si="169"/>
        <v>41650.90047453704</v>
      </c>
      <c r="K2701">
        <v>1386884201</v>
      </c>
      <c r="L2701" s="13">
        <f t="shared" si="170"/>
        <v>42467.548541666663</v>
      </c>
      <c r="M2701" t="b">
        <v>0</v>
      </c>
      <c r="N2701">
        <v>33</v>
      </c>
      <c r="O2701" t="b">
        <v>0</v>
      </c>
      <c r="P2701" t="s">
        <v>8304</v>
      </c>
      <c r="Q2701" s="6">
        <f t="shared" si="168"/>
        <v>0.1048</v>
      </c>
      <c r="R2701" s="8">
        <f t="shared" si="171"/>
        <v>31.757575757575758</v>
      </c>
      <c r="S2701" t="s">
        <v>8323</v>
      </c>
      <c r="T2701" t="s">
        <v>8351</v>
      </c>
    </row>
    <row r="2702" spans="1:20" ht="60" x14ac:dyDescent="0.25">
      <c r="A2702">
        <v>2124</v>
      </c>
      <c r="B2702" s="3" t="s">
        <v>2125</v>
      </c>
      <c r="C2702" s="3" t="s">
        <v>6234</v>
      </c>
      <c r="D2702">
        <v>1100</v>
      </c>
      <c r="E2702">
        <v>115</v>
      </c>
      <c r="F2702" t="s">
        <v>8221</v>
      </c>
      <c r="G2702" t="s">
        <v>8224</v>
      </c>
      <c r="H2702" t="s">
        <v>8246</v>
      </c>
      <c r="I2702">
        <v>1291093200</v>
      </c>
      <c r="J2702" s="13">
        <f t="shared" si="169"/>
        <v>40512.208333333336</v>
      </c>
      <c r="K2702">
        <v>1286930435</v>
      </c>
      <c r="L2702" s="13">
        <f t="shared" si="170"/>
        <v>42427.721006944441</v>
      </c>
      <c r="M2702" t="b">
        <v>0</v>
      </c>
      <c r="N2702">
        <v>5</v>
      </c>
      <c r="O2702" t="b">
        <v>0</v>
      </c>
      <c r="P2702" t="s">
        <v>8282</v>
      </c>
      <c r="Q2702" s="6">
        <f t="shared" si="168"/>
        <v>0.10454545454545454</v>
      </c>
      <c r="R2702" s="8">
        <f t="shared" si="171"/>
        <v>23</v>
      </c>
      <c r="S2702" t="s">
        <v>8312</v>
      </c>
      <c r="T2702" t="s">
        <v>8348</v>
      </c>
    </row>
    <row r="2703" spans="1:20" ht="60" x14ac:dyDescent="0.25">
      <c r="A2703">
        <v>2770</v>
      </c>
      <c r="B2703" s="3" t="s">
        <v>2770</v>
      </c>
      <c r="C2703" s="3" t="s">
        <v>6880</v>
      </c>
      <c r="D2703">
        <v>20000</v>
      </c>
      <c r="E2703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 s="13">
        <f t="shared" si="169"/>
        <v>41716.663541666669</v>
      </c>
      <c r="K2703">
        <v>1392569730</v>
      </c>
      <c r="L2703" s="13">
        <f t="shared" si="170"/>
        <v>42673.66788194445</v>
      </c>
      <c r="M2703" t="b">
        <v>0</v>
      </c>
      <c r="N2703">
        <v>33</v>
      </c>
      <c r="O2703" t="b">
        <v>0</v>
      </c>
      <c r="P2703" t="s">
        <v>8304</v>
      </c>
      <c r="Q2703" s="6">
        <f t="shared" si="168"/>
        <v>0.1041125</v>
      </c>
      <c r="R2703" s="8">
        <f t="shared" si="171"/>
        <v>63.098484848484851</v>
      </c>
      <c r="S2703" t="s">
        <v>8323</v>
      </c>
      <c r="T2703" t="s">
        <v>8351</v>
      </c>
    </row>
    <row r="2704" spans="1:20" ht="45" x14ac:dyDescent="0.25">
      <c r="A2704">
        <v>1870</v>
      </c>
      <c r="B2704" s="3" t="s">
        <v>1871</v>
      </c>
      <c r="C2704" s="3" t="s">
        <v>5980</v>
      </c>
      <c r="D2704">
        <v>3500</v>
      </c>
      <c r="E2704">
        <v>361</v>
      </c>
      <c r="F2704" t="s">
        <v>8221</v>
      </c>
      <c r="G2704" t="s">
        <v>8224</v>
      </c>
      <c r="H2704" t="s">
        <v>8246</v>
      </c>
      <c r="I2704">
        <v>1454213820</v>
      </c>
      <c r="J2704" s="13">
        <f t="shared" si="169"/>
        <v>42400.178472222222</v>
      </c>
      <c r="K2704">
        <v>1451723535</v>
      </c>
      <c r="L2704" s="13">
        <f t="shared" si="170"/>
        <v>41905.812581018516</v>
      </c>
      <c r="M2704" t="b">
        <v>0</v>
      </c>
      <c r="N2704">
        <v>11</v>
      </c>
      <c r="O2704" t="b">
        <v>0</v>
      </c>
      <c r="P2704" t="s">
        <v>8283</v>
      </c>
      <c r="Q2704" s="6">
        <f t="shared" si="168"/>
        <v>0.10314285714285715</v>
      </c>
      <c r="R2704" s="8">
        <f t="shared" si="171"/>
        <v>32.81818181818182</v>
      </c>
      <c r="S2704" t="s">
        <v>8312</v>
      </c>
      <c r="T2704" t="s">
        <v>8344</v>
      </c>
    </row>
    <row r="2705" spans="1:20" ht="45" x14ac:dyDescent="0.25">
      <c r="A2705">
        <v>716</v>
      </c>
      <c r="B2705" s="3" t="s">
        <v>717</v>
      </c>
      <c r="C2705" s="3" t="s">
        <v>4826</v>
      </c>
      <c r="D2705">
        <v>7000</v>
      </c>
      <c r="E2705">
        <v>715</v>
      </c>
      <c r="F2705" t="s">
        <v>8221</v>
      </c>
      <c r="G2705" t="s">
        <v>8224</v>
      </c>
      <c r="H2705" t="s">
        <v>8246</v>
      </c>
      <c r="I2705">
        <v>1417392000</v>
      </c>
      <c r="J2705" s="13">
        <f t="shared" si="169"/>
        <v>41974</v>
      </c>
      <c r="K2705">
        <v>1414511307</v>
      </c>
      <c r="L2705" s="13">
        <f t="shared" si="170"/>
        <v>41156.963344907403</v>
      </c>
      <c r="M2705" t="b">
        <v>0</v>
      </c>
      <c r="N2705">
        <v>16</v>
      </c>
      <c r="O2705" t="b">
        <v>0</v>
      </c>
      <c r="P2705" t="s">
        <v>8273</v>
      </c>
      <c r="Q2705" s="6">
        <f t="shared" si="168"/>
        <v>0.10214285714285715</v>
      </c>
      <c r="R2705" s="8">
        <f t="shared" si="171"/>
        <v>44.6875</v>
      </c>
      <c r="S2705" t="s">
        <v>8310</v>
      </c>
      <c r="T2705" t="s">
        <v>8316</v>
      </c>
    </row>
    <row r="2706" spans="1:20" ht="60" x14ac:dyDescent="0.25">
      <c r="A2706">
        <v>1725</v>
      </c>
      <c r="B2706" s="3" t="s">
        <v>1726</v>
      </c>
      <c r="C2706" s="3" t="s">
        <v>5835</v>
      </c>
      <c r="D2706">
        <v>5500</v>
      </c>
      <c r="E2706">
        <v>560</v>
      </c>
      <c r="F2706" t="s">
        <v>8221</v>
      </c>
      <c r="G2706" t="s">
        <v>8224</v>
      </c>
      <c r="H2706" t="s">
        <v>8246</v>
      </c>
      <c r="I2706">
        <v>1408922049</v>
      </c>
      <c r="J2706" s="13">
        <f t="shared" si="169"/>
        <v>41875.968159722222</v>
      </c>
      <c r="K2706">
        <v>1406330049</v>
      </c>
      <c r="L2706" s="13">
        <f t="shared" si="170"/>
        <v>40043.895462962959</v>
      </c>
      <c r="M2706" t="b">
        <v>0</v>
      </c>
      <c r="N2706">
        <v>9</v>
      </c>
      <c r="O2706" t="b">
        <v>0</v>
      </c>
      <c r="P2706" t="s">
        <v>8293</v>
      </c>
      <c r="Q2706" s="6">
        <f t="shared" si="168"/>
        <v>0.10181818181818182</v>
      </c>
      <c r="R2706" s="8">
        <f t="shared" si="171"/>
        <v>62.222222222222221</v>
      </c>
      <c r="S2706" t="s">
        <v>8314</v>
      </c>
      <c r="T2706" t="s">
        <v>8339</v>
      </c>
    </row>
    <row r="2707" spans="1:20" ht="30" x14ac:dyDescent="0.25">
      <c r="A2707">
        <v>1150</v>
      </c>
      <c r="B2707" s="3" t="s">
        <v>1151</v>
      </c>
      <c r="C2707" s="3" t="s">
        <v>5260</v>
      </c>
      <c r="D2707">
        <v>2500</v>
      </c>
      <c r="E2707">
        <v>252</v>
      </c>
      <c r="F2707" t="s">
        <v>8221</v>
      </c>
      <c r="G2707" t="s">
        <v>8224</v>
      </c>
      <c r="H2707" t="s">
        <v>8246</v>
      </c>
      <c r="I2707">
        <v>1452293675</v>
      </c>
      <c r="J2707" s="13">
        <f t="shared" si="169"/>
        <v>42377.954571759255</v>
      </c>
      <c r="K2707">
        <v>1447109675</v>
      </c>
      <c r="L2707" s="13">
        <f t="shared" si="170"/>
        <v>42238.726631944446</v>
      </c>
      <c r="M2707" t="b">
        <v>0</v>
      </c>
      <c r="N2707">
        <v>6</v>
      </c>
      <c r="O2707" t="b">
        <v>0</v>
      </c>
      <c r="P2707" t="s">
        <v>8284</v>
      </c>
      <c r="Q2707" s="6">
        <f t="shared" si="168"/>
        <v>0.1008</v>
      </c>
      <c r="R2707" s="8">
        <f t="shared" si="171"/>
        <v>42</v>
      </c>
      <c r="S2707" t="s">
        <v>8328</v>
      </c>
      <c r="T2707" t="s">
        <v>8356</v>
      </c>
    </row>
    <row r="2708" spans="1:20" ht="45" x14ac:dyDescent="0.25">
      <c r="A2708">
        <v>4003</v>
      </c>
      <c r="B2708" s="3" t="s">
        <v>3999</v>
      </c>
      <c r="C2708" s="3" t="s">
        <v>8071</v>
      </c>
      <c r="D2708">
        <v>2000</v>
      </c>
      <c r="E2708">
        <v>201</v>
      </c>
      <c r="F2708" t="s">
        <v>8221</v>
      </c>
      <c r="G2708" t="s">
        <v>8224</v>
      </c>
      <c r="H2708" t="s">
        <v>8246</v>
      </c>
      <c r="I2708">
        <v>1424009147</v>
      </c>
      <c r="J2708" s="13">
        <f t="shared" si="169"/>
        <v>42050.587349537032</v>
      </c>
      <c r="K2708">
        <v>1421417147</v>
      </c>
      <c r="L2708" s="13">
        <f t="shared" si="170"/>
        <v>41887.784062500003</v>
      </c>
      <c r="M2708" t="b">
        <v>0</v>
      </c>
      <c r="N2708">
        <v>2</v>
      </c>
      <c r="O2708" t="b">
        <v>0</v>
      </c>
      <c r="P2708" t="s">
        <v>8271</v>
      </c>
      <c r="Q2708" s="6">
        <f t="shared" si="168"/>
        <v>0.10050000000000001</v>
      </c>
      <c r="R2708" s="8">
        <f t="shared" si="171"/>
        <v>100.5</v>
      </c>
      <c r="S2708" t="s">
        <v>8317</v>
      </c>
      <c r="T2708" t="s">
        <v>8318</v>
      </c>
    </row>
    <row r="2709" spans="1:20" ht="60" x14ac:dyDescent="0.25">
      <c r="A2709">
        <v>667</v>
      </c>
      <c r="B2709" s="3" t="s">
        <v>668</v>
      </c>
      <c r="C2709" s="3" t="s">
        <v>4777</v>
      </c>
      <c r="D2709">
        <v>50000</v>
      </c>
      <c r="E2709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 s="13">
        <f t="shared" si="169"/>
        <v>42672.373414351852</v>
      </c>
      <c r="K2709">
        <v>1474275463</v>
      </c>
      <c r="L2709" s="13">
        <f t="shared" si="170"/>
        <v>42199.648912037039</v>
      </c>
      <c r="M2709" t="b">
        <v>0</v>
      </c>
      <c r="N2709">
        <v>28</v>
      </c>
      <c r="O2709" t="b">
        <v>0</v>
      </c>
      <c r="P2709" t="s">
        <v>8273</v>
      </c>
      <c r="Q2709" s="6">
        <f t="shared" si="168"/>
        <v>0.1002</v>
      </c>
      <c r="R2709" s="8">
        <f t="shared" si="171"/>
        <v>178.92857142857142</v>
      </c>
      <c r="S2709" t="s">
        <v>8310</v>
      </c>
      <c r="T2709" t="s">
        <v>8316</v>
      </c>
    </row>
    <row r="2710" spans="1:20" ht="45" x14ac:dyDescent="0.25">
      <c r="A2710">
        <v>893</v>
      </c>
      <c r="B2710" s="3" t="s">
        <v>894</v>
      </c>
      <c r="C2710" s="3" t="s">
        <v>5003</v>
      </c>
      <c r="D2710">
        <v>2000</v>
      </c>
      <c r="E2710">
        <v>200</v>
      </c>
      <c r="F2710" t="s">
        <v>8221</v>
      </c>
      <c r="G2710" t="s">
        <v>8224</v>
      </c>
      <c r="H2710" t="s">
        <v>8246</v>
      </c>
      <c r="I2710">
        <v>1427920363</v>
      </c>
      <c r="J2710" s="13">
        <f t="shared" si="169"/>
        <v>42095.856053240743</v>
      </c>
      <c r="K2710">
        <v>1425331963</v>
      </c>
      <c r="L2710" s="13">
        <f t="shared" si="170"/>
        <v>42296.261087962965</v>
      </c>
      <c r="M2710" t="b">
        <v>0</v>
      </c>
      <c r="N2710">
        <v>5</v>
      </c>
      <c r="O2710" t="b">
        <v>0</v>
      </c>
      <c r="P2710" t="s">
        <v>8279</v>
      </c>
      <c r="Q2710" s="6">
        <f t="shared" si="168"/>
        <v>0.1</v>
      </c>
      <c r="R2710" s="8">
        <f t="shared" si="171"/>
        <v>40</v>
      </c>
      <c r="S2710" t="s">
        <v>8314</v>
      </c>
      <c r="T2710" t="s">
        <v>8331</v>
      </c>
    </row>
    <row r="2711" spans="1:20" ht="60" x14ac:dyDescent="0.25">
      <c r="A2711">
        <v>2123</v>
      </c>
      <c r="B2711" s="3" t="s">
        <v>2124</v>
      </c>
      <c r="C2711" s="3" t="s">
        <v>6233</v>
      </c>
      <c r="D2711">
        <v>500</v>
      </c>
      <c r="E2711">
        <v>50</v>
      </c>
      <c r="F2711" t="s">
        <v>8221</v>
      </c>
      <c r="G2711" t="s">
        <v>8224</v>
      </c>
      <c r="H2711" t="s">
        <v>8246</v>
      </c>
      <c r="I2711">
        <v>1268636340</v>
      </c>
      <c r="J2711" s="13">
        <f t="shared" si="169"/>
        <v>40252.290972222225</v>
      </c>
      <c r="K2711">
        <v>1263982307</v>
      </c>
      <c r="L2711" s="13">
        <f t="shared" si="170"/>
        <v>42803.920277777783</v>
      </c>
      <c r="M2711" t="b">
        <v>0</v>
      </c>
      <c r="N2711">
        <v>5</v>
      </c>
      <c r="O2711" t="b">
        <v>0</v>
      </c>
      <c r="P2711" t="s">
        <v>8282</v>
      </c>
      <c r="Q2711" s="6">
        <f t="shared" si="168"/>
        <v>0.1</v>
      </c>
      <c r="R2711" s="8">
        <f t="shared" si="171"/>
        <v>10</v>
      </c>
      <c r="S2711" t="s">
        <v>8312</v>
      </c>
      <c r="T2711" t="s">
        <v>8348</v>
      </c>
    </row>
    <row r="2712" spans="1:20" ht="45" x14ac:dyDescent="0.25">
      <c r="A2712">
        <v>3730</v>
      </c>
      <c r="B2712" s="3" t="s">
        <v>3727</v>
      </c>
      <c r="C2712" s="3" t="s">
        <v>7840</v>
      </c>
      <c r="D2712">
        <v>1000</v>
      </c>
      <c r="E2712">
        <v>100</v>
      </c>
      <c r="F2712" t="s">
        <v>8221</v>
      </c>
      <c r="G2712" t="s">
        <v>8224</v>
      </c>
      <c r="H2712" t="s">
        <v>8246</v>
      </c>
      <c r="I2712">
        <v>1439828159</v>
      </c>
      <c r="J2712" s="13">
        <f t="shared" si="169"/>
        <v>42233.677766203706</v>
      </c>
      <c r="K2712">
        <v>1437236159</v>
      </c>
      <c r="L2712" s="13">
        <f t="shared" si="170"/>
        <v>42205.171018518522</v>
      </c>
      <c r="M2712" t="b">
        <v>0</v>
      </c>
      <c r="N2712">
        <v>1</v>
      </c>
      <c r="O2712" t="b">
        <v>0</v>
      </c>
      <c r="P2712" t="s">
        <v>8271</v>
      </c>
      <c r="Q2712" s="6">
        <f t="shared" si="168"/>
        <v>0.1</v>
      </c>
      <c r="R2712" s="8">
        <f t="shared" si="171"/>
        <v>100</v>
      </c>
      <c r="S2712" t="s">
        <v>8317</v>
      </c>
      <c r="T2712" t="s">
        <v>8318</v>
      </c>
    </row>
    <row r="2713" spans="1:20" ht="45" x14ac:dyDescent="0.25">
      <c r="A2713">
        <v>3745</v>
      </c>
      <c r="B2713" s="3" t="s">
        <v>3742</v>
      </c>
      <c r="C2713" s="3" t="s">
        <v>7855</v>
      </c>
      <c r="D2713">
        <v>100</v>
      </c>
      <c r="E2713">
        <v>10</v>
      </c>
      <c r="F2713" t="s">
        <v>8221</v>
      </c>
      <c r="G2713" t="s">
        <v>8224</v>
      </c>
      <c r="H2713" t="s">
        <v>8246</v>
      </c>
      <c r="I2713">
        <v>1407689102</v>
      </c>
      <c r="J2713" s="13">
        <f t="shared" si="169"/>
        <v>41861.697939814818</v>
      </c>
      <c r="K2713">
        <v>1405097102</v>
      </c>
      <c r="L2713" s="13">
        <f t="shared" si="170"/>
        <v>42246.789965277778</v>
      </c>
      <c r="M2713" t="b">
        <v>0</v>
      </c>
      <c r="N2713">
        <v>1</v>
      </c>
      <c r="O2713" t="b">
        <v>0</v>
      </c>
      <c r="P2713" t="s">
        <v>8271</v>
      </c>
      <c r="Q2713" s="6">
        <f t="shared" si="168"/>
        <v>0.1</v>
      </c>
      <c r="R2713" s="8">
        <f t="shared" si="171"/>
        <v>10</v>
      </c>
      <c r="S2713" t="s">
        <v>8317</v>
      </c>
      <c r="T2713" t="s">
        <v>8318</v>
      </c>
    </row>
    <row r="2714" spans="1:20" ht="45" x14ac:dyDescent="0.25">
      <c r="A2714">
        <v>3913</v>
      </c>
      <c r="B2714" s="3" t="s">
        <v>3910</v>
      </c>
      <c r="C2714" s="3" t="s">
        <v>8021</v>
      </c>
      <c r="D2714">
        <v>10000</v>
      </c>
      <c r="E2714">
        <v>1000</v>
      </c>
      <c r="F2714" t="s">
        <v>8221</v>
      </c>
      <c r="G2714" t="s">
        <v>8224</v>
      </c>
      <c r="H2714" t="s">
        <v>8246</v>
      </c>
      <c r="I2714">
        <v>1448863449</v>
      </c>
      <c r="J2714" s="13">
        <f t="shared" si="169"/>
        <v>42338.252881944441</v>
      </c>
      <c r="K2714">
        <v>1446267849</v>
      </c>
      <c r="L2714" s="13">
        <f t="shared" si="170"/>
        <v>41740.138113425928</v>
      </c>
      <c r="M2714" t="b">
        <v>0</v>
      </c>
      <c r="N2714">
        <v>7</v>
      </c>
      <c r="O2714" t="b">
        <v>0</v>
      </c>
      <c r="P2714" t="s">
        <v>8271</v>
      </c>
      <c r="Q2714" s="6">
        <f t="shared" si="168"/>
        <v>0.1</v>
      </c>
      <c r="R2714" s="8">
        <f t="shared" si="171"/>
        <v>142.85714285714286</v>
      </c>
      <c r="S2714" t="s">
        <v>8317</v>
      </c>
      <c r="T2714" t="s">
        <v>8318</v>
      </c>
    </row>
    <row r="2715" spans="1:20" ht="45" x14ac:dyDescent="0.25">
      <c r="A2715">
        <v>3925</v>
      </c>
      <c r="B2715" s="3" t="s">
        <v>3922</v>
      </c>
      <c r="C2715" s="3" t="s">
        <v>8033</v>
      </c>
      <c r="D2715">
        <v>150</v>
      </c>
      <c r="E2715">
        <v>15</v>
      </c>
      <c r="F2715" t="s">
        <v>8221</v>
      </c>
      <c r="G2715" t="s">
        <v>8224</v>
      </c>
      <c r="H2715" t="s">
        <v>8246</v>
      </c>
      <c r="I2715">
        <v>1406753639</v>
      </c>
      <c r="J2715" s="13">
        <f t="shared" si="169"/>
        <v>41850.870821759258</v>
      </c>
      <c r="K2715">
        <v>1404161639</v>
      </c>
      <c r="L2715" s="13">
        <f t="shared" si="170"/>
        <v>41869.714166666665</v>
      </c>
      <c r="M2715" t="b">
        <v>0</v>
      </c>
      <c r="N2715">
        <v>3</v>
      </c>
      <c r="O2715" t="b">
        <v>0</v>
      </c>
      <c r="P2715" t="s">
        <v>8271</v>
      </c>
      <c r="Q2715" s="6">
        <f t="shared" si="168"/>
        <v>0.1</v>
      </c>
      <c r="R2715" s="8">
        <f t="shared" si="171"/>
        <v>5</v>
      </c>
      <c r="S2715" t="s">
        <v>8317</v>
      </c>
      <c r="T2715" t="s">
        <v>8318</v>
      </c>
    </row>
    <row r="2716" spans="1:20" ht="45" x14ac:dyDescent="0.25">
      <c r="A2716">
        <v>4103</v>
      </c>
      <c r="B2716" s="3" t="s">
        <v>4099</v>
      </c>
      <c r="C2716" s="3" t="s">
        <v>8206</v>
      </c>
      <c r="D2716">
        <v>1000</v>
      </c>
      <c r="E2716">
        <v>100</v>
      </c>
      <c r="F2716" t="s">
        <v>8221</v>
      </c>
      <c r="G2716" t="s">
        <v>8224</v>
      </c>
      <c r="H2716" t="s">
        <v>8246</v>
      </c>
      <c r="I2716">
        <v>1440613920</v>
      </c>
      <c r="J2716" s="13">
        <f t="shared" si="169"/>
        <v>42242.772222222222</v>
      </c>
      <c r="K2716">
        <v>1435953566</v>
      </c>
      <c r="L2716" s="13">
        <f t="shared" si="170"/>
        <v>42080.757326388892</v>
      </c>
      <c r="M2716" t="b">
        <v>0</v>
      </c>
      <c r="N2716">
        <v>6</v>
      </c>
      <c r="O2716" t="b">
        <v>0</v>
      </c>
      <c r="P2716" t="s">
        <v>8271</v>
      </c>
      <c r="Q2716" s="6">
        <f t="shared" si="168"/>
        <v>0.1</v>
      </c>
      <c r="R2716" s="8">
        <f t="shared" si="171"/>
        <v>16.666666666666668</v>
      </c>
      <c r="S2716" t="s">
        <v>8317</v>
      </c>
      <c r="T2716" t="s">
        <v>8318</v>
      </c>
    </row>
    <row r="2717" spans="1:20" ht="45" x14ac:dyDescent="0.25">
      <c r="A2717">
        <v>1434</v>
      </c>
      <c r="B2717" s="3" t="s">
        <v>1435</v>
      </c>
      <c r="C2717" s="3" t="s">
        <v>5544</v>
      </c>
      <c r="D2717">
        <v>82000</v>
      </c>
      <c r="E2717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 s="13">
        <f t="shared" si="169"/>
        <v>42163.625</v>
      </c>
      <c r="K2717">
        <v>1431973478</v>
      </c>
      <c r="L2717" s="13">
        <f t="shared" si="170"/>
        <v>41929.174456018518</v>
      </c>
      <c r="M2717" t="b">
        <v>0</v>
      </c>
      <c r="N2717">
        <v>11</v>
      </c>
      <c r="O2717" t="b">
        <v>0</v>
      </c>
      <c r="P2717" t="s">
        <v>8287</v>
      </c>
      <c r="Q2717" s="6">
        <f t="shared" si="168"/>
        <v>9.987804878048781E-2</v>
      </c>
      <c r="R2717" s="8">
        <f t="shared" si="171"/>
        <v>744.5454545454545</v>
      </c>
      <c r="S2717" t="s">
        <v>8323</v>
      </c>
      <c r="T2717" t="s">
        <v>8358</v>
      </c>
    </row>
    <row r="2718" spans="1:20" ht="60" x14ac:dyDescent="0.25">
      <c r="A2718">
        <v>1324</v>
      </c>
      <c r="B2718" s="3" t="s">
        <v>1325</v>
      </c>
      <c r="C2718" s="3" t="s">
        <v>5434</v>
      </c>
      <c r="D2718">
        <v>50000</v>
      </c>
      <c r="E2718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 s="13">
        <f t="shared" si="169"/>
        <v>42656.633703703701</v>
      </c>
      <c r="K2718">
        <v>1473779552</v>
      </c>
      <c r="L2718" s="13">
        <f t="shared" si="170"/>
        <v>41417.228043981479</v>
      </c>
      <c r="M2718" t="b">
        <v>0</v>
      </c>
      <c r="N2718">
        <v>90</v>
      </c>
      <c r="O2718" t="b">
        <v>0</v>
      </c>
      <c r="P2718" t="s">
        <v>8273</v>
      </c>
      <c r="Q2718" s="6">
        <f t="shared" si="168"/>
        <v>9.8400000000000001E-2</v>
      </c>
      <c r="R2718" s="8">
        <f t="shared" si="171"/>
        <v>54.666666666666664</v>
      </c>
      <c r="S2718" t="s">
        <v>8310</v>
      </c>
      <c r="T2718" t="s">
        <v>8316</v>
      </c>
    </row>
    <row r="2719" spans="1:20" ht="60" x14ac:dyDescent="0.25">
      <c r="A2719">
        <v>2517</v>
      </c>
      <c r="B2719" s="3" t="s">
        <v>2517</v>
      </c>
      <c r="C2719" s="3" t="s">
        <v>6627</v>
      </c>
      <c r="D2719">
        <v>18000</v>
      </c>
      <c r="E2719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 s="13">
        <f t="shared" si="169"/>
        <v>42082.760763888888</v>
      </c>
      <c r="K2719">
        <v>1424200530</v>
      </c>
      <c r="L2719" s="13">
        <f t="shared" si="170"/>
        <v>42382.843287037031</v>
      </c>
      <c r="M2719" t="b">
        <v>0</v>
      </c>
      <c r="N2719">
        <v>33</v>
      </c>
      <c r="O2719" t="b">
        <v>0</v>
      </c>
      <c r="P2719" t="s">
        <v>8299</v>
      </c>
      <c r="Q2719" s="6">
        <f t="shared" si="168"/>
        <v>9.8166666666666666E-2</v>
      </c>
      <c r="R2719" s="8">
        <f t="shared" si="171"/>
        <v>53.545454545454547</v>
      </c>
      <c r="S2719" t="s">
        <v>8328</v>
      </c>
      <c r="T2719" t="s">
        <v>8359</v>
      </c>
    </row>
    <row r="2720" spans="1:20" ht="60" x14ac:dyDescent="0.25">
      <c r="A2720">
        <v>3986</v>
      </c>
      <c r="B2720" s="3" t="s">
        <v>3982</v>
      </c>
      <c r="C2720" s="3" t="s">
        <v>8092</v>
      </c>
      <c r="D2720">
        <v>5000</v>
      </c>
      <c r="E2720">
        <v>488</v>
      </c>
      <c r="F2720" t="s">
        <v>8221</v>
      </c>
      <c r="G2720" t="s">
        <v>8225</v>
      </c>
      <c r="H2720" t="s">
        <v>8247</v>
      </c>
      <c r="I2720">
        <v>1462539840</v>
      </c>
      <c r="J2720" s="13">
        <f t="shared" si="169"/>
        <v>42496.544444444444</v>
      </c>
      <c r="K2720">
        <v>1460034594</v>
      </c>
      <c r="L2720" s="13">
        <f t="shared" si="170"/>
        <v>42067.722372685181</v>
      </c>
      <c r="M2720" t="b">
        <v>0</v>
      </c>
      <c r="N2720">
        <v>13</v>
      </c>
      <c r="O2720" t="b">
        <v>0</v>
      </c>
      <c r="P2720" t="s">
        <v>8271</v>
      </c>
      <c r="Q2720" s="6">
        <f t="shared" si="168"/>
        <v>9.7600000000000006E-2</v>
      </c>
      <c r="R2720" s="8">
        <f t="shared" si="171"/>
        <v>37.53846153846154</v>
      </c>
      <c r="S2720" t="s">
        <v>8317</v>
      </c>
      <c r="T2720" t="s">
        <v>8318</v>
      </c>
    </row>
    <row r="2721" spans="1:20" ht="60" x14ac:dyDescent="0.25">
      <c r="A2721">
        <v>1707</v>
      </c>
      <c r="B2721" s="3" t="s">
        <v>1708</v>
      </c>
      <c r="C2721" s="3" t="s">
        <v>5817</v>
      </c>
      <c r="D2721">
        <v>5000</v>
      </c>
      <c r="E2721">
        <v>487</v>
      </c>
      <c r="F2721" t="s">
        <v>8221</v>
      </c>
      <c r="G2721" t="s">
        <v>8224</v>
      </c>
      <c r="H2721" t="s">
        <v>8246</v>
      </c>
      <c r="I2721">
        <v>1459181895</v>
      </c>
      <c r="J2721" s="13">
        <f t="shared" si="169"/>
        <v>42457.679340277777</v>
      </c>
      <c r="K2721">
        <v>1456593495</v>
      </c>
      <c r="L2721" s="13">
        <f t="shared" si="170"/>
        <v>42695.7105787037</v>
      </c>
      <c r="M2721" t="b">
        <v>0</v>
      </c>
      <c r="N2721">
        <v>9</v>
      </c>
      <c r="O2721" t="b">
        <v>0</v>
      </c>
      <c r="P2721" t="s">
        <v>8293</v>
      </c>
      <c r="Q2721" s="6">
        <f t="shared" si="168"/>
        <v>9.74E-2</v>
      </c>
      <c r="R2721" s="8">
        <f t="shared" si="171"/>
        <v>54.111111111111114</v>
      </c>
      <c r="S2721" t="s">
        <v>8314</v>
      </c>
      <c r="T2721" t="s">
        <v>8339</v>
      </c>
    </row>
    <row r="2722" spans="1:20" ht="30" x14ac:dyDescent="0.25">
      <c r="A2722">
        <v>943</v>
      </c>
      <c r="B2722" s="3" t="s">
        <v>944</v>
      </c>
      <c r="C2722" s="3" t="s">
        <v>5053</v>
      </c>
      <c r="D2722">
        <v>3000</v>
      </c>
      <c r="E2722">
        <v>289</v>
      </c>
      <c r="F2722" t="s">
        <v>8221</v>
      </c>
      <c r="G2722" t="s">
        <v>8224</v>
      </c>
      <c r="H2722" t="s">
        <v>8246</v>
      </c>
      <c r="I2722">
        <v>1480438905</v>
      </c>
      <c r="J2722" s="13">
        <f t="shared" si="169"/>
        <v>42703.709548611107</v>
      </c>
      <c r="K2722">
        <v>1477843305</v>
      </c>
      <c r="L2722" s="13">
        <f t="shared" si="170"/>
        <v>42451.698449074072</v>
      </c>
      <c r="M2722" t="b">
        <v>0</v>
      </c>
      <c r="N2722">
        <v>12</v>
      </c>
      <c r="O2722" t="b">
        <v>0</v>
      </c>
      <c r="P2722" t="s">
        <v>8273</v>
      </c>
      <c r="Q2722" s="6">
        <f t="shared" si="168"/>
        <v>9.633333333333334E-2</v>
      </c>
      <c r="R2722" s="8">
        <f t="shared" si="171"/>
        <v>24.083333333333332</v>
      </c>
      <c r="S2722" t="s">
        <v>8310</v>
      </c>
      <c r="T2722" t="s">
        <v>8316</v>
      </c>
    </row>
    <row r="2723" spans="1:20" ht="60" x14ac:dyDescent="0.25">
      <c r="A2723">
        <v>132</v>
      </c>
      <c r="B2723" s="3" t="s">
        <v>134</v>
      </c>
      <c r="C2723" s="3" t="s">
        <v>4243</v>
      </c>
      <c r="D2723">
        <v>80000</v>
      </c>
      <c r="E2723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 s="13">
        <f t="shared" si="169"/>
        <v>41950.854247685187</v>
      </c>
      <c r="K2723">
        <v>1411500607</v>
      </c>
      <c r="L2723" s="13">
        <f t="shared" si="170"/>
        <v>41723.9533912037</v>
      </c>
      <c r="M2723" t="b">
        <v>0</v>
      </c>
      <c r="N2723">
        <v>81</v>
      </c>
      <c r="O2723" t="b">
        <v>0</v>
      </c>
      <c r="P2723" t="s">
        <v>8267</v>
      </c>
      <c r="Q2723" s="6">
        <f t="shared" si="168"/>
        <v>9.5687499999999995E-2</v>
      </c>
      <c r="R2723" s="8">
        <f t="shared" si="171"/>
        <v>94.506172839506178</v>
      </c>
      <c r="S2723" t="s">
        <v>8320</v>
      </c>
      <c r="T2723" t="s">
        <v>8340</v>
      </c>
    </row>
    <row r="2724" spans="1:20" ht="60" x14ac:dyDescent="0.25">
      <c r="A2724">
        <v>2135</v>
      </c>
      <c r="B2724" s="3" t="s">
        <v>2136</v>
      </c>
      <c r="C2724" s="3" t="s">
        <v>6245</v>
      </c>
      <c r="D2724">
        <v>5000</v>
      </c>
      <c r="E2724">
        <v>478</v>
      </c>
      <c r="F2724" t="s">
        <v>8221</v>
      </c>
      <c r="G2724" t="s">
        <v>8224</v>
      </c>
      <c r="H2724" t="s">
        <v>8246</v>
      </c>
      <c r="I2724">
        <v>1349392033</v>
      </c>
      <c r="J2724" s="13">
        <f t="shared" si="169"/>
        <v>41186.963344907403</v>
      </c>
      <c r="K2724">
        <v>1346800033</v>
      </c>
      <c r="L2724" s="13">
        <f t="shared" si="170"/>
        <v>41780.785729166666</v>
      </c>
      <c r="M2724" t="b">
        <v>0</v>
      </c>
      <c r="N2724">
        <v>22</v>
      </c>
      <c r="O2724" t="b">
        <v>0</v>
      </c>
      <c r="P2724" t="s">
        <v>8282</v>
      </c>
      <c r="Q2724" s="6">
        <f t="shared" si="168"/>
        <v>9.5600000000000004E-2</v>
      </c>
      <c r="R2724" s="8">
        <f t="shared" si="171"/>
        <v>21.727272727272727</v>
      </c>
      <c r="S2724" t="s">
        <v>8312</v>
      </c>
      <c r="T2724" t="s">
        <v>8348</v>
      </c>
    </row>
    <row r="2725" spans="1:20" ht="60" x14ac:dyDescent="0.25">
      <c r="A2725">
        <v>499</v>
      </c>
      <c r="B2725" s="3" t="s">
        <v>500</v>
      </c>
      <c r="C2725" s="3" t="s">
        <v>4609</v>
      </c>
      <c r="D2725">
        <v>20000</v>
      </c>
      <c r="E2725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 s="13">
        <f t="shared" si="169"/>
        <v>40098.874305555553</v>
      </c>
      <c r="K2725">
        <v>1250630968</v>
      </c>
      <c r="L2725" s="13">
        <f t="shared" si="170"/>
        <v>41834.135370370372</v>
      </c>
      <c r="M2725" t="b">
        <v>0</v>
      </c>
      <c r="N2725">
        <v>26</v>
      </c>
      <c r="O2725" t="b">
        <v>0</v>
      </c>
      <c r="P2725" t="s">
        <v>8270</v>
      </c>
      <c r="Q2725" s="6">
        <f t="shared" si="168"/>
        <v>9.5500000000000002E-2</v>
      </c>
      <c r="R2725" s="8">
        <f t="shared" si="171"/>
        <v>73.461538461538467</v>
      </c>
      <c r="S2725" t="s">
        <v>8320</v>
      </c>
      <c r="T2725" t="s">
        <v>8347</v>
      </c>
    </row>
    <row r="2726" spans="1:20" ht="60" x14ac:dyDescent="0.25">
      <c r="A2726">
        <v>432</v>
      </c>
      <c r="B2726" s="3" t="s">
        <v>433</v>
      </c>
      <c r="C2726" s="3" t="s">
        <v>4542</v>
      </c>
      <c r="D2726">
        <v>6000</v>
      </c>
      <c r="E2726">
        <v>570</v>
      </c>
      <c r="F2726" t="s">
        <v>8221</v>
      </c>
      <c r="G2726" t="s">
        <v>8224</v>
      </c>
      <c r="H2726" t="s">
        <v>8246</v>
      </c>
      <c r="I2726">
        <v>1445448381</v>
      </c>
      <c r="J2726" s="13">
        <f t="shared" si="169"/>
        <v>42298.726631944446</v>
      </c>
      <c r="K2726">
        <v>1440264381</v>
      </c>
      <c r="L2726" s="13">
        <f t="shared" si="170"/>
        <v>42620.91097222222</v>
      </c>
      <c r="M2726" t="b">
        <v>0</v>
      </c>
      <c r="N2726">
        <v>8</v>
      </c>
      <c r="O2726" t="b">
        <v>0</v>
      </c>
      <c r="P2726" t="s">
        <v>8270</v>
      </c>
      <c r="Q2726" s="6">
        <f t="shared" si="168"/>
        <v>9.5000000000000001E-2</v>
      </c>
      <c r="R2726" s="8">
        <f t="shared" si="171"/>
        <v>71.25</v>
      </c>
      <c r="S2726" t="s">
        <v>8320</v>
      </c>
      <c r="T2726" t="s">
        <v>8347</v>
      </c>
    </row>
    <row r="2727" spans="1:20" ht="45" x14ac:dyDescent="0.25">
      <c r="A2727">
        <v>889</v>
      </c>
      <c r="B2727" s="3" t="s">
        <v>890</v>
      </c>
      <c r="C2727" s="3" t="s">
        <v>4999</v>
      </c>
      <c r="D2727">
        <v>25000</v>
      </c>
      <c r="E2727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 s="13">
        <f t="shared" si="169"/>
        <v>41917.784062500003</v>
      </c>
      <c r="K2727">
        <v>1409942943</v>
      </c>
      <c r="L2727" s="13">
        <f t="shared" si="170"/>
        <v>42551.102314814809</v>
      </c>
      <c r="M2727" t="b">
        <v>0</v>
      </c>
      <c r="N2727">
        <v>32</v>
      </c>
      <c r="O2727" t="b">
        <v>0</v>
      </c>
      <c r="P2727" t="s">
        <v>8279</v>
      </c>
      <c r="Q2727" s="6">
        <f t="shared" si="168"/>
        <v>9.4412800000000005E-2</v>
      </c>
      <c r="R2727" s="8">
        <f t="shared" si="171"/>
        <v>73.760000000000005</v>
      </c>
      <c r="S2727" t="s">
        <v>8314</v>
      </c>
      <c r="T2727" t="s">
        <v>8331</v>
      </c>
    </row>
    <row r="2728" spans="1:20" ht="60" x14ac:dyDescent="0.25">
      <c r="A2728">
        <v>2906</v>
      </c>
      <c r="B2728" s="3" t="s">
        <v>2906</v>
      </c>
      <c r="C2728" s="3" t="s">
        <v>7016</v>
      </c>
      <c r="D2728">
        <v>6000</v>
      </c>
      <c r="E2728">
        <v>565</v>
      </c>
      <c r="F2728" t="s">
        <v>8221</v>
      </c>
      <c r="G2728" t="s">
        <v>8224</v>
      </c>
      <c r="H2728" t="s">
        <v>8246</v>
      </c>
      <c r="I2728">
        <v>1438390800</v>
      </c>
      <c r="J2728" s="13">
        <f t="shared" si="169"/>
        <v>42217.041666666672</v>
      </c>
      <c r="K2728">
        <v>1436888066</v>
      </c>
      <c r="L2728" s="13">
        <f t="shared" si="170"/>
        <v>42286.88217592593</v>
      </c>
      <c r="M2728" t="b">
        <v>0</v>
      </c>
      <c r="N2728">
        <v>7</v>
      </c>
      <c r="O2728" t="b">
        <v>0</v>
      </c>
      <c r="P2728" t="s">
        <v>8271</v>
      </c>
      <c r="Q2728" s="6">
        <f t="shared" si="168"/>
        <v>9.4166666666666662E-2</v>
      </c>
      <c r="R2728" s="8">
        <f t="shared" si="171"/>
        <v>80.714285714285708</v>
      </c>
      <c r="S2728" t="s">
        <v>8317</v>
      </c>
      <c r="T2728" t="s">
        <v>8318</v>
      </c>
    </row>
    <row r="2729" spans="1:20" ht="45" x14ac:dyDescent="0.25">
      <c r="A2729">
        <v>438</v>
      </c>
      <c r="B2729" s="3" t="s">
        <v>439</v>
      </c>
      <c r="C2729" s="3" t="s">
        <v>4548</v>
      </c>
      <c r="D2729">
        <v>20000</v>
      </c>
      <c r="E2729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 s="13">
        <f t="shared" si="169"/>
        <v>42326.302754629629</v>
      </c>
      <c r="K2729">
        <v>1445235358</v>
      </c>
      <c r="L2729" s="13">
        <f t="shared" si="170"/>
        <v>42114.252951388888</v>
      </c>
      <c r="M2729" t="b">
        <v>0</v>
      </c>
      <c r="N2729">
        <v>11</v>
      </c>
      <c r="O2729" t="b">
        <v>0</v>
      </c>
      <c r="P2729" t="s">
        <v>8270</v>
      </c>
      <c r="Q2729" s="6">
        <f t="shared" si="168"/>
        <v>9.3799999999999994E-2</v>
      </c>
      <c r="R2729" s="8">
        <f t="shared" si="171"/>
        <v>170.54545454545453</v>
      </c>
      <c r="S2729" t="s">
        <v>8320</v>
      </c>
      <c r="T2729" t="s">
        <v>8347</v>
      </c>
    </row>
    <row r="2730" spans="1:20" ht="60" x14ac:dyDescent="0.25">
      <c r="A2730">
        <v>1693</v>
      </c>
      <c r="B2730" s="3" t="s">
        <v>1694</v>
      </c>
      <c r="C2730" s="3" t="s">
        <v>5803</v>
      </c>
      <c r="D2730">
        <v>3000</v>
      </c>
      <c r="E2730">
        <v>280</v>
      </c>
      <c r="F2730" t="s">
        <v>8222</v>
      </c>
      <c r="G2730" t="s">
        <v>8225</v>
      </c>
      <c r="H2730" t="s">
        <v>8247</v>
      </c>
      <c r="I2730">
        <v>1491768000</v>
      </c>
      <c r="J2730" s="13">
        <f t="shared" si="169"/>
        <v>42834.833333333328</v>
      </c>
      <c r="K2730">
        <v>1489097112</v>
      </c>
      <c r="L2730" s="13">
        <f t="shared" si="170"/>
        <v>41975.676111111112</v>
      </c>
      <c r="M2730" t="b">
        <v>0</v>
      </c>
      <c r="N2730">
        <v>8</v>
      </c>
      <c r="O2730" t="b">
        <v>0</v>
      </c>
      <c r="P2730" t="s">
        <v>8293</v>
      </c>
      <c r="Q2730" s="6">
        <f t="shared" si="168"/>
        <v>9.3333333333333338E-2</v>
      </c>
      <c r="R2730" s="8">
        <f t="shared" si="171"/>
        <v>35</v>
      </c>
      <c r="S2730" t="s">
        <v>8314</v>
      </c>
      <c r="T2730" t="s">
        <v>8339</v>
      </c>
    </row>
    <row r="2731" spans="1:20" ht="45" x14ac:dyDescent="0.25">
      <c r="A2731">
        <v>3728</v>
      </c>
      <c r="B2731" s="3" t="s">
        <v>3725</v>
      </c>
      <c r="C2731" s="3" t="s">
        <v>7838</v>
      </c>
      <c r="D2731">
        <v>20000</v>
      </c>
      <c r="E2731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 s="13">
        <f t="shared" si="169"/>
        <v>42235.171018518522</v>
      </c>
      <c r="K2731">
        <v>1437365176</v>
      </c>
      <c r="L2731" s="13">
        <f t="shared" si="170"/>
        <v>41826.61954861111</v>
      </c>
      <c r="M2731" t="b">
        <v>0</v>
      </c>
      <c r="N2731">
        <v>31</v>
      </c>
      <c r="O2731" t="b">
        <v>0</v>
      </c>
      <c r="P2731" t="s">
        <v>8271</v>
      </c>
      <c r="Q2731" s="6">
        <f t="shared" si="168"/>
        <v>9.3100000000000002E-2</v>
      </c>
      <c r="R2731" s="8">
        <f t="shared" si="171"/>
        <v>60.064516129032256</v>
      </c>
      <c r="S2731" t="s">
        <v>8317</v>
      </c>
      <c r="T2731" t="s">
        <v>8318</v>
      </c>
    </row>
    <row r="2732" spans="1:20" ht="30" x14ac:dyDescent="0.25">
      <c r="A2732">
        <v>1582</v>
      </c>
      <c r="B2732" s="3" t="s">
        <v>1583</v>
      </c>
      <c r="C2732" s="3" t="s">
        <v>5692</v>
      </c>
      <c r="D2732">
        <v>1000</v>
      </c>
      <c r="E2732">
        <v>93</v>
      </c>
      <c r="F2732" t="s">
        <v>8221</v>
      </c>
      <c r="G2732" t="s">
        <v>8224</v>
      </c>
      <c r="H2732" t="s">
        <v>8246</v>
      </c>
      <c r="I2732">
        <v>1445894400</v>
      </c>
      <c r="J2732" s="13">
        <f t="shared" si="169"/>
        <v>42303.888888888891</v>
      </c>
      <c r="K2732">
        <v>1440961053</v>
      </c>
      <c r="L2732" s="13">
        <f t="shared" si="170"/>
        <v>42226.313298611116</v>
      </c>
      <c r="M2732" t="b">
        <v>0</v>
      </c>
      <c r="N2732">
        <v>3</v>
      </c>
      <c r="O2732" t="b">
        <v>0</v>
      </c>
      <c r="P2732" t="s">
        <v>8291</v>
      </c>
      <c r="Q2732" s="6">
        <f t="shared" si="168"/>
        <v>9.2999999999999999E-2</v>
      </c>
      <c r="R2732" s="8">
        <f t="shared" si="171"/>
        <v>31</v>
      </c>
      <c r="S2732" t="s">
        <v>8325</v>
      </c>
      <c r="T2732" t="s">
        <v>8343</v>
      </c>
    </row>
    <row r="2733" spans="1:20" ht="45" x14ac:dyDescent="0.25">
      <c r="A2733">
        <v>1080</v>
      </c>
      <c r="B2733" s="3" t="s">
        <v>1081</v>
      </c>
      <c r="C2733" s="3" t="s">
        <v>5190</v>
      </c>
      <c r="D2733">
        <v>20000</v>
      </c>
      <c r="E2733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 s="13">
        <f t="shared" si="169"/>
        <v>41770.138113425928</v>
      </c>
      <c r="K2733">
        <v>1397186333</v>
      </c>
      <c r="L2733" s="13">
        <f t="shared" si="170"/>
        <v>42601.851678240739</v>
      </c>
      <c r="M2733" t="b">
        <v>0</v>
      </c>
      <c r="N2733">
        <v>98</v>
      </c>
      <c r="O2733" t="b">
        <v>0</v>
      </c>
      <c r="P2733" t="s">
        <v>8282</v>
      </c>
      <c r="Q2733" s="6">
        <f t="shared" si="168"/>
        <v>9.1050000000000006E-2</v>
      </c>
      <c r="R2733" s="8">
        <f t="shared" si="171"/>
        <v>18.581632653061224</v>
      </c>
      <c r="S2733" t="s">
        <v>8312</v>
      </c>
      <c r="T2733" t="s">
        <v>8348</v>
      </c>
    </row>
    <row r="2734" spans="1:20" ht="45" x14ac:dyDescent="0.25">
      <c r="A2734">
        <v>2892</v>
      </c>
      <c r="B2734" s="3" t="s">
        <v>2892</v>
      </c>
      <c r="C2734" s="3" t="s">
        <v>7002</v>
      </c>
      <c r="D2734">
        <v>5500</v>
      </c>
      <c r="E2734">
        <v>500</v>
      </c>
      <c r="F2734" t="s">
        <v>8221</v>
      </c>
      <c r="G2734" t="s">
        <v>8224</v>
      </c>
      <c r="H2734" t="s">
        <v>8246</v>
      </c>
      <c r="I2734">
        <v>1409000400</v>
      </c>
      <c r="J2734" s="13">
        <f t="shared" si="169"/>
        <v>41876.875</v>
      </c>
      <c r="K2734">
        <v>1408381704</v>
      </c>
      <c r="L2734" s="13">
        <f t="shared" si="170"/>
        <v>41991.713460648149</v>
      </c>
      <c r="M2734" t="b">
        <v>0</v>
      </c>
      <c r="N2734">
        <v>17</v>
      </c>
      <c r="O2734" t="b">
        <v>0</v>
      </c>
      <c r="P2734" t="s">
        <v>8271</v>
      </c>
      <c r="Q2734" s="6">
        <f t="shared" si="168"/>
        <v>9.0909090909090912E-2</v>
      </c>
      <c r="R2734" s="8">
        <f t="shared" si="171"/>
        <v>29.411764705882351</v>
      </c>
      <c r="S2734" t="s">
        <v>8317</v>
      </c>
      <c r="T2734" t="s">
        <v>8318</v>
      </c>
    </row>
    <row r="2735" spans="1:20" ht="75" x14ac:dyDescent="0.25">
      <c r="A2735">
        <v>587</v>
      </c>
      <c r="B2735" s="3" t="s">
        <v>588</v>
      </c>
      <c r="C2735" s="3" t="s">
        <v>4697</v>
      </c>
      <c r="D2735">
        <v>30000</v>
      </c>
      <c r="E2735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 s="13">
        <f t="shared" si="169"/>
        <v>42110.757326388892</v>
      </c>
      <c r="K2735">
        <v>1426615833</v>
      </c>
      <c r="L2735" s="13">
        <f t="shared" si="170"/>
        <v>42333.598530092597</v>
      </c>
      <c r="M2735" t="b">
        <v>0</v>
      </c>
      <c r="N2735">
        <v>7</v>
      </c>
      <c r="O2735" t="b">
        <v>0</v>
      </c>
      <c r="P2735" t="s">
        <v>8272</v>
      </c>
      <c r="Q2735" s="6">
        <f t="shared" si="168"/>
        <v>9.0833333333333335E-2</v>
      </c>
      <c r="R2735" s="8">
        <f t="shared" si="171"/>
        <v>389.28571428571428</v>
      </c>
      <c r="S2735" t="s">
        <v>8310</v>
      </c>
      <c r="T2735" t="s">
        <v>8357</v>
      </c>
    </row>
    <row r="2736" spans="1:20" ht="60" x14ac:dyDescent="0.25">
      <c r="A2736">
        <v>1914</v>
      </c>
      <c r="B2736" s="3" t="s">
        <v>1915</v>
      </c>
      <c r="C2736" s="3" t="s">
        <v>6024</v>
      </c>
      <c r="D2736">
        <v>666</v>
      </c>
      <c r="E2736">
        <v>60</v>
      </c>
      <c r="F2736" t="s">
        <v>8221</v>
      </c>
      <c r="G2736" t="s">
        <v>8224</v>
      </c>
      <c r="H2736" t="s">
        <v>8246</v>
      </c>
      <c r="I2736">
        <v>1414814340</v>
      </c>
      <c r="J2736" s="13">
        <f t="shared" si="169"/>
        <v>41944.165972222225</v>
      </c>
      <c r="K2736">
        <v>1413519073</v>
      </c>
      <c r="L2736" s="13">
        <f t="shared" si="170"/>
        <v>41904.650578703702</v>
      </c>
      <c r="M2736" t="b">
        <v>0</v>
      </c>
      <c r="N2736">
        <v>2</v>
      </c>
      <c r="O2736" t="b">
        <v>0</v>
      </c>
      <c r="P2736" t="s">
        <v>8294</v>
      </c>
      <c r="Q2736" s="6">
        <f t="shared" si="168"/>
        <v>9.0090090090090086E-2</v>
      </c>
      <c r="R2736" s="8">
        <f t="shared" si="171"/>
        <v>30</v>
      </c>
      <c r="S2736" t="s">
        <v>8310</v>
      </c>
      <c r="T2736" t="s">
        <v>8350</v>
      </c>
    </row>
    <row r="2737" spans="1:20" ht="60" x14ac:dyDescent="0.25">
      <c r="A2737">
        <v>1064</v>
      </c>
      <c r="B2737" s="3" t="s">
        <v>1065</v>
      </c>
      <c r="C2737" s="3" t="s">
        <v>5174</v>
      </c>
      <c r="D2737">
        <v>90000</v>
      </c>
      <c r="E2737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 s="13">
        <f t="shared" si="169"/>
        <v>41462.228043981479</v>
      </c>
      <c r="K2737">
        <v>1369286903</v>
      </c>
      <c r="L2737" s="13">
        <f t="shared" si="170"/>
        <v>41378.69976851852</v>
      </c>
      <c r="M2737" t="b">
        <v>0</v>
      </c>
      <c r="N2737">
        <v>123</v>
      </c>
      <c r="O2737" t="b">
        <v>0</v>
      </c>
      <c r="P2737" t="s">
        <v>8282</v>
      </c>
      <c r="Q2737" s="6">
        <f t="shared" si="168"/>
        <v>8.9744444444444446E-2</v>
      </c>
      <c r="R2737" s="8">
        <f t="shared" si="171"/>
        <v>65.666666666666671</v>
      </c>
      <c r="S2737" t="s">
        <v>8312</v>
      </c>
      <c r="T2737" t="s">
        <v>8348</v>
      </c>
    </row>
    <row r="2738" spans="1:20" ht="60" x14ac:dyDescent="0.25">
      <c r="A2738">
        <v>942</v>
      </c>
      <c r="B2738" s="3" t="s">
        <v>943</v>
      </c>
      <c r="C2738" s="3" t="s">
        <v>5052</v>
      </c>
      <c r="D2738">
        <v>7500</v>
      </c>
      <c r="E2738">
        <v>668</v>
      </c>
      <c r="F2738" t="s">
        <v>8221</v>
      </c>
      <c r="G2738" t="s">
        <v>8224</v>
      </c>
      <c r="H2738" t="s">
        <v>8246</v>
      </c>
      <c r="I2738">
        <v>1455826460</v>
      </c>
      <c r="J2738" s="13">
        <f t="shared" si="169"/>
        <v>42418.843287037031</v>
      </c>
      <c r="K2738">
        <v>1452716060</v>
      </c>
      <c r="L2738" s="13">
        <f t="shared" si="170"/>
        <v>42020.768634259264</v>
      </c>
      <c r="M2738" t="b">
        <v>0</v>
      </c>
      <c r="N2738">
        <v>16</v>
      </c>
      <c r="O2738" t="b">
        <v>0</v>
      </c>
      <c r="P2738" t="s">
        <v>8273</v>
      </c>
      <c r="Q2738" s="6">
        <f t="shared" si="168"/>
        <v>8.9066666666666669E-2</v>
      </c>
      <c r="R2738" s="8">
        <f t="shared" si="171"/>
        <v>41.75</v>
      </c>
      <c r="S2738" t="s">
        <v>8310</v>
      </c>
      <c r="T2738" t="s">
        <v>8316</v>
      </c>
    </row>
    <row r="2739" spans="1:20" ht="60" x14ac:dyDescent="0.25">
      <c r="A2739">
        <v>1494</v>
      </c>
      <c r="B2739" s="3" t="s">
        <v>1495</v>
      </c>
      <c r="C2739" s="3" t="s">
        <v>5604</v>
      </c>
      <c r="D2739">
        <v>5000</v>
      </c>
      <c r="E2739">
        <v>445</v>
      </c>
      <c r="F2739" t="s">
        <v>8221</v>
      </c>
      <c r="G2739" t="s">
        <v>8224</v>
      </c>
      <c r="H2739" t="s">
        <v>8246</v>
      </c>
      <c r="I2739">
        <v>1428075480</v>
      </c>
      <c r="J2739" s="13">
        <f t="shared" si="169"/>
        <v>42097.651388888888</v>
      </c>
      <c r="K2739">
        <v>1425489613</v>
      </c>
      <c r="L2739" s="13">
        <f t="shared" si="170"/>
        <v>42755.492754629624</v>
      </c>
      <c r="M2739" t="b">
        <v>0</v>
      </c>
      <c r="N2739">
        <v>11</v>
      </c>
      <c r="O2739" t="b">
        <v>0</v>
      </c>
      <c r="P2739" t="s">
        <v>8275</v>
      </c>
      <c r="Q2739" s="6">
        <f t="shared" si="168"/>
        <v>8.8999999999999996E-2</v>
      </c>
      <c r="R2739" s="8">
        <f t="shared" si="171"/>
        <v>40.454545454545453</v>
      </c>
      <c r="S2739" t="s">
        <v>8323</v>
      </c>
      <c r="T2739" t="s">
        <v>8345</v>
      </c>
    </row>
    <row r="2740" spans="1:20" ht="60" x14ac:dyDescent="0.25">
      <c r="A2740">
        <v>4077</v>
      </c>
      <c r="B2740" s="3" t="s">
        <v>4073</v>
      </c>
      <c r="C2740" s="3" t="s">
        <v>8180</v>
      </c>
      <c r="D2740">
        <v>15000</v>
      </c>
      <c r="E2740">
        <v>1335</v>
      </c>
      <c r="F2740" t="s">
        <v>8221</v>
      </c>
      <c r="G2740" t="s">
        <v>8224</v>
      </c>
      <c r="H2740" t="s">
        <v>8246</v>
      </c>
      <c r="I2740">
        <v>1482339794</v>
      </c>
      <c r="J2740" s="13">
        <f t="shared" si="169"/>
        <v>42725.7105787037</v>
      </c>
      <c r="K2740">
        <v>1479747794</v>
      </c>
      <c r="L2740" s="13">
        <f t="shared" si="170"/>
        <v>41961.813518518517</v>
      </c>
      <c r="M2740" t="b">
        <v>0</v>
      </c>
      <c r="N2740">
        <v>6</v>
      </c>
      <c r="O2740" t="b">
        <v>0</v>
      </c>
      <c r="P2740" t="s">
        <v>8271</v>
      </c>
      <c r="Q2740" s="6">
        <f t="shared" si="168"/>
        <v>8.8999999999999996E-2</v>
      </c>
      <c r="R2740" s="8">
        <f t="shared" si="171"/>
        <v>222.5</v>
      </c>
      <c r="S2740" t="s">
        <v>8317</v>
      </c>
      <c r="T2740" t="s">
        <v>8318</v>
      </c>
    </row>
    <row r="2741" spans="1:20" ht="60" x14ac:dyDescent="0.25">
      <c r="A2741">
        <v>1323</v>
      </c>
      <c r="B2741" s="3" t="s">
        <v>1324</v>
      </c>
      <c r="C2741" s="3" t="s">
        <v>5433</v>
      </c>
      <c r="D2741">
        <v>15000</v>
      </c>
      <c r="E2741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 s="13">
        <f t="shared" si="169"/>
        <v>42486.288194444445</v>
      </c>
      <c r="K2741">
        <v>1458665146</v>
      </c>
      <c r="L2741" s="13">
        <f t="shared" si="170"/>
        <v>42628.690266203703</v>
      </c>
      <c r="M2741" t="b">
        <v>0</v>
      </c>
      <c r="N2741">
        <v>44</v>
      </c>
      <c r="O2741" t="b">
        <v>0</v>
      </c>
      <c r="P2741" t="s">
        <v>8273</v>
      </c>
      <c r="Q2741" s="6">
        <f t="shared" si="168"/>
        <v>8.8800000000000004E-2</v>
      </c>
      <c r="R2741" s="8">
        <f t="shared" si="171"/>
        <v>30.272727272727273</v>
      </c>
      <c r="S2741" t="s">
        <v>8310</v>
      </c>
      <c r="T2741" t="s">
        <v>8316</v>
      </c>
    </row>
    <row r="2742" spans="1:20" ht="45" x14ac:dyDescent="0.25">
      <c r="A2742">
        <v>1146</v>
      </c>
      <c r="B2742" s="3" t="s">
        <v>1147</v>
      </c>
      <c r="C2742" s="3" t="s">
        <v>5256</v>
      </c>
      <c r="D2742">
        <v>6000</v>
      </c>
      <c r="E2742">
        <v>530</v>
      </c>
      <c r="F2742" t="s">
        <v>8221</v>
      </c>
      <c r="G2742" t="s">
        <v>8224</v>
      </c>
      <c r="H2742" t="s">
        <v>8246</v>
      </c>
      <c r="I2742">
        <v>1399071173</v>
      </c>
      <c r="J2742" s="13">
        <f t="shared" si="169"/>
        <v>41761.9533912037</v>
      </c>
      <c r="K2742">
        <v>1395787973</v>
      </c>
      <c r="L2742" s="13">
        <f t="shared" si="170"/>
        <v>42794.022349537037</v>
      </c>
      <c r="M2742" t="b">
        <v>0</v>
      </c>
      <c r="N2742">
        <v>12</v>
      </c>
      <c r="O2742" t="b">
        <v>0</v>
      </c>
      <c r="P2742" t="s">
        <v>8284</v>
      </c>
      <c r="Q2742" s="6">
        <f t="shared" si="168"/>
        <v>8.8333333333333333E-2</v>
      </c>
      <c r="R2742" s="8">
        <f t="shared" si="171"/>
        <v>44.166666666666664</v>
      </c>
      <c r="S2742" t="s">
        <v>8328</v>
      </c>
      <c r="T2742" t="s">
        <v>8356</v>
      </c>
    </row>
    <row r="2743" spans="1:20" ht="60" x14ac:dyDescent="0.25">
      <c r="A2743">
        <v>3841</v>
      </c>
      <c r="B2743" s="3" t="s">
        <v>3838</v>
      </c>
      <c r="C2743" s="3" t="s">
        <v>7950</v>
      </c>
      <c r="D2743">
        <v>10000</v>
      </c>
      <c r="E2743">
        <v>872</v>
      </c>
      <c r="F2743" t="s">
        <v>8221</v>
      </c>
      <c r="G2743" t="s">
        <v>8224</v>
      </c>
      <c r="H2743" t="s">
        <v>8246</v>
      </c>
      <c r="I2743">
        <v>1405882287</v>
      </c>
      <c r="J2743" s="13">
        <f t="shared" si="169"/>
        <v>41840.785729166666</v>
      </c>
      <c r="K2743">
        <v>1400698287</v>
      </c>
      <c r="L2743" s="13">
        <f t="shared" si="170"/>
        <v>42136.297175925924</v>
      </c>
      <c r="M2743" t="b">
        <v>1</v>
      </c>
      <c r="N2743">
        <v>34</v>
      </c>
      <c r="O2743" t="b">
        <v>0</v>
      </c>
      <c r="P2743" t="s">
        <v>8271</v>
      </c>
      <c r="Q2743" s="6">
        <f t="shared" si="168"/>
        <v>8.72E-2</v>
      </c>
      <c r="R2743" s="8">
        <f t="shared" si="171"/>
        <v>25.647058823529413</v>
      </c>
      <c r="S2743" t="s">
        <v>8317</v>
      </c>
      <c r="T2743" t="s">
        <v>8318</v>
      </c>
    </row>
    <row r="2744" spans="1:20" ht="60" x14ac:dyDescent="0.25">
      <c r="A2744">
        <v>3908</v>
      </c>
      <c r="B2744" s="3" t="s">
        <v>3905</v>
      </c>
      <c r="C2744" s="3" t="s">
        <v>8016</v>
      </c>
      <c r="D2744">
        <v>750</v>
      </c>
      <c r="E2744">
        <v>65</v>
      </c>
      <c r="F2744" t="s">
        <v>8221</v>
      </c>
      <c r="G2744" t="s">
        <v>8224</v>
      </c>
      <c r="H2744" t="s">
        <v>8246</v>
      </c>
      <c r="I2744">
        <v>1406603696</v>
      </c>
      <c r="J2744" s="13">
        <f t="shared" si="169"/>
        <v>41849.135370370372</v>
      </c>
      <c r="K2744">
        <v>1405307696</v>
      </c>
      <c r="L2744" s="13">
        <f t="shared" si="170"/>
        <v>42095.918530092589</v>
      </c>
      <c r="M2744" t="b">
        <v>0</v>
      </c>
      <c r="N2744">
        <v>4</v>
      </c>
      <c r="O2744" t="b">
        <v>0</v>
      </c>
      <c r="P2744" t="s">
        <v>8271</v>
      </c>
      <c r="Q2744" s="6">
        <f t="shared" si="168"/>
        <v>8.666666666666667E-2</v>
      </c>
      <c r="R2744" s="8">
        <f t="shared" si="171"/>
        <v>16.25</v>
      </c>
      <c r="S2744" t="s">
        <v>8317</v>
      </c>
      <c r="T2744" t="s">
        <v>8318</v>
      </c>
    </row>
    <row r="2745" spans="1:20" ht="30" x14ac:dyDescent="0.25">
      <c r="A2745">
        <v>4018</v>
      </c>
      <c r="B2745" s="3" t="s">
        <v>4014</v>
      </c>
      <c r="C2745" s="3" t="s">
        <v>8123</v>
      </c>
      <c r="D2745">
        <v>1500</v>
      </c>
      <c r="E2745">
        <v>130</v>
      </c>
      <c r="F2745" t="s">
        <v>8221</v>
      </c>
      <c r="G2745" t="s">
        <v>8225</v>
      </c>
      <c r="H2745" t="s">
        <v>8247</v>
      </c>
      <c r="I2745">
        <v>1475877108</v>
      </c>
      <c r="J2745" s="13">
        <f t="shared" si="169"/>
        <v>42650.91097222222</v>
      </c>
      <c r="K2745">
        <v>1473285108</v>
      </c>
      <c r="L2745" s="13">
        <f t="shared" si="170"/>
        <v>41755.476724537039</v>
      </c>
      <c r="M2745" t="b">
        <v>0</v>
      </c>
      <c r="N2745">
        <v>4</v>
      </c>
      <c r="O2745" t="b">
        <v>0</v>
      </c>
      <c r="P2745" t="s">
        <v>8271</v>
      </c>
      <c r="Q2745" s="6">
        <f t="shared" si="168"/>
        <v>8.666666666666667E-2</v>
      </c>
      <c r="R2745" s="8">
        <f t="shared" si="171"/>
        <v>32.5</v>
      </c>
      <c r="S2745" t="s">
        <v>8317</v>
      </c>
      <c r="T2745" t="s">
        <v>8318</v>
      </c>
    </row>
    <row r="2746" spans="1:20" ht="45" x14ac:dyDescent="0.25">
      <c r="A2746">
        <v>3075</v>
      </c>
      <c r="B2746" s="3" t="s">
        <v>3075</v>
      </c>
      <c r="C2746" s="3" t="s">
        <v>7185</v>
      </c>
      <c r="D2746">
        <v>15000</v>
      </c>
      <c r="E2746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 s="13">
        <f t="shared" si="169"/>
        <v>42601.102314814809</v>
      </c>
      <c r="K2746">
        <v>1467253640</v>
      </c>
      <c r="L2746" s="13">
        <f t="shared" si="170"/>
        <v>42151.189525462964</v>
      </c>
      <c r="M2746" t="b">
        <v>0</v>
      </c>
      <c r="N2746">
        <v>20</v>
      </c>
      <c r="O2746" t="b">
        <v>0</v>
      </c>
      <c r="P2746" t="s">
        <v>8303</v>
      </c>
      <c r="Q2746" s="6">
        <f t="shared" si="168"/>
        <v>8.6400000000000005E-2</v>
      </c>
      <c r="R2746" s="8">
        <f t="shared" si="171"/>
        <v>64.8</v>
      </c>
      <c r="S2746" t="s">
        <v>8317</v>
      </c>
      <c r="T2746" t="s">
        <v>8330</v>
      </c>
    </row>
    <row r="2747" spans="1:20" ht="30" x14ac:dyDescent="0.25">
      <c r="A2747">
        <v>1548</v>
      </c>
      <c r="B2747" s="3" t="s">
        <v>1549</v>
      </c>
      <c r="C2747" s="3" t="s">
        <v>5658</v>
      </c>
      <c r="D2747">
        <v>700</v>
      </c>
      <c r="E2747">
        <v>60</v>
      </c>
      <c r="F2747" t="s">
        <v>8221</v>
      </c>
      <c r="G2747" t="s">
        <v>8224</v>
      </c>
      <c r="H2747" t="s">
        <v>8246</v>
      </c>
      <c r="I2747">
        <v>1447020620</v>
      </c>
      <c r="J2747" s="13">
        <f t="shared" si="169"/>
        <v>42316.923842592587</v>
      </c>
      <c r="K2747">
        <v>1444425020</v>
      </c>
      <c r="L2747" s="13">
        <f t="shared" si="170"/>
        <v>42181.902037037042</v>
      </c>
      <c r="M2747" t="b">
        <v>0</v>
      </c>
      <c r="N2747">
        <v>1</v>
      </c>
      <c r="O2747" t="b">
        <v>0</v>
      </c>
      <c r="P2747" t="s">
        <v>8289</v>
      </c>
      <c r="Q2747" s="6">
        <f t="shared" si="168"/>
        <v>8.5714285714285715E-2</v>
      </c>
      <c r="R2747" s="8">
        <f t="shared" si="171"/>
        <v>60</v>
      </c>
      <c r="S2747" t="s">
        <v>8325</v>
      </c>
      <c r="T2747" t="s">
        <v>8353</v>
      </c>
    </row>
    <row r="2748" spans="1:20" ht="45" x14ac:dyDescent="0.25">
      <c r="A2748">
        <v>1043</v>
      </c>
      <c r="B2748" s="3" t="s">
        <v>1044</v>
      </c>
      <c r="C2748" s="3" t="s">
        <v>5153</v>
      </c>
      <c r="D2748">
        <v>100000</v>
      </c>
      <c r="E2748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 s="13">
        <f t="shared" si="169"/>
        <v>42144.252951388888</v>
      </c>
      <c r="K2748">
        <v>1429509855</v>
      </c>
      <c r="L2748" s="13">
        <f t="shared" si="170"/>
        <v>41926.29965277778</v>
      </c>
      <c r="M2748" t="b">
        <v>0</v>
      </c>
      <c r="N2748">
        <v>292</v>
      </c>
      <c r="O2748" t="b">
        <v>0</v>
      </c>
      <c r="P2748" t="s">
        <v>8281</v>
      </c>
      <c r="Q2748" s="6">
        <f t="shared" si="168"/>
        <v>8.5370000000000001E-2</v>
      </c>
      <c r="R2748" s="8">
        <f t="shared" si="171"/>
        <v>29.236301369863014</v>
      </c>
      <c r="S2748" t="s">
        <v>8341</v>
      </c>
      <c r="T2748" t="s">
        <v>8342</v>
      </c>
    </row>
    <row r="2749" spans="1:20" ht="45" x14ac:dyDescent="0.25">
      <c r="A2749">
        <v>3801</v>
      </c>
      <c r="B2749" s="3" t="s">
        <v>3798</v>
      </c>
      <c r="C2749" s="3" t="s">
        <v>7911</v>
      </c>
      <c r="D2749">
        <v>5000</v>
      </c>
      <c r="E2749">
        <v>426</v>
      </c>
      <c r="F2749" t="s">
        <v>8221</v>
      </c>
      <c r="G2749" t="s">
        <v>8224</v>
      </c>
      <c r="H2749" t="s">
        <v>8246</v>
      </c>
      <c r="I2749">
        <v>1420215216</v>
      </c>
      <c r="J2749" s="13">
        <f t="shared" si="169"/>
        <v>42006.676111111112</v>
      </c>
      <c r="K2749">
        <v>1417536816</v>
      </c>
      <c r="L2749" s="13">
        <f t="shared" si="170"/>
        <v>42002.54488425926</v>
      </c>
      <c r="M2749" t="b">
        <v>0</v>
      </c>
      <c r="N2749">
        <v>9</v>
      </c>
      <c r="O2749" t="b">
        <v>0</v>
      </c>
      <c r="P2749" t="s">
        <v>8305</v>
      </c>
      <c r="Q2749" s="6">
        <f t="shared" si="168"/>
        <v>8.5199999999999998E-2</v>
      </c>
      <c r="R2749" s="8">
        <f t="shared" si="171"/>
        <v>47.333333333333336</v>
      </c>
      <c r="S2749" t="s">
        <v>8317</v>
      </c>
      <c r="T2749" t="s">
        <v>8338</v>
      </c>
    </row>
    <row r="2750" spans="1:20" ht="45" x14ac:dyDescent="0.25">
      <c r="A2750">
        <v>2919</v>
      </c>
      <c r="B2750" s="3" t="s">
        <v>2919</v>
      </c>
      <c r="C2750" s="3" t="s">
        <v>7029</v>
      </c>
      <c r="D2750">
        <v>600</v>
      </c>
      <c r="E2750">
        <v>51</v>
      </c>
      <c r="F2750" t="s">
        <v>8221</v>
      </c>
      <c r="G2750" t="s">
        <v>8224</v>
      </c>
      <c r="H2750" t="s">
        <v>8246</v>
      </c>
      <c r="I2750">
        <v>1407250329</v>
      </c>
      <c r="J2750" s="13">
        <f t="shared" si="169"/>
        <v>41856.61954861111</v>
      </c>
      <c r="K2750">
        <v>1404658329</v>
      </c>
      <c r="L2750" s="13">
        <f t="shared" si="170"/>
        <v>41923.857511574075</v>
      </c>
      <c r="M2750" t="b">
        <v>0</v>
      </c>
      <c r="N2750">
        <v>6</v>
      </c>
      <c r="O2750" t="b">
        <v>0</v>
      </c>
      <c r="P2750" t="s">
        <v>8271</v>
      </c>
      <c r="Q2750" s="6">
        <f t="shared" si="168"/>
        <v>8.5000000000000006E-2</v>
      </c>
      <c r="R2750" s="8">
        <f t="shared" si="171"/>
        <v>8.5</v>
      </c>
      <c r="S2750" t="s">
        <v>8317</v>
      </c>
      <c r="T2750" t="s">
        <v>8318</v>
      </c>
    </row>
    <row r="2751" spans="1:20" ht="45" x14ac:dyDescent="0.25">
      <c r="A2751">
        <v>2646</v>
      </c>
      <c r="B2751" s="3" t="s">
        <v>2646</v>
      </c>
      <c r="C2751" s="3" t="s">
        <v>6756</v>
      </c>
      <c r="D2751">
        <v>500000</v>
      </c>
      <c r="E2751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 s="13">
        <f t="shared" si="169"/>
        <v>42256.313298611116</v>
      </c>
      <c r="K2751">
        <v>1439191869</v>
      </c>
      <c r="L2751" s="13">
        <f t="shared" si="170"/>
        <v>42077.666377314818</v>
      </c>
      <c r="M2751" t="b">
        <v>1</v>
      </c>
      <c r="N2751">
        <v>535</v>
      </c>
      <c r="O2751" t="b">
        <v>0</v>
      </c>
      <c r="P2751" t="s">
        <v>8301</v>
      </c>
      <c r="Q2751" s="6">
        <f t="shared" si="168"/>
        <v>8.4172839999999999E-2</v>
      </c>
      <c r="R2751" s="8">
        <f t="shared" si="171"/>
        <v>78.666205607476627</v>
      </c>
      <c r="S2751" t="s">
        <v>8310</v>
      </c>
      <c r="T2751" t="s">
        <v>8319</v>
      </c>
    </row>
    <row r="2752" spans="1:20" ht="60" x14ac:dyDescent="0.25">
      <c r="A2752">
        <v>1427</v>
      </c>
      <c r="B2752" s="3" t="s">
        <v>1428</v>
      </c>
      <c r="C2752" s="3" t="s">
        <v>5537</v>
      </c>
      <c r="D2752">
        <v>5000</v>
      </c>
      <c r="E2752">
        <v>419</v>
      </c>
      <c r="F2752" t="s">
        <v>8221</v>
      </c>
      <c r="G2752" t="s">
        <v>8236</v>
      </c>
      <c r="H2752" t="s">
        <v>8249</v>
      </c>
      <c r="I2752">
        <v>1474230385</v>
      </c>
      <c r="J2752" s="13">
        <f t="shared" si="169"/>
        <v>42631.851678240739</v>
      </c>
      <c r="K2752">
        <v>1471638385</v>
      </c>
      <c r="L2752" s="13">
        <f t="shared" si="170"/>
        <v>42200.542268518519</v>
      </c>
      <c r="M2752" t="b">
        <v>0</v>
      </c>
      <c r="N2752">
        <v>4</v>
      </c>
      <c r="O2752" t="b">
        <v>0</v>
      </c>
      <c r="P2752" t="s">
        <v>8287</v>
      </c>
      <c r="Q2752" s="6">
        <f t="shared" si="168"/>
        <v>8.3799999999999999E-2</v>
      </c>
      <c r="R2752" s="8">
        <f t="shared" si="171"/>
        <v>104.75</v>
      </c>
      <c r="S2752" t="s">
        <v>8323</v>
      </c>
      <c r="T2752" t="s">
        <v>8358</v>
      </c>
    </row>
    <row r="2753" spans="1:20" ht="45" x14ac:dyDescent="0.25">
      <c r="A2753">
        <v>1491</v>
      </c>
      <c r="B2753" s="3" t="s">
        <v>1492</v>
      </c>
      <c r="C2753" s="3" t="s">
        <v>5601</v>
      </c>
      <c r="D2753">
        <v>1200</v>
      </c>
      <c r="E2753">
        <v>100</v>
      </c>
      <c r="F2753" t="s">
        <v>8221</v>
      </c>
      <c r="G2753" t="s">
        <v>8224</v>
      </c>
      <c r="H2753" t="s">
        <v>8246</v>
      </c>
      <c r="I2753">
        <v>1424014680</v>
      </c>
      <c r="J2753" s="13">
        <f t="shared" si="169"/>
        <v>42050.651388888888</v>
      </c>
      <c r="K2753">
        <v>1418922443</v>
      </c>
      <c r="L2753" s="13">
        <f t="shared" si="170"/>
        <v>40701.195844907408</v>
      </c>
      <c r="M2753" t="b">
        <v>0</v>
      </c>
      <c r="N2753">
        <v>1</v>
      </c>
      <c r="O2753" t="b">
        <v>0</v>
      </c>
      <c r="P2753" t="s">
        <v>8275</v>
      </c>
      <c r="Q2753" s="6">
        <f t="shared" si="168"/>
        <v>8.3333333333333329E-2</v>
      </c>
      <c r="R2753" s="8">
        <f t="shared" si="171"/>
        <v>100</v>
      </c>
      <c r="S2753" t="s">
        <v>8323</v>
      </c>
      <c r="T2753" t="s">
        <v>8345</v>
      </c>
    </row>
    <row r="2754" spans="1:20" ht="45" x14ac:dyDescent="0.25">
      <c r="A2754">
        <v>1117</v>
      </c>
      <c r="B2754" s="3" t="s">
        <v>1118</v>
      </c>
      <c r="C2754" s="3" t="s">
        <v>5227</v>
      </c>
      <c r="D2754">
        <v>1000</v>
      </c>
      <c r="E2754">
        <v>83</v>
      </c>
      <c r="F2754" t="s">
        <v>8221</v>
      </c>
      <c r="G2754" t="s">
        <v>8236</v>
      </c>
      <c r="H2754" t="s">
        <v>8249</v>
      </c>
      <c r="I2754">
        <v>1451053313</v>
      </c>
      <c r="J2754" s="13">
        <f t="shared" si="169"/>
        <v>42363.598530092597</v>
      </c>
      <c r="K2754">
        <v>1448461313</v>
      </c>
      <c r="L2754" s="13">
        <f t="shared" si="170"/>
        <v>42673.577534722222</v>
      </c>
      <c r="M2754" t="b">
        <v>0</v>
      </c>
      <c r="N2754">
        <v>8</v>
      </c>
      <c r="O2754" t="b">
        <v>0</v>
      </c>
      <c r="P2754" t="s">
        <v>8282</v>
      </c>
      <c r="Q2754" s="6">
        <f t="shared" ref="Q2754:Q2817" si="172">E2754/D2754</f>
        <v>8.3000000000000004E-2</v>
      </c>
      <c r="R2754" s="8">
        <f t="shared" si="171"/>
        <v>10.375</v>
      </c>
      <c r="S2754" t="s">
        <v>8312</v>
      </c>
      <c r="T2754" t="s">
        <v>8348</v>
      </c>
    </row>
    <row r="2755" spans="1:20" ht="60" x14ac:dyDescent="0.25">
      <c r="A2755">
        <v>4046</v>
      </c>
      <c r="B2755" s="3" t="s">
        <v>4042</v>
      </c>
      <c r="C2755" s="3" t="s">
        <v>8150</v>
      </c>
      <c r="D2755">
        <v>5600</v>
      </c>
      <c r="E2755">
        <v>460</v>
      </c>
      <c r="F2755" t="s">
        <v>8221</v>
      </c>
      <c r="G2755" t="s">
        <v>8224</v>
      </c>
      <c r="H2755" t="s">
        <v>8246</v>
      </c>
      <c r="I2755">
        <v>1413992210</v>
      </c>
      <c r="J2755" s="13">
        <f t="shared" ref="J2755:J2818" si="173">(((I2755/60)/60)/24)+DATE(1970,1,1)</f>
        <v>41934.650578703702</v>
      </c>
      <c r="K2755">
        <v>1411400210</v>
      </c>
      <c r="L2755" s="13">
        <f t="shared" ref="L2755:L2818" si="174">(((K2774/60)/60)/24)+DATE(1970,1,1)</f>
        <v>41809.473275462966</v>
      </c>
      <c r="M2755" t="b">
        <v>0</v>
      </c>
      <c r="N2755">
        <v>12</v>
      </c>
      <c r="O2755" t="b">
        <v>0</v>
      </c>
      <c r="P2755" t="s">
        <v>8271</v>
      </c>
      <c r="Q2755" s="6">
        <f t="shared" si="172"/>
        <v>8.2142857142857142E-2</v>
      </c>
      <c r="R2755" s="8">
        <f t="shared" ref="R2755:R2818" si="175">E2755/N2755</f>
        <v>38.333333333333336</v>
      </c>
      <c r="S2755" t="s">
        <v>8317</v>
      </c>
      <c r="T2755" t="s">
        <v>8318</v>
      </c>
    </row>
    <row r="2756" spans="1:20" ht="45" x14ac:dyDescent="0.25">
      <c r="A2756">
        <v>458</v>
      </c>
      <c r="B2756" s="3" t="s">
        <v>459</v>
      </c>
      <c r="C2756" s="3" t="s">
        <v>4568</v>
      </c>
      <c r="D2756">
        <v>10000</v>
      </c>
      <c r="E2756">
        <v>821</v>
      </c>
      <c r="F2756" t="s">
        <v>8221</v>
      </c>
      <c r="G2756" t="s">
        <v>8225</v>
      </c>
      <c r="H2756" t="s">
        <v>8247</v>
      </c>
      <c r="I2756">
        <v>1368550060</v>
      </c>
      <c r="J2756" s="13">
        <f t="shared" si="173"/>
        <v>41408.69976851852</v>
      </c>
      <c r="K2756">
        <v>1365958060</v>
      </c>
      <c r="L2756" s="13">
        <f t="shared" si="174"/>
        <v>42601.854699074072</v>
      </c>
      <c r="M2756" t="b">
        <v>0</v>
      </c>
      <c r="N2756">
        <v>49</v>
      </c>
      <c r="O2756" t="b">
        <v>0</v>
      </c>
      <c r="P2756" t="s">
        <v>8270</v>
      </c>
      <c r="Q2756" s="6">
        <f t="shared" si="172"/>
        <v>8.2100000000000006E-2</v>
      </c>
      <c r="R2756" s="8">
        <f t="shared" si="175"/>
        <v>16.755102040816325</v>
      </c>
      <c r="S2756" t="s">
        <v>8320</v>
      </c>
      <c r="T2756" t="s">
        <v>8347</v>
      </c>
    </row>
    <row r="2757" spans="1:20" ht="60" x14ac:dyDescent="0.25">
      <c r="A2757">
        <v>3922</v>
      </c>
      <c r="B2757" s="3" t="s">
        <v>3919</v>
      </c>
      <c r="C2757" s="3" t="s">
        <v>8030</v>
      </c>
      <c r="D2757">
        <v>750</v>
      </c>
      <c r="E2757">
        <v>61</v>
      </c>
      <c r="F2757" t="s">
        <v>8221</v>
      </c>
      <c r="G2757" t="s">
        <v>8224</v>
      </c>
      <c r="H2757" t="s">
        <v>8246</v>
      </c>
      <c r="I2757">
        <v>1425337200</v>
      </c>
      <c r="J2757" s="13">
        <f t="shared" si="173"/>
        <v>42065.958333333328</v>
      </c>
      <c r="K2757">
        <v>1421432810</v>
      </c>
      <c r="L2757" s="13">
        <f t="shared" si="174"/>
        <v>41791.057314814818</v>
      </c>
      <c r="M2757" t="b">
        <v>0</v>
      </c>
      <c r="N2757">
        <v>6</v>
      </c>
      <c r="O2757" t="b">
        <v>0</v>
      </c>
      <c r="P2757" t="s">
        <v>8271</v>
      </c>
      <c r="Q2757" s="6">
        <f t="shared" si="172"/>
        <v>8.1333333333333327E-2</v>
      </c>
      <c r="R2757" s="8">
        <f t="shared" si="175"/>
        <v>10.166666666666666</v>
      </c>
      <c r="S2757" t="s">
        <v>8317</v>
      </c>
      <c r="T2757" t="s">
        <v>8318</v>
      </c>
    </row>
    <row r="2758" spans="1:20" ht="45" x14ac:dyDescent="0.25">
      <c r="A2758">
        <v>1862</v>
      </c>
      <c r="B2758" s="3" t="s">
        <v>1863</v>
      </c>
      <c r="C2758" s="3" t="s">
        <v>5972</v>
      </c>
      <c r="D2758">
        <v>18000</v>
      </c>
      <c r="E2758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 s="13">
        <f t="shared" si="173"/>
        <v>42802.3125</v>
      </c>
      <c r="K2758">
        <v>1484912974</v>
      </c>
      <c r="L2758" s="13">
        <f t="shared" si="174"/>
        <v>42037.083564814813</v>
      </c>
      <c r="M2758" t="b">
        <v>0</v>
      </c>
      <c r="N2758">
        <v>16</v>
      </c>
      <c r="O2758" t="b">
        <v>0</v>
      </c>
      <c r="P2758" t="s">
        <v>8283</v>
      </c>
      <c r="Q2758" s="6">
        <f t="shared" si="172"/>
        <v>8.0833333333333326E-2</v>
      </c>
      <c r="R2758" s="8">
        <f t="shared" si="175"/>
        <v>90.9375</v>
      </c>
      <c r="S2758" t="s">
        <v>8312</v>
      </c>
      <c r="T2758" t="s">
        <v>8344</v>
      </c>
    </row>
    <row r="2759" spans="1:20" ht="45" x14ac:dyDescent="0.25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1419017488</v>
      </c>
      <c r="J2759" s="13">
        <f t="shared" si="173"/>
        <v>41992.813518518517</v>
      </c>
      <c r="K2759">
        <v>1416339088</v>
      </c>
      <c r="L2759" s="13">
        <f t="shared" si="174"/>
        <v>41947.940740740742</v>
      </c>
      <c r="M2759" t="b">
        <v>0</v>
      </c>
      <c r="N2759">
        <v>5</v>
      </c>
      <c r="O2759" t="b">
        <v>0</v>
      </c>
      <c r="P2759" t="s">
        <v>8287</v>
      </c>
      <c r="Q2759" s="6">
        <f t="shared" si="172"/>
        <v>8.0600000000000005E-2</v>
      </c>
      <c r="R2759" s="8">
        <f t="shared" si="175"/>
        <v>80.599999999999994</v>
      </c>
      <c r="S2759" t="s">
        <v>8323</v>
      </c>
      <c r="T2759" t="s">
        <v>8358</v>
      </c>
    </row>
    <row r="2760" spans="1:20" ht="60" x14ac:dyDescent="0.25">
      <c r="A2760">
        <v>2952</v>
      </c>
      <c r="B2760" s="3" t="s">
        <v>2952</v>
      </c>
      <c r="C2760" s="3" t="s">
        <v>7062</v>
      </c>
      <c r="D2760">
        <v>20000</v>
      </c>
      <c r="E2760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 s="13">
        <f t="shared" si="173"/>
        <v>42660.166666666672</v>
      </c>
      <c r="K2760">
        <v>1473957239</v>
      </c>
      <c r="L2760" s="13">
        <f t="shared" si="174"/>
        <v>42041.205000000002</v>
      </c>
      <c r="M2760" t="b">
        <v>0</v>
      </c>
      <c r="N2760">
        <v>8</v>
      </c>
      <c r="O2760" t="b">
        <v>0</v>
      </c>
      <c r="P2760" t="s">
        <v>8303</v>
      </c>
      <c r="Q2760" s="6">
        <f t="shared" si="172"/>
        <v>8.0250000000000002E-2</v>
      </c>
      <c r="R2760" s="8">
        <f t="shared" si="175"/>
        <v>200.625</v>
      </c>
      <c r="S2760" t="s">
        <v>8317</v>
      </c>
      <c r="T2760" t="s">
        <v>8330</v>
      </c>
    </row>
    <row r="2761" spans="1:20" ht="60" x14ac:dyDescent="0.25">
      <c r="A2761">
        <v>2325</v>
      </c>
      <c r="B2761" s="3" t="s">
        <v>2326</v>
      </c>
      <c r="C2761" s="3" t="s">
        <v>6435</v>
      </c>
      <c r="D2761">
        <v>1000</v>
      </c>
      <c r="E2761">
        <v>80</v>
      </c>
      <c r="F2761" t="s">
        <v>8222</v>
      </c>
      <c r="G2761" t="s">
        <v>8224</v>
      </c>
      <c r="H2761" t="s">
        <v>8246</v>
      </c>
      <c r="I2761">
        <v>1490830331</v>
      </c>
      <c r="J2761" s="13">
        <f t="shared" si="173"/>
        <v>42823.980682870373</v>
      </c>
      <c r="K2761">
        <v>1488241931</v>
      </c>
      <c r="L2761" s="13">
        <f t="shared" si="174"/>
        <v>41712.762673611112</v>
      </c>
      <c r="M2761" t="b">
        <v>0</v>
      </c>
      <c r="N2761">
        <v>7</v>
      </c>
      <c r="O2761" t="b">
        <v>0</v>
      </c>
      <c r="P2761" t="s">
        <v>8298</v>
      </c>
      <c r="Q2761" s="6">
        <f t="shared" si="172"/>
        <v>0.08</v>
      </c>
      <c r="R2761" s="8">
        <f t="shared" si="175"/>
        <v>11.428571428571429</v>
      </c>
      <c r="S2761" t="s">
        <v>8328</v>
      </c>
      <c r="T2761" t="s">
        <v>8329</v>
      </c>
    </row>
    <row r="2762" spans="1:20" ht="60" x14ac:dyDescent="0.25">
      <c r="A2762">
        <v>2776</v>
      </c>
      <c r="B2762" s="3" t="s">
        <v>2776</v>
      </c>
      <c r="C2762" s="3" t="s">
        <v>6886</v>
      </c>
      <c r="D2762">
        <v>21000</v>
      </c>
      <c r="E2762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 s="13">
        <f t="shared" si="173"/>
        <v>42167.297175925924</v>
      </c>
      <c r="K2762">
        <v>1431414476</v>
      </c>
      <c r="L2762" s="13">
        <f t="shared" si="174"/>
        <v>40751.753298611111</v>
      </c>
      <c r="M2762" t="b">
        <v>0</v>
      </c>
      <c r="N2762">
        <v>36</v>
      </c>
      <c r="O2762" t="b">
        <v>0</v>
      </c>
      <c r="P2762" t="s">
        <v>8304</v>
      </c>
      <c r="Q2762" s="6">
        <f t="shared" si="172"/>
        <v>7.8809523809523815E-2</v>
      </c>
      <c r="R2762" s="8">
        <f t="shared" si="175"/>
        <v>45.972222222222221</v>
      </c>
      <c r="S2762" t="s">
        <v>8323</v>
      </c>
      <c r="T2762" t="s">
        <v>8351</v>
      </c>
    </row>
    <row r="2763" spans="1:20" ht="60" x14ac:dyDescent="0.25">
      <c r="A2763">
        <v>1714</v>
      </c>
      <c r="B2763" s="3" t="s">
        <v>1715</v>
      </c>
      <c r="C2763" s="3" t="s">
        <v>5824</v>
      </c>
      <c r="D2763">
        <v>25000</v>
      </c>
      <c r="E2763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 s="13">
        <f t="shared" si="173"/>
        <v>42125.918530092589</v>
      </c>
      <c r="K2763">
        <v>1427925761</v>
      </c>
      <c r="L2763" s="13">
        <f t="shared" si="174"/>
        <v>42291.872175925921</v>
      </c>
      <c r="M2763" t="b">
        <v>0</v>
      </c>
      <c r="N2763">
        <v>17</v>
      </c>
      <c r="O2763" t="b">
        <v>0</v>
      </c>
      <c r="P2763" t="s">
        <v>8293</v>
      </c>
      <c r="Q2763" s="6">
        <f t="shared" si="172"/>
        <v>7.868E-2</v>
      </c>
      <c r="R2763" s="8">
        <f t="shared" si="175"/>
        <v>115.70588235294117</v>
      </c>
      <c r="S2763" t="s">
        <v>8314</v>
      </c>
      <c r="T2763" t="s">
        <v>8339</v>
      </c>
    </row>
    <row r="2764" spans="1:20" ht="45" x14ac:dyDescent="0.25">
      <c r="A2764">
        <v>2916</v>
      </c>
      <c r="B2764" s="3" t="s">
        <v>2916</v>
      </c>
      <c r="C2764" s="3" t="s">
        <v>7026</v>
      </c>
      <c r="D2764">
        <v>1850</v>
      </c>
      <c r="E2764">
        <v>145</v>
      </c>
      <c r="F2764" t="s">
        <v>8221</v>
      </c>
      <c r="G2764" t="s">
        <v>8225</v>
      </c>
      <c r="H2764" t="s">
        <v>8247</v>
      </c>
      <c r="I2764">
        <v>1400498789</v>
      </c>
      <c r="J2764" s="13">
        <f t="shared" si="173"/>
        <v>41778.476724537039</v>
      </c>
      <c r="K2764">
        <v>1398511589</v>
      </c>
      <c r="L2764" s="13">
        <f t="shared" si="174"/>
        <v>42768.97084490741</v>
      </c>
      <c r="M2764" t="b">
        <v>0</v>
      </c>
      <c r="N2764">
        <v>7</v>
      </c>
      <c r="O2764" t="b">
        <v>0</v>
      </c>
      <c r="P2764" t="s">
        <v>8271</v>
      </c>
      <c r="Q2764" s="6">
        <f t="shared" si="172"/>
        <v>7.8378378378378383E-2</v>
      </c>
      <c r="R2764" s="8">
        <f t="shared" si="175"/>
        <v>20.714285714285715</v>
      </c>
      <c r="S2764" t="s">
        <v>8317</v>
      </c>
      <c r="T2764" t="s">
        <v>8318</v>
      </c>
    </row>
    <row r="2765" spans="1:20" ht="30" x14ac:dyDescent="0.25">
      <c r="A2765">
        <v>1089</v>
      </c>
      <c r="B2765" s="3" t="s">
        <v>1090</v>
      </c>
      <c r="C2765" s="3" t="s">
        <v>5199</v>
      </c>
      <c r="D2765">
        <v>15000</v>
      </c>
      <c r="E2765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 s="13">
        <f t="shared" si="173"/>
        <v>42181.189525462964</v>
      </c>
      <c r="K2765">
        <v>1432701175</v>
      </c>
      <c r="L2765" s="13">
        <f t="shared" si="174"/>
        <v>41736.549791666665</v>
      </c>
      <c r="M2765" t="b">
        <v>0</v>
      </c>
      <c r="N2765">
        <v>49</v>
      </c>
      <c r="O2765" t="b">
        <v>0</v>
      </c>
      <c r="P2765" t="s">
        <v>8282</v>
      </c>
      <c r="Q2765" s="6">
        <f t="shared" si="172"/>
        <v>7.8266666666666665E-2</v>
      </c>
      <c r="R2765" s="8">
        <f t="shared" si="175"/>
        <v>23.959183673469386</v>
      </c>
      <c r="S2765" t="s">
        <v>8312</v>
      </c>
      <c r="T2765" t="s">
        <v>8348</v>
      </c>
    </row>
    <row r="2766" spans="1:20" ht="60" x14ac:dyDescent="0.25">
      <c r="A2766">
        <v>1995</v>
      </c>
      <c r="B2766" s="3" t="s">
        <v>1996</v>
      </c>
      <c r="C2766" s="3" t="s">
        <v>6105</v>
      </c>
      <c r="D2766">
        <v>1000</v>
      </c>
      <c r="E2766">
        <v>78</v>
      </c>
      <c r="F2766" t="s">
        <v>8221</v>
      </c>
      <c r="G2766" t="s">
        <v>8229</v>
      </c>
      <c r="H2766" t="s">
        <v>8251</v>
      </c>
      <c r="I2766">
        <v>1437082736</v>
      </c>
      <c r="J2766" s="13">
        <f t="shared" si="173"/>
        <v>42201.902037037042</v>
      </c>
      <c r="K2766">
        <v>1435354736</v>
      </c>
      <c r="L2766" s="13">
        <f t="shared" si="174"/>
        <v>42622.456238425926</v>
      </c>
      <c r="M2766" t="b">
        <v>0</v>
      </c>
      <c r="N2766">
        <v>3</v>
      </c>
      <c r="O2766" t="b">
        <v>0</v>
      </c>
      <c r="P2766" t="s">
        <v>8296</v>
      </c>
      <c r="Q2766" s="6">
        <f t="shared" si="172"/>
        <v>7.8E-2</v>
      </c>
      <c r="R2766" s="8">
        <f t="shared" si="175"/>
        <v>26</v>
      </c>
      <c r="S2766" t="s">
        <v>8325</v>
      </c>
      <c r="T2766" t="s">
        <v>8354</v>
      </c>
    </row>
    <row r="2767" spans="1:20" ht="45" x14ac:dyDescent="0.25">
      <c r="A2767">
        <v>999</v>
      </c>
      <c r="B2767" s="3" t="s">
        <v>1000</v>
      </c>
      <c r="C2767" s="3" t="s">
        <v>5109</v>
      </c>
      <c r="D2767">
        <v>150000</v>
      </c>
      <c r="E2767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 s="13">
        <f t="shared" si="173"/>
        <v>41956.334722222222</v>
      </c>
      <c r="K2767">
        <v>1413270690</v>
      </c>
      <c r="L2767" s="13">
        <f t="shared" si="174"/>
        <v>42136.767175925925</v>
      </c>
      <c r="M2767" t="b">
        <v>0</v>
      </c>
      <c r="N2767">
        <v>40</v>
      </c>
      <c r="O2767" t="b">
        <v>0</v>
      </c>
      <c r="P2767" t="s">
        <v>8273</v>
      </c>
      <c r="Q2767" s="6">
        <f t="shared" si="172"/>
        <v>7.7886666666666673E-2</v>
      </c>
      <c r="R2767" s="8">
        <f t="shared" si="175"/>
        <v>292.07499999999999</v>
      </c>
      <c r="S2767" t="s">
        <v>8310</v>
      </c>
      <c r="T2767" t="s">
        <v>8316</v>
      </c>
    </row>
    <row r="2768" spans="1:20" ht="60" x14ac:dyDescent="0.25">
      <c r="A2768">
        <v>4011</v>
      </c>
      <c r="B2768" s="3" t="s">
        <v>4007</v>
      </c>
      <c r="C2768" s="3" t="s">
        <v>8116</v>
      </c>
      <c r="D2768">
        <v>250</v>
      </c>
      <c r="E2768">
        <v>19</v>
      </c>
      <c r="F2768" t="s">
        <v>8221</v>
      </c>
      <c r="G2768" t="s">
        <v>8225</v>
      </c>
      <c r="H2768" t="s">
        <v>8247</v>
      </c>
      <c r="I2768">
        <v>1422450278</v>
      </c>
      <c r="J2768" s="13">
        <f t="shared" si="173"/>
        <v>42032.54488425926</v>
      </c>
      <c r="K2768">
        <v>1419858278</v>
      </c>
      <c r="L2768" s="13">
        <f t="shared" si="174"/>
        <v>42167.89335648148</v>
      </c>
      <c r="M2768" t="b">
        <v>0</v>
      </c>
      <c r="N2768">
        <v>4</v>
      </c>
      <c r="O2768" t="b">
        <v>0</v>
      </c>
      <c r="P2768" t="s">
        <v>8271</v>
      </c>
      <c r="Q2768" s="6">
        <f t="shared" si="172"/>
        <v>7.5999999999999998E-2</v>
      </c>
      <c r="R2768" s="8">
        <f t="shared" si="175"/>
        <v>4.75</v>
      </c>
      <c r="S2768" t="s">
        <v>8317</v>
      </c>
      <c r="T2768" t="s">
        <v>8318</v>
      </c>
    </row>
    <row r="2769" spans="1:20" ht="60" x14ac:dyDescent="0.25">
      <c r="A2769">
        <v>2675</v>
      </c>
      <c r="B2769" s="3" t="s">
        <v>2675</v>
      </c>
      <c r="C2769" s="3" t="s">
        <v>6785</v>
      </c>
      <c r="D2769">
        <v>25000</v>
      </c>
      <c r="E2769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 s="13">
        <f t="shared" si="173"/>
        <v>41953.899178240739</v>
      </c>
      <c r="K2769">
        <v>1413059689</v>
      </c>
      <c r="L2769" s="13">
        <f t="shared" si="174"/>
        <v>42697.010520833333</v>
      </c>
      <c r="M2769" t="b">
        <v>1</v>
      </c>
      <c r="N2769">
        <v>29</v>
      </c>
      <c r="O2769" t="b">
        <v>0</v>
      </c>
      <c r="P2769" t="s">
        <v>8302</v>
      </c>
      <c r="Q2769" s="6">
        <f t="shared" si="172"/>
        <v>7.5880000000000003E-2</v>
      </c>
      <c r="R2769" s="8">
        <f t="shared" si="175"/>
        <v>65.41379310344827</v>
      </c>
      <c r="S2769" t="s">
        <v>8310</v>
      </c>
      <c r="T2769" t="s">
        <v>8337</v>
      </c>
    </row>
    <row r="2770" spans="1:20" ht="60" x14ac:dyDescent="0.25">
      <c r="A2770">
        <v>664</v>
      </c>
      <c r="B2770" s="3" t="s">
        <v>665</v>
      </c>
      <c r="C2770" s="3" t="s">
        <v>4774</v>
      </c>
      <c r="D2770">
        <v>12000</v>
      </c>
      <c r="E2770">
        <v>904</v>
      </c>
      <c r="F2770" t="s">
        <v>8221</v>
      </c>
      <c r="G2770" t="s">
        <v>8224</v>
      </c>
      <c r="H2770" t="s">
        <v>8246</v>
      </c>
      <c r="I2770">
        <v>1428940775</v>
      </c>
      <c r="J2770" s="13">
        <f t="shared" si="173"/>
        <v>42107.666377314818</v>
      </c>
      <c r="K2770">
        <v>1426348775</v>
      </c>
      <c r="L2770" s="13">
        <f t="shared" si="174"/>
        <v>42394.900462962964</v>
      </c>
      <c r="M2770" t="b">
        <v>0</v>
      </c>
      <c r="N2770">
        <v>29</v>
      </c>
      <c r="O2770" t="b">
        <v>0</v>
      </c>
      <c r="P2770" t="s">
        <v>8273</v>
      </c>
      <c r="Q2770" s="6">
        <f t="shared" si="172"/>
        <v>7.5333333333333335E-2</v>
      </c>
      <c r="R2770" s="8">
        <f t="shared" si="175"/>
        <v>31.172413793103448</v>
      </c>
      <c r="S2770" t="s">
        <v>8310</v>
      </c>
      <c r="T2770" t="s">
        <v>8316</v>
      </c>
    </row>
    <row r="2771" spans="1:20" ht="60" x14ac:dyDescent="0.25">
      <c r="A2771">
        <v>145</v>
      </c>
      <c r="B2771" s="3" t="s">
        <v>147</v>
      </c>
      <c r="C2771" s="3" t="s">
        <v>4255</v>
      </c>
      <c r="D2771">
        <v>4500</v>
      </c>
      <c r="E2771">
        <v>338</v>
      </c>
      <c r="F2771" t="s">
        <v>8220</v>
      </c>
      <c r="G2771" t="s">
        <v>8224</v>
      </c>
      <c r="H2771" t="s">
        <v>8246</v>
      </c>
      <c r="I2771">
        <v>1439298052</v>
      </c>
      <c r="J2771" s="13">
        <f t="shared" si="173"/>
        <v>42227.542268518519</v>
      </c>
      <c r="K2771">
        <v>1436965252</v>
      </c>
      <c r="L2771" s="13">
        <f t="shared" si="174"/>
        <v>42293.809212962966</v>
      </c>
      <c r="M2771" t="b">
        <v>0</v>
      </c>
      <c r="N2771">
        <v>9</v>
      </c>
      <c r="O2771" t="b">
        <v>0</v>
      </c>
      <c r="P2771" t="s">
        <v>8267</v>
      </c>
      <c r="Q2771" s="6">
        <f t="shared" si="172"/>
        <v>7.5111111111111115E-2</v>
      </c>
      <c r="R2771" s="8">
        <f t="shared" si="175"/>
        <v>37.555555555555557</v>
      </c>
      <c r="S2771" t="s">
        <v>8320</v>
      </c>
      <c r="T2771" t="s">
        <v>8340</v>
      </c>
    </row>
    <row r="2772" spans="1:20" ht="60" x14ac:dyDescent="0.25">
      <c r="A2772">
        <v>1078</v>
      </c>
      <c r="B2772" s="3" t="s">
        <v>1079</v>
      </c>
      <c r="C2772" s="3" t="s">
        <v>5188</v>
      </c>
      <c r="D2772">
        <v>600</v>
      </c>
      <c r="E2772">
        <v>45</v>
      </c>
      <c r="F2772" t="s">
        <v>8221</v>
      </c>
      <c r="G2772" t="s">
        <v>8224</v>
      </c>
      <c r="H2772" t="s">
        <v>8246</v>
      </c>
      <c r="I2772">
        <v>1311309721</v>
      </c>
      <c r="J2772" s="13">
        <f t="shared" si="173"/>
        <v>40746.195844907408</v>
      </c>
      <c r="K2772">
        <v>1307421721</v>
      </c>
      <c r="L2772" s="13">
        <f t="shared" si="174"/>
        <v>40934.376145833332</v>
      </c>
      <c r="M2772" t="b">
        <v>0</v>
      </c>
      <c r="N2772">
        <v>5</v>
      </c>
      <c r="O2772" t="b">
        <v>0</v>
      </c>
      <c r="P2772" t="s">
        <v>8282</v>
      </c>
      <c r="Q2772" s="6">
        <f t="shared" si="172"/>
        <v>7.4999999999999997E-2</v>
      </c>
      <c r="R2772" s="8">
        <f t="shared" si="175"/>
        <v>9</v>
      </c>
      <c r="S2772" t="s">
        <v>8312</v>
      </c>
      <c r="T2772" t="s">
        <v>8348</v>
      </c>
    </row>
    <row r="2773" spans="1:20" ht="60" x14ac:dyDescent="0.25">
      <c r="A2773">
        <v>1716</v>
      </c>
      <c r="B2773" s="3" t="s">
        <v>1717</v>
      </c>
      <c r="C2773" s="3" t="s">
        <v>5826</v>
      </c>
      <c r="D2773">
        <v>2000</v>
      </c>
      <c r="E2773">
        <v>150</v>
      </c>
      <c r="F2773" t="s">
        <v>8221</v>
      </c>
      <c r="G2773" t="s">
        <v>8224</v>
      </c>
      <c r="H2773" t="s">
        <v>8246</v>
      </c>
      <c r="I2773">
        <v>1481295099</v>
      </c>
      <c r="J2773" s="13">
        <f t="shared" si="173"/>
        <v>42713.619201388887</v>
      </c>
      <c r="K2773">
        <v>1477835499</v>
      </c>
      <c r="L2773" s="13">
        <f t="shared" si="174"/>
        <v>42673.625868055555</v>
      </c>
      <c r="M2773" t="b">
        <v>0</v>
      </c>
      <c r="N2773">
        <v>3</v>
      </c>
      <c r="O2773" t="b">
        <v>0</v>
      </c>
      <c r="P2773" t="s">
        <v>8293</v>
      </c>
      <c r="Q2773" s="6">
        <f t="shared" si="172"/>
        <v>7.4999999999999997E-2</v>
      </c>
      <c r="R2773" s="8">
        <f t="shared" si="175"/>
        <v>50</v>
      </c>
      <c r="S2773" t="s">
        <v>8314</v>
      </c>
      <c r="T2773" t="s">
        <v>8339</v>
      </c>
    </row>
    <row r="2774" spans="1:20" ht="30" x14ac:dyDescent="0.25">
      <c r="A2774">
        <v>684</v>
      </c>
      <c r="B2774" s="3" t="s">
        <v>685</v>
      </c>
      <c r="C2774" s="3" t="s">
        <v>4794</v>
      </c>
      <c r="D2774">
        <v>320000</v>
      </c>
      <c r="E2774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 s="13">
        <f t="shared" si="173"/>
        <v>41845.125</v>
      </c>
      <c r="K2774">
        <v>1403176891</v>
      </c>
      <c r="L2774" s="13">
        <f t="shared" si="174"/>
        <v>41905.95684027778</v>
      </c>
      <c r="M2774" t="b">
        <v>0</v>
      </c>
      <c r="N2774">
        <v>135</v>
      </c>
      <c r="O2774" t="b">
        <v>0</v>
      </c>
      <c r="P2774" t="s">
        <v>8273</v>
      </c>
      <c r="Q2774" s="6">
        <f t="shared" si="172"/>
        <v>7.4837500000000001E-2</v>
      </c>
      <c r="R2774" s="8">
        <f t="shared" si="175"/>
        <v>177.39259259259259</v>
      </c>
      <c r="S2774" t="s">
        <v>8310</v>
      </c>
      <c r="T2774" t="s">
        <v>8316</v>
      </c>
    </row>
    <row r="2775" spans="1:20" ht="60" x14ac:dyDescent="0.25">
      <c r="A2775">
        <v>3969</v>
      </c>
      <c r="B2775" s="3" t="s">
        <v>3966</v>
      </c>
      <c r="C2775" s="3" t="s">
        <v>8076</v>
      </c>
      <c r="D2775">
        <v>2825</v>
      </c>
      <c r="E2775">
        <v>211</v>
      </c>
      <c r="F2775" t="s">
        <v>8221</v>
      </c>
      <c r="G2775" t="s">
        <v>8224</v>
      </c>
      <c r="H2775" t="s">
        <v>8246</v>
      </c>
      <c r="I2775">
        <v>1472442900</v>
      </c>
      <c r="J2775" s="13">
        <f t="shared" si="173"/>
        <v>42611.163194444445</v>
      </c>
      <c r="K2775">
        <v>1471638646</v>
      </c>
      <c r="L2775" s="13">
        <f t="shared" si="174"/>
        <v>42480.800648148142</v>
      </c>
      <c r="M2775" t="b">
        <v>0</v>
      </c>
      <c r="N2775">
        <v>6</v>
      </c>
      <c r="O2775" t="b">
        <v>0</v>
      </c>
      <c r="P2775" t="s">
        <v>8271</v>
      </c>
      <c r="Q2775" s="6">
        <f t="shared" si="172"/>
        <v>7.4690265486725665E-2</v>
      </c>
      <c r="R2775" s="8">
        <f t="shared" si="175"/>
        <v>35.166666666666664</v>
      </c>
      <c r="S2775" t="s">
        <v>8317</v>
      </c>
      <c r="T2775" t="s">
        <v>8318</v>
      </c>
    </row>
    <row r="2776" spans="1:20" ht="60" x14ac:dyDescent="0.25">
      <c r="A2776">
        <v>1600</v>
      </c>
      <c r="B2776" s="3" t="s">
        <v>1601</v>
      </c>
      <c r="C2776" s="3" t="s">
        <v>5710</v>
      </c>
      <c r="D2776">
        <v>5000</v>
      </c>
      <c r="E2776">
        <v>367</v>
      </c>
      <c r="F2776" t="s">
        <v>8221</v>
      </c>
      <c r="G2776" t="s">
        <v>8224</v>
      </c>
      <c r="H2776" t="s">
        <v>8246</v>
      </c>
      <c r="I2776">
        <v>1405401060</v>
      </c>
      <c r="J2776" s="13">
        <f t="shared" si="173"/>
        <v>41835.21597222222</v>
      </c>
      <c r="K2776">
        <v>1401585752</v>
      </c>
      <c r="L2776" s="13">
        <f t="shared" si="174"/>
        <v>41936.647164351853</v>
      </c>
      <c r="M2776" t="b">
        <v>0</v>
      </c>
      <c r="N2776">
        <v>9</v>
      </c>
      <c r="O2776" t="b">
        <v>0</v>
      </c>
      <c r="P2776" t="s">
        <v>8291</v>
      </c>
      <c r="Q2776" s="6">
        <f t="shared" si="172"/>
        <v>7.3400000000000007E-2</v>
      </c>
      <c r="R2776" s="8">
        <f t="shared" si="175"/>
        <v>40.777777777777779</v>
      </c>
      <c r="S2776" t="s">
        <v>8325</v>
      </c>
      <c r="T2776" t="s">
        <v>8343</v>
      </c>
    </row>
    <row r="2777" spans="1:20" ht="60" x14ac:dyDescent="0.25">
      <c r="A2777">
        <v>446</v>
      </c>
      <c r="B2777" s="3" t="s">
        <v>447</v>
      </c>
      <c r="C2777" s="3" t="s">
        <v>4556</v>
      </c>
      <c r="D2777">
        <v>10500</v>
      </c>
      <c r="E2777">
        <v>766</v>
      </c>
      <c r="F2777" t="s">
        <v>8221</v>
      </c>
      <c r="G2777" t="s">
        <v>8224</v>
      </c>
      <c r="H2777" t="s">
        <v>8246</v>
      </c>
      <c r="I2777">
        <v>1425434420</v>
      </c>
      <c r="J2777" s="13">
        <f t="shared" si="173"/>
        <v>42067.083564814813</v>
      </c>
      <c r="K2777">
        <v>1422842420</v>
      </c>
      <c r="L2777" s="13">
        <f t="shared" si="174"/>
        <v>41004.139108796298</v>
      </c>
      <c r="M2777" t="b">
        <v>0</v>
      </c>
      <c r="N2777">
        <v>16</v>
      </c>
      <c r="O2777" t="b">
        <v>0</v>
      </c>
      <c r="P2777" t="s">
        <v>8270</v>
      </c>
      <c r="Q2777" s="6">
        <f t="shared" si="172"/>
        <v>7.2952380952380949E-2</v>
      </c>
      <c r="R2777" s="8">
        <f t="shared" si="175"/>
        <v>47.875</v>
      </c>
      <c r="S2777" t="s">
        <v>8320</v>
      </c>
      <c r="T2777" t="s">
        <v>8347</v>
      </c>
    </row>
    <row r="2778" spans="1:20" ht="60" x14ac:dyDescent="0.25">
      <c r="A2778">
        <v>995</v>
      </c>
      <c r="B2778" s="3" t="s">
        <v>996</v>
      </c>
      <c r="C2778" s="3" t="s">
        <v>5105</v>
      </c>
      <c r="D2778">
        <v>10000</v>
      </c>
      <c r="E2778">
        <v>726</v>
      </c>
      <c r="F2778" t="s">
        <v>8221</v>
      </c>
      <c r="G2778" t="s">
        <v>8224</v>
      </c>
      <c r="H2778" t="s">
        <v>8246</v>
      </c>
      <c r="I2778">
        <v>1417276800</v>
      </c>
      <c r="J2778" s="13">
        <f t="shared" si="173"/>
        <v>41972.666666666672</v>
      </c>
      <c r="K2778">
        <v>1415140480</v>
      </c>
      <c r="L2778" s="13">
        <f t="shared" si="174"/>
        <v>42040.829872685179</v>
      </c>
      <c r="M2778" t="b">
        <v>0</v>
      </c>
      <c r="N2778">
        <v>9</v>
      </c>
      <c r="O2778" t="b">
        <v>0</v>
      </c>
      <c r="P2778" t="s">
        <v>8273</v>
      </c>
      <c r="Q2778" s="6">
        <f t="shared" si="172"/>
        <v>7.2599999999999998E-2</v>
      </c>
      <c r="R2778" s="8">
        <f t="shared" si="175"/>
        <v>80.666666666666671</v>
      </c>
      <c r="S2778" t="s">
        <v>8310</v>
      </c>
      <c r="T2778" t="s">
        <v>8316</v>
      </c>
    </row>
    <row r="2779" spans="1:20" ht="60" x14ac:dyDescent="0.25">
      <c r="A2779">
        <v>3729</v>
      </c>
      <c r="B2779" s="3" t="s">
        <v>3726</v>
      </c>
      <c r="C2779" s="3" t="s">
        <v>7839</v>
      </c>
      <c r="D2779">
        <v>5000</v>
      </c>
      <c r="E2779">
        <v>362</v>
      </c>
      <c r="F2779" t="s">
        <v>8221</v>
      </c>
      <c r="G2779" t="s">
        <v>8224</v>
      </c>
      <c r="H2779" t="s">
        <v>8246</v>
      </c>
      <c r="I2779">
        <v>1427082912</v>
      </c>
      <c r="J2779" s="13">
        <f t="shared" si="173"/>
        <v>42086.16333333333</v>
      </c>
      <c r="K2779">
        <v>1423198512</v>
      </c>
      <c r="L2779" s="13">
        <f t="shared" si="174"/>
        <v>41264.853865740741</v>
      </c>
      <c r="M2779" t="b">
        <v>0</v>
      </c>
      <c r="N2779">
        <v>5</v>
      </c>
      <c r="O2779" t="b">
        <v>0</v>
      </c>
      <c r="P2779" t="s">
        <v>8271</v>
      </c>
      <c r="Q2779" s="6">
        <f t="shared" si="172"/>
        <v>7.2400000000000006E-2</v>
      </c>
      <c r="R2779" s="8">
        <f t="shared" si="175"/>
        <v>72.400000000000006</v>
      </c>
      <c r="S2779" t="s">
        <v>8317</v>
      </c>
      <c r="T2779" t="s">
        <v>8318</v>
      </c>
    </row>
    <row r="2780" spans="1:20" ht="30" x14ac:dyDescent="0.25">
      <c r="A2780">
        <v>1098</v>
      </c>
      <c r="B2780" s="3" t="s">
        <v>1099</v>
      </c>
      <c r="C2780" s="3" t="s">
        <v>5208</v>
      </c>
      <c r="D2780">
        <v>25000</v>
      </c>
      <c r="E2780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 s="13">
        <f t="shared" si="173"/>
        <v>41742.762673611112</v>
      </c>
      <c r="K2780">
        <v>1394821095</v>
      </c>
      <c r="L2780" s="13">
        <f t="shared" si="174"/>
        <v>42065.084375000006</v>
      </c>
      <c r="M2780" t="b">
        <v>0</v>
      </c>
      <c r="N2780">
        <v>22</v>
      </c>
      <c r="O2780" t="b">
        <v>0</v>
      </c>
      <c r="P2780" t="s">
        <v>8282</v>
      </c>
      <c r="Q2780" s="6">
        <f t="shared" si="172"/>
        <v>7.2120000000000004E-2</v>
      </c>
      <c r="R2780" s="8">
        <f t="shared" si="175"/>
        <v>81.954545454545453</v>
      </c>
      <c r="S2780" t="s">
        <v>8312</v>
      </c>
      <c r="T2780" t="s">
        <v>8348</v>
      </c>
    </row>
    <row r="2781" spans="1:20" ht="60" x14ac:dyDescent="0.25">
      <c r="A2781">
        <v>888</v>
      </c>
      <c r="B2781" s="3" t="s">
        <v>889</v>
      </c>
      <c r="C2781" s="3" t="s">
        <v>4998</v>
      </c>
      <c r="D2781">
        <v>1000</v>
      </c>
      <c r="E2781">
        <v>72</v>
      </c>
      <c r="F2781" t="s">
        <v>8221</v>
      </c>
      <c r="G2781" t="s">
        <v>8224</v>
      </c>
      <c r="H2781" t="s">
        <v>8246</v>
      </c>
      <c r="I2781">
        <v>1314856800</v>
      </c>
      <c r="J2781" s="13">
        <f t="shared" si="173"/>
        <v>40787.25</v>
      </c>
      <c r="K2781">
        <v>1311789885</v>
      </c>
      <c r="L2781" s="13">
        <f t="shared" si="174"/>
        <v>41680.359976851854</v>
      </c>
      <c r="M2781" t="b">
        <v>0</v>
      </c>
      <c r="N2781">
        <v>4</v>
      </c>
      <c r="O2781" t="b">
        <v>0</v>
      </c>
      <c r="P2781" t="s">
        <v>8279</v>
      </c>
      <c r="Q2781" s="6">
        <f t="shared" si="172"/>
        <v>7.1999999999999995E-2</v>
      </c>
      <c r="R2781" s="8">
        <f t="shared" si="175"/>
        <v>18</v>
      </c>
      <c r="S2781" t="s">
        <v>8314</v>
      </c>
      <c r="T2781" t="s">
        <v>8331</v>
      </c>
    </row>
    <row r="2782" spans="1:20" ht="60" x14ac:dyDescent="0.25">
      <c r="A2782">
        <v>1408</v>
      </c>
      <c r="B2782" s="3" t="s">
        <v>1409</v>
      </c>
      <c r="C2782" s="3" t="s">
        <v>5518</v>
      </c>
      <c r="D2782">
        <v>1000</v>
      </c>
      <c r="E2782">
        <v>72</v>
      </c>
      <c r="F2782" t="s">
        <v>8221</v>
      </c>
      <c r="G2782" t="s">
        <v>8225</v>
      </c>
      <c r="H2782" t="s">
        <v>8247</v>
      </c>
      <c r="I2782">
        <v>1447451756</v>
      </c>
      <c r="J2782" s="13">
        <f t="shared" si="173"/>
        <v>42321.913842592592</v>
      </c>
      <c r="K2782">
        <v>1444856156</v>
      </c>
      <c r="L2782" s="13">
        <f t="shared" si="174"/>
        <v>42053.672824074078</v>
      </c>
      <c r="M2782" t="b">
        <v>0</v>
      </c>
      <c r="N2782">
        <v>6</v>
      </c>
      <c r="O2782" t="b">
        <v>0</v>
      </c>
      <c r="P2782" t="s">
        <v>8287</v>
      </c>
      <c r="Q2782" s="6">
        <f t="shared" si="172"/>
        <v>7.1999999999999995E-2</v>
      </c>
      <c r="R2782" s="8">
        <f t="shared" si="175"/>
        <v>12</v>
      </c>
      <c r="S2782" t="s">
        <v>8323</v>
      </c>
      <c r="T2782" t="s">
        <v>8358</v>
      </c>
    </row>
    <row r="2783" spans="1:20" ht="60" x14ac:dyDescent="0.25">
      <c r="A2783">
        <v>4027</v>
      </c>
      <c r="B2783" s="3" t="s">
        <v>4023</v>
      </c>
      <c r="C2783" s="3" t="s">
        <v>8132</v>
      </c>
      <c r="D2783">
        <v>3000</v>
      </c>
      <c r="E2783">
        <v>215</v>
      </c>
      <c r="F2783" t="s">
        <v>8221</v>
      </c>
      <c r="G2783" t="s">
        <v>8224</v>
      </c>
      <c r="H2783" t="s">
        <v>8246</v>
      </c>
      <c r="I2783">
        <v>1487811600</v>
      </c>
      <c r="J2783" s="13">
        <f t="shared" si="173"/>
        <v>42789.041666666672</v>
      </c>
      <c r="K2783">
        <v>1486077481</v>
      </c>
      <c r="L2783" s="13">
        <f t="shared" si="174"/>
        <v>42696.37572916667</v>
      </c>
      <c r="M2783" t="b">
        <v>0</v>
      </c>
      <c r="N2783">
        <v>7</v>
      </c>
      <c r="O2783" t="b">
        <v>0</v>
      </c>
      <c r="P2783" t="s">
        <v>8271</v>
      </c>
      <c r="Q2783" s="6">
        <f t="shared" si="172"/>
        <v>7.166666666666667E-2</v>
      </c>
      <c r="R2783" s="8">
        <f t="shared" si="175"/>
        <v>30.714285714285715</v>
      </c>
      <c r="S2783" t="s">
        <v>8317</v>
      </c>
      <c r="T2783" t="s">
        <v>8318</v>
      </c>
    </row>
    <row r="2784" spans="1:20" ht="30" x14ac:dyDescent="0.25">
      <c r="A2784">
        <v>1224</v>
      </c>
      <c r="B2784" s="3" t="s">
        <v>1225</v>
      </c>
      <c r="C2784" s="3" t="s">
        <v>5334</v>
      </c>
      <c r="D2784">
        <v>15000</v>
      </c>
      <c r="E2784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 s="13">
        <f t="shared" si="173"/>
        <v>41796.549791666665</v>
      </c>
      <c r="K2784">
        <v>1396876302</v>
      </c>
      <c r="L2784" s="13">
        <f t="shared" si="174"/>
        <v>42223.108865740738</v>
      </c>
      <c r="M2784" t="b">
        <v>0</v>
      </c>
      <c r="N2784">
        <v>18</v>
      </c>
      <c r="O2784" t="b">
        <v>0</v>
      </c>
      <c r="P2784" t="s">
        <v>8286</v>
      </c>
      <c r="Q2784" s="6">
        <f t="shared" si="172"/>
        <v>7.0666666666666669E-2</v>
      </c>
      <c r="R2784" s="8">
        <f t="shared" si="175"/>
        <v>58.888888888888886</v>
      </c>
      <c r="S2784" t="s">
        <v>8314</v>
      </c>
      <c r="T2784" t="s">
        <v>8352</v>
      </c>
    </row>
    <row r="2785" spans="1:20" ht="60" x14ac:dyDescent="0.25">
      <c r="A2785">
        <v>1419</v>
      </c>
      <c r="B2785" s="3" t="s">
        <v>1420</v>
      </c>
      <c r="C2785" s="3" t="s">
        <v>5529</v>
      </c>
      <c r="D2785">
        <v>6300</v>
      </c>
      <c r="E2785">
        <v>445</v>
      </c>
      <c r="F2785" t="s">
        <v>8221</v>
      </c>
      <c r="G2785" t="s">
        <v>8224</v>
      </c>
      <c r="H2785" t="s">
        <v>8246</v>
      </c>
      <c r="I2785">
        <v>1476010619</v>
      </c>
      <c r="J2785" s="13">
        <f t="shared" si="173"/>
        <v>42652.456238425926</v>
      </c>
      <c r="K2785">
        <v>1473418619</v>
      </c>
      <c r="L2785" s="13">
        <f t="shared" si="174"/>
        <v>42129.82540509259</v>
      </c>
      <c r="M2785" t="b">
        <v>0</v>
      </c>
      <c r="N2785">
        <v>10</v>
      </c>
      <c r="O2785" t="b">
        <v>0</v>
      </c>
      <c r="P2785" t="s">
        <v>8287</v>
      </c>
      <c r="Q2785" s="6">
        <f t="shared" si="172"/>
        <v>7.0634920634920634E-2</v>
      </c>
      <c r="R2785" s="8">
        <f t="shared" si="175"/>
        <v>44.5</v>
      </c>
      <c r="S2785" t="s">
        <v>8323</v>
      </c>
      <c r="T2785" t="s">
        <v>8358</v>
      </c>
    </row>
    <row r="2786" spans="1:20" ht="75" x14ac:dyDescent="0.25">
      <c r="A2786">
        <v>3849</v>
      </c>
      <c r="B2786" s="3" t="s">
        <v>3846</v>
      </c>
      <c r="C2786" s="3" t="s">
        <v>7958</v>
      </c>
      <c r="D2786">
        <v>30000</v>
      </c>
      <c r="E2786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 s="13">
        <f t="shared" si="173"/>
        <v>42166.767175925925</v>
      </c>
      <c r="K2786">
        <v>1431455084</v>
      </c>
      <c r="L2786" s="13">
        <f t="shared" si="174"/>
        <v>41855.777905092589</v>
      </c>
      <c r="M2786" t="b">
        <v>1</v>
      </c>
      <c r="N2786">
        <v>28</v>
      </c>
      <c r="O2786" t="b">
        <v>0</v>
      </c>
      <c r="P2786" t="s">
        <v>8271</v>
      </c>
      <c r="Q2786" s="6">
        <f t="shared" si="172"/>
        <v>7.0433333333333334E-2</v>
      </c>
      <c r="R2786" s="8">
        <f t="shared" si="175"/>
        <v>75.464285714285708</v>
      </c>
      <c r="S2786" t="s">
        <v>8317</v>
      </c>
      <c r="T2786" t="s">
        <v>8318</v>
      </c>
    </row>
    <row r="2787" spans="1:20" ht="30" x14ac:dyDescent="0.25">
      <c r="A2787">
        <v>1991</v>
      </c>
      <c r="B2787" s="3" t="s">
        <v>1992</v>
      </c>
      <c r="C2787" s="3" t="s">
        <v>6101</v>
      </c>
      <c r="D2787">
        <v>2000</v>
      </c>
      <c r="E2787">
        <v>140</v>
      </c>
      <c r="F2787" t="s">
        <v>8221</v>
      </c>
      <c r="G2787" t="s">
        <v>8224</v>
      </c>
      <c r="H2787" t="s">
        <v>8246</v>
      </c>
      <c r="I2787">
        <v>1435958786</v>
      </c>
      <c r="J2787" s="13">
        <f t="shared" si="173"/>
        <v>42188.89335648148</v>
      </c>
      <c r="K2787">
        <v>1434144386</v>
      </c>
      <c r="L2787" s="13">
        <f t="shared" si="174"/>
        <v>42327.671631944439</v>
      </c>
      <c r="M2787" t="b">
        <v>0</v>
      </c>
      <c r="N2787">
        <v>3</v>
      </c>
      <c r="O2787" t="b">
        <v>0</v>
      </c>
      <c r="P2787" t="s">
        <v>8296</v>
      </c>
      <c r="Q2787" s="6">
        <f t="shared" si="172"/>
        <v>7.0000000000000007E-2</v>
      </c>
      <c r="R2787" s="8">
        <f t="shared" si="175"/>
        <v>46.666666666666664</v>
      </c>
      <c r="S2787" t="s">
        <v>8325</v>
      </c>
      <c r="T2787" t="s">
        <v>8354</v>
      </c>
    </row>
    <row r="2788" spans="1:20" ht="60" x14ac:dyDescent="0.25">
      <c r="A2788">
        <v>4105</v>
      </c>
      <c r="B2788" s="3" t="s">
        <v>4101</v>
      </c>
      <c r="C2788" s="3" t="s">
        <v>8208</v>
      </c>
      <c r="D2788">
        <v>33000</v>
      </c>
      <c r="E2788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 s="13">
        <f t="shared" si="173"/>
        <v>42730.010520833333</v>
      </c>
      <c r="K2788">
        <v>1479860109</v>
      </c>
      <c r="L2788" s="13">
        <f t="shared" si="174"/>
        <v>41821.020601851851</v>
      </c>
      <c r="M2788" t="b">
        <v>0</v>
      </c>
      <c r="N2788">
        <v>6</v>
      </c>
      <c r="O2788" t="b">
        <v>0</v>
      </c>
      <c r="P2788" t="s">
        <v>8271</v>
      </c>
      <c r="Q2788" s="6">
        <f t="shared" si="172"/>
        <v>6.9696969696969702E-2</v>
      </c>
      <c r="R2788" s="8">
        <f t="shared" si="175"/>
        <v>383.33333333333331</v>
      </c>
      <c r="S2788" t="s">
        <v>8317</v>
      </c>
      <c r="T2788" t="s">
        <v>8318</v>
      </c>
    </row>
    <row r="2789" spans="1:20" ht="45" x14ac:dyDescent="0.25">
      <c r="A2789">
        <v>2600</v>
      </c>
      <c r="B2789" s="3" t="s">
        <v>2600</v>
      </c>
      <c r="C2789" s="3" t="s">
        <v>6710</v>
      </c>
      <c r="D2789">
        <v>50000</v>
      </c>
      <c r="E2789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 s="13">
        <f t="shared" si="173"/>
        <v>42454.858796296292</v>
      </c>
      <c r="K2789">
        <v>1453757800</v>
      </c>
      <c r="L2789" s="13">
        <f t="shared" si="174"/>
        <v>41920.963472222218</v>
      </c>
      <c r="M2789" t="b">
        <v>0</v>
      </c>
      <c r="N2789">
        <v>30</v>
      </c>
      <c r="O2789" t="b">
        <v>0</v>
      </c>
      <c r="P2789" t="s">
        <v>8284</v>
      </c>
      <c r="Q2789" s="6">
        <f t="shared" si="172"/>
        <v>6.9320000000000007E-2</v>
      </c>
      <c r="R2789" s="8">
        <f t="shared" si="175"/>
        <v>115.53333333333333</v>
      </c>
      <c r="S2789" t="s">
        <v>8328</v>
      </c>
      <c r="T2789" t="s">
        <v>8356</v>
      </c>
    </row>
    <row r="2790" spans="1:20" ht="60" x14ac:dyDescent="0.25">
      <c r="A2790">
        <v>4032</v>
      </c>
      <c r="B2790" s="3" t="s">
        <v>4028</v>
      </c>
      <c r="C2790" s="3" t="s">
        <v>8137</v>
      </c>
      <c r="D2790">
        <v>6048</v>
      </c>
      <c r="E2790">
        <v>413</v>
      </c>
      <c r="F2790" t="s">
        <v>8221</v>
      </c>
      <c r="G2790" t="s">
        <v>8224</v>
      </c>
      <c r="H2790" t="s">
        <v>8246</v>
      </c>
      <c r="I2790">
        <v>1450211116</v>
      </c>
      <c r="J2790" s="13">
        <f t="shared" si="173"/>
        <v>42353.85087962963</v>
      </c>
      <c r="K2790">
        <v>1445023516</v>
      </c>
      <c r="L2790" s="13">
        <f t="shared" si="174"/>
        <v>41613.172974537039</v>
      </c>
      <c r="M2790" t="b">
        <v>0</v>
      </c>
      <c r="N2790">
        <v>7</v>
      </c>
      <c r="O2790" t="b">
        <v>0</v>
      </c>
      <c r="P2790" t="s">
        <v>8271</v>
      </c>
      <c r="Q2790" s="6">
        <f t="shared" si="172"/>
        <v>6.8287037037037035E-2</v>
      </c>
      <c r="R2790" s="8">
        <f t="shared" si="175"/>
        <v>59</v>
      </c>
      <c r="S2790" t="s">
        <v>8317</v>
      </c>
      <c r="T2790" t="s">
        <v>8318</v>
      </c>
    </row>
    <row r="2791" spans="1:20" ht="45" x14ac:dyDescent="0.25">
      <c r="A2791">
        <v>424</v>
      </c>
      <c r="B2791" s="3" t="s">
        <v>425</v>
      </c>
      <c r="C2791" s="3" t="s">
        <v>4534</v>
      </c>
      <c r="D2791">
        <v>3000</v>
      </c>
      <c r="E2791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 s="13">
        <f t="shared" si="173"/>
        <v>40994.334479166668</v>
      </c>
      <c r="K2791">
        <v>1327568499</v>
      </c>
      <c r="L2791" s="13">
        <f t="shared" si="174"/>
        <v>42053.722060185188</v>
      </c>
      <c r="M2791" t="b">
        <v>0</v>
      </c>
      <c r="N2791">
        <v>5</v>
      </c>
      <c r="O2791" t="b">
        <v>0</v>
      </c>
      <c r="P2791" t="s">
        <v>8270</v>
      </c>
      <c r="Q2791" s="6">
        <f t="shared" si="172"/>
        <v>6.7966666666666675E-2</v>
      </c>
      <c r="R2791" s="8">
        <f t="shared" si="175"/>
        <v>40.78</v>
      </c>
      <c r="S2791" t="s">
        <v>8320</v>
      </c>
      <c r="T2791" t="s">
        <v>8347</v>
      </c>
    </row>
    <row r="2792" spans="1:20" ht="60" x14ac:dyDescent="0.25">
      <c r="A2792">
        <v>1433</v>
      </c>
      <c r="B2792" s="3" t="s">
        <v>1434</v>
      </c>
      <c r="C2792" s="3" t="s">
        <v>5543</v>
      </c>
      <c r="D2792">
        <v>12000</v>
      </c>
      <c r="E2792">
        <v>805</v>
      </c>
      <c r="F2792" t="s">
        <v>8221</v>
      </c>
      <c r="G2792" t="s">
        <v>8237</v>
      </c>
      <c r="H2792" t="s">
        <v>8249</v>
      </c>
      <c r="I2792">
        <v>1481367600</v>
      </c>
      <c r="J2792" s="13">
        <f t="shared" si="173"/>
        <v>42714.458333333328</v>
      </c>
      <c r="K2792">
        <v>1477839675</v>
      </c>
      <c r="L2792" s="13">
        <f t="shared" si="174"/>
        <v>42339.967708333337</v>
      </c>
      <c r="M2792" t="b">
        <v>0</v>
      </c>
      <c r="N2792">
        <v>10</v>
      </c>
      <c r="O2792" t="b">
        <v>0</v>
      </c>
      <c r="P2792" t="s">
        <v>8287</v>
      </c>
      <c r="Q2792" s="6">
        <f t="shared" si="172"/>
        <v>6.7083333333333328E-2</v>
      </c>
      <c r="R2792" s="8">
        <f t="shared" si="175"/>
        <v>80.5</v>
      </c>
      <c r="S2792" t="s">
        <v>8323</v>
      </c>
      <c r="T2792" t="s">
        <v>8358</v>
      </c>
    </row>
    <row r="2793" spans="1:20" ht="45" x14ac:dyDescent="0.25">
      <c r="A2793">
        <v>1776</v>
      </c>
      <c r="B2793" s="3" t="s">
        <v>1777</v>
      </c>
      <c r="C2793" s="3" t="s">
        <v>5886</v>
      </c>
      <c r="D2793">
        <v>5000</v>
      </c>
      <c r="E2793">
        <v>335</v>
      </c>
      <c r="F2793" t="s">
        <v>8221</v>
      </c>
      <c r="G2793" t="s">
        <v>8225</v>
      </c>
      <c r="H2793" t="s">
        <v>8247</v>
      </c>
      <c r="I2793">
        <v>1414623471</v>
      </c>
      <c r="J2793" s="13">
        <f t="shared" si="173"/>
        <v>41941.95684027778</v>
      </c>
      <c r="K2793">
        <v>1411513071</v>
      </c>
      <c r="L2793" s="13">
        <f t="shared" si="174"/>
        <v>41978.760393518518</v>
      </c>
      <c r="M2793" t="b">
        <v>1</v>
      </c>
      <c r="N2793">
        <v>4</v>
      </c>
      <c r="O2793" t="b">
        <v>0</v>
      </c>
      <c r="P2793" t="s">
        <v>8285</v>
      </c>
      <c r="Q2793" s="6">
        <f t="shared" si="172"/>
        <v>6.7000000000000004E-2</v>
      </c>
      <c r="R2793" s="8">
        <f t="shared" si="175"/>
        <v>83.75</v>
      </c>
      <c r="S2793" t="s">
        <v>8325</v>
      </c>
      <c r="T2793" t="s">
        <v>8326</v>
      </c>
    </row>
    <row r="2794" spans="1:20" ht="60" x14ac:dyDescent="0.25">
      <c r="A2794">
        <v>2860</v>
      </c>
      <c r="B2794" s="3" t="s">
        <v>2860</v>
      </c>
      <c r="C2794" s="3" t="s">
        <v>6970</v>
      </c>
      <c r="D2794">
        <v>4000</v>
      </c>
      <c r="E2794">
        <v>266</v>
      </c>
      <c r="F2794" t="s">
        <v>8221</v>
      </c>
      <c r="G2794" t="s">
        <v>8224</v>
      </c>
      <c r="H2794" t="s">
        <v>8246</v>
      </c>
      <c r="I2794">
        <v>1466363576</v>
      </c>
      <c r="J2794" s="13">
        <f t="shared" si="173"/>
        <v>42540.800648148142</v>
      </c>
      <c r="K2794">
        <v>1461179576</v>
      </c>
      <c r="L2794" s="13">
        <f t="shared" si="174"/>
        <v>41162.672326388885</v>
      </c>
      <c r="M2794" t="b">
        <v>0</v>
      </c>
      <c r="N2794">
        <v>9</v>
      </c>
      <c r="O2794" t="b">
        <v>0</v>
      </c>
      <c r="P2794" t="s">
        <v>8271</v>
      </c>
      <c r="Q2794" s="6">
        <f t="shared" si="172"/>
        <v>6.6500000000000004E-2</v>
      </c>
      <c r="R2794" s="8">
        <f t="shared" si="175"/>
        <v>29.555555555555557</v>
      </c>
      <c r="S2794" t="s">
        <v>8317</v>
      </c>
      <c r="T2794" t="s">
        <v>8318</v>
      </c>
    </row>
    <row r="2795" spans="1:20" ht="30" x14ac:dyDescent="0.25">
      <c r="A2795">
        <v>1339</v>
      </c>
      <c r="B2795" s="3" t="s">
        <v>1340</v>
      </c>
      <c r="C2795" s="3" t="s">
        <v>5449</v>
      </c>
      <c r="D2795">
        <v>50000</v>
      </c>
      <c r="E2795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 s="13">
        <f t="shared" si="173"/>
        <v>41981.688831018517</v>
      </c>
      <c r="K2795">
        <v>1414164715</v>
      </c>
      <c r="L2795" s="13">
        <f t="shared" si="174"/>
        <v>42787.862430555557</v>
      </c>
      <c r="M2795" t="b">
        <v>0</v>
      </c>
      <c r="N2795">
        <v>37</v>
      </c>
      <c r="O2795" t="b">
        <v>0</v>
      </c>
      <c r="P2795" t="s">
        <v>8273</v>
      </c>
      <c r="Q2795" s="6">
        <f t="shared" si="172"/>
        <v>6.6339999999999996E-2</v>
      </c>
      <c r="R2795" s="8">
        <f t="shared" si="175"/>
        <v>89.648648648648646</v>
      </c>
      <c r="S2795" t="s">
        <v>8310</v>
      </c>
      <c r="T2795" t="s">
        <v>8316</v>
      </c>
    </row>
    <row r="2796" spans="1:20" ht="60" x14ac:dyDescent="0.25">
      <c r="A2796">
        <v>913</v>
      </c>
      <c r="B2796" s="3" t="s">
        <v>914</v>
      </c>
      <c r="C2796" s="3" t="s">
        <v>5023</v>
      </c>
      <c r="D2796">
        <v>30000</v>
      </c>
      <c r="E2796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 s="13">
        <f t="shared" si="173"/>
        <v>41034.139108796298</v>
      </c>
      <c r="K2796">
        <v>1333596019</v>
      </c>
      <c r="L2796" s="13">
        <f t="shared" si="174"/>
        <v>41711.169085648151</v>
      </c>
      <c r="M2796" t="b">
        <v>0</v>
      </c>
      <c r="N2796">
        <v>24</v>
      </c>
      <c r="O2796" t="b">
        <v>0</v>
      </c>
      <c r="P2796" t="s">
        <v>8278</v>
      </c>
      <c r="Q2796" s="6">
        <f t="shared" si="172"/>
        <v>6.6066666666666662E-2</v>
      </c>
      <c r="R2796" s="8">
        <f t="shared" si="175"/>
        <v>82.583333333333329</v>
      </c>
      <c r="S2796" t="s">
        <v>8314</v>
      </c>
      <c r="T2796" t="s">
        <v>8346</v>
      </c>
    </row>
    <row r="2797" spans="1:20" ht="45" x14ac:dyDescent="0.25">
      <c r="A2797">
        <v>1439</v>
      </c>
      <c r="B2797" s="3" t="s">
        <v>1440</v>
      </c>
      <c r="C2797" s="3" t="s">
        <v>5549</v>
      </c>
      <c r="D2797">
        <v>2725</v>
      </c>
      <c r="E2797">
        <v>180</v>
      </c>
      <c r="F2797" t="s">
        <v>8221</v>
      </c>
      <c r="G2797" t="s">
        <v>8229</v>
      </c>
      <c r="H2797" t="s">
        <v>8251</v>
      </c>
      <c r="I2797">
        <v>1425758101</v>
      </c>
      <c r="J2797" s="13">
        <f t="shared" si="173"/>
        <v>42070.829872685179</v>
      </c>
      <c r="K2797">
        <v>1423166101</v>
      </c>
      <c r="L2797" s="13">
        <f t="shared" si="174"/>
        <v>42598.749155092592</v>
      </c>
      <c r="M2797" t="b">
        <v>0</v>
      </c>
      <c r="N2797">
        <v>6</v>
      </c>
      <c r="O2797" t="b">
        <v>0</v>
      </c>
      <c r="P2797" t="s">
        <v>8287</v>
      </c>
      <c r="Q2797" s="6">
        <f t="shared" si="172"/>
        <v>6.6055045871559637E-2</v>
      </c>
      <c r="R2797" s="8">
        <f t="shared" si="175"/>
        <v>30</v>
      </c>
      <c r="S2797" t="s">
        <v>8323</v>
      </c>
      <c r="T2797" t="s">
        <v>8358</v>
      </c>
    </row>
    <row r="2798" spans="1:20" ht="60" x14ac:dyDescent="0.25">
      <c r="A2798">
        <v>2158</v>
      </c>
      <c r="B2798" s="3" t="s">
        <v>2159</v>
      </c>
      <c r="C2798" s="3" t="s">
        <v>6268</v>
      </c>
      <c r="D2798">
        <v>300000</v>
      </c>
      <c r="E2798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 s="13">
        <f t="shared" si="173"/>
        <v>41309.853865740741</v>
      </c>
      <c r="K2798">
        <v>1356121774</v>
      </c>
      <c r="L2798" s="13">
        <f t="shared" si="174"/>
        <v>42177.964201388888</v>
      </c>
      <c r="M2798" t="b">
        <v>0</v>
      </c>
      <c r="N2798">
        <v>311</v>
      </c>
      <c r="O2798" t="b">
        <v>0</v>
      </c>
      <c r="P2798" t="s">
        <v>8282</v>
      </c>
      <c r="Q2798" s="6">
        <f t="shared" si="172"/>
        <v>6.5900366666666668E-2</v>
      </c>
      <c r="R2798" s="8">
        <f t="shared" si="175"/>
        <v>63.569485530546629</v>
      </c>
      <c r="S2798" t="s">
        <v>8312</v>
      </c>
      <c r="T2798" t="s">
        <v>8348</v>
      </c>
    </row>
    <row r="2799" spans="1:20" ht="60" x14ac:dyDescent="0.25">
      <c r="A2799">
        <v>1820</v>
      </c>
      <c r="B2799" s="3" t="s">
        <v>1821</v>
      </c>
      <c r="C2799" s="3" t="s">
        <v>5930</v>
      </c>
      <c r="D2799">
        <v>26000</v>
      </c>
      <c r="E2799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 s="13">
        <f t="shared" si="173"/>
        <v>42095.042708333334</v>
      </c>
      <c r="K2799">
        <v>1425261690</v>
      </c>
      <c r="L2799" s="13">
        <f t="shared" si="174"/>
        <v>42468.84174768519</v>
      </c>
      <c r="M2799" t="b">
        <v>0</v>
      </c>
      <c r="N2799">
        <v>8</v>
      </c>
      <c r="O2799" t="b">
        <v>0</v>
      </c>
      <c r="P2799" t="s">
        <v>8285</v>
      </c>
      <c r="Q2799" s="6">
        <f t="shared" si="172"/>
        <v>6.565384615384616E-2</v>
      </c>
      <c r="R2799" s="8">
        <f t="shared" si="175"/>
        <v>213.375</v>
      </c>
      <c r="S2799" t="s">
        <v>8325</v>
      </c>
      <c r="T2799" t="s">
        <v>8326</v>
      </c>
    </row>
    <row r="2800" spans="1:20" ht="45" x14ac:dyDescent="0.25">
      <c r="A2800">
        <v>931</v>
      </c>
      <c r="B2800" s="3" t="s">
        <v>932</v>
      </c>
      <c r="C2800" s="3" t="s">
        <v>5041</v>
      </c>
      <c r="D2800">
        <v>2000</v>
      </c>
      <c r="E2800">
        <v>131</v>
      </c>
      <c r="F2800" t="s">
        <v>8221</v>
      </c>
      <c r="G2800" t="s">
        <v>8225</v>
      </c>
      <c r="H2800" t="s">
        <v>8247</v>
      </c>
      <c r="I2800">
        <v>1395007200</v>
      </c>
      <c r="J2800" s="13">
        <f t="shared" si="173"/>
        <v>41714.916666666664</v>
      </c>
      <c r="K2800">
        <v>1392021502</v>
      </c>
      <c r="L2800" s="13">
        <f t="shared" si="174"/>
        <v>41977.040185185186</v>
      </c>
      <c r="M2800" t="b">
        <v>0</v>
      </c>
      <c r="N2800">
        <v>7</v>
      </c>
      <c r="O2800" t="b">
        <v>0</v>
      </c>
      <c r="P2800" t="s">
        <v>8278</v>
      </c>
      <c r="Q2800" s="6">
        <f t="shared" si="172"/>
        <v>6.5500000000000003E-2</v>
      </c>
      <c r="R2800" s="8">
        <f t="shared" si="175"/>
        <v>18.714285714285715</v>
      </c>
      <c r="S2800" t="s">
        <v>8314</v>
      </c>
      <c r="T2800" t="s">
        <v>8346</v>
      </c>
    </row>
    <row r="2801" spans="1:20" ht="30" x14ac:dyDescent="0.25">
      <c r="A2801">
        <v>3638</v>
      </c>
      <c r="B2801" s="3" t="s">
        <v>3636</v>
      </c>
      <c r="C2801" s="3" t="s">
        <v>7748</v>
      </c>
      <c r="D2801">
        <v>3300</v>
      </c>
      <c r="E2801">
        <v>216</v>
      </c>
      <c r="F2801" t="s">
        <v>8221</v>
      </c>
      <c r="G2801" t="s">
        <v>8229</v>
      </c>
      <c r="H2801" t="s">
        <v>8251</v>
      </c>
      <c r="I2801">
        <v>1429456132</v>
      </c>
      <c r="J2801" s="13">
        <f t="shared" si="173"/>
        <v>42113.631157407406</v>
      </c>
      <c r="K2801">
        <v>1424275732</v>
      </c>
      <c r="L2801" s="13">
        <f t="shared" si="174"/>
        <v>40937.679560185185</v>
      </c>
      <c r="M2801" t="b">
        <v>0</v>
      </c>
      <c r="N2801">
        <v>2</v>
      </c>
      <c r="O2801" t="b">
        <v>0</v>
      </c>
      <c r="P2801" t="s">
        <v>8305</v>
      </c>
      <c r="Q2801" s="6">
        <f t="shared" si="172"/>
        <v>6.545454545454546E-2</v>
      </c>
      <c r="R2801" s="8">
        <f t="shared" si="175"/>
        <v>108</v>
      </c>
      <c r="S2801" t="s">
        <v>8317</v>
      </c>
      <c r="T2801" t="s">
        <v>8338</v>
      </c>
    </row>
    <row r="2802" spans="1:20" ht="60" x14ac:dyDescent="0.25">
      <c r="A2802">
        <v>692</v>
      </c>
      <c r="B2802" s="3" t="s">
        <v>693</v>
      </c>
      <c r="C2802" s="3" t="s">
        <v>4802</v>
      </c>
      <c r="D2802">
        <v>20000</v>
      </c>
      <c r="E2802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 s="13">
        <f t="shared" si="173"/>
        <v>42726.37572916667</v>
      </c>
      <c r="K2802">
        <v>1479805263</v>
      </c>
      <c r="L2802" s="13">
        <f t="shared" si="174"/>
        <v>42520.235486111109</v>
      </c>
      <c r="M2802" t="b">
        <v>0</v>
      </c>
      <c r="N2802">
        <v>201</v>
      </c>
      <c r="O2802" t="b">
        <v>0</v>
      </c>
      <c r="P2802" t="s">
        <v>8273</v>
      </c>
      <c r="Q2802" s="6">
        <f t="shared" si="172"/>
        <v>6.5299999999999997E-2</v>
      </c>
      <c r="R2802" s="8">
        <f t="shared" si="175"/>
        <v>6.4975124378109452</v>
      </c>
      <c r="S2802" t="s">
        <v>8310</v>
      </c>
      <c r="T2802" t="s">
        <v>8316</v>
      </c>
    </row>
    <row r="2803" spans="1:20" ht="45" x14ac:dyDescent="0.25">
      <c r="A2803">
        <v>1154</v>
      </c>
      <c r="B2803" s="3" t="s">
        <v>1155</v>
      </c>
      <c r="C2803" s="3" t="s">
        <v>5264</v>
      </c>
      <c r="D2803">
        <v>5000</v>
      </c>
      <c r="E2803">
        <v>325</v>
      </c>
      <c r="F2803" t="s">
        <v>8221</v>
      </c>
      <c r="G2803" t="s">
        <v>8224</v>
      </c>
      <c r="H2803" t="s">
        <v>8246</v>
      </c>
      <c r="I2803">
        <v>1441507006</v>
      </c>
      <c r="J2803" s="13">
        <f t="shared" si="173"/>
        <v>42253.108865740738</v>
      </c>
      <c r="K2803">
        <v>1438915006</v>
      </c>
      <c r="L2803" s="13">
        <f t="shared" si="174"/>
        <v>42340.701504629629</v>
      </c>
      <c r="M2803" t="b">
        <v>0</v>
      </c>
      <c r="N2803">
        <v>3</v>
      </c>
      <c r="O2803" t="b">
        <v>0</v>
      </c>
      <c r="P2803" t="s">
        <v>8284</v>
      </c>
      <c r="Q2803" s="6">
        <f t="shared" si="172"/>
        <v>6.5000000000000002E-2</v>
      </c>
      <c r="R2803" s="8">
        <f t="shared" si="175"/>
        <v>108.33333333333333</v>
      </c>
      <c r="S2803" t="s">
        <v>8328</v>
      </c>
      <c r="T2803" t="s">
        <v>8356</v>
      </c>
    </row>
    <row r="2804" spans="1:20" ht="60" x14ac:dyDescent="0.25">
      <c r="A2804">
        <v>1723</v>
      </c>
      <c r="B2804" s="3" t="s">
        <v>1724</v>
      </c>
      <c r="C2804" s="3" t="s">
        <v>5833</v>
      </c>
      <c r="D2804">
        <v>10000</v>
      </c>
      <c r="E2804">
        <v>650</v>
      </c>
      <c r="F2804" t="s">
        <v>8221</v>
      </c>
      <c r="G2804" t="s">
        <v>8224</v>
      </c>
      <c r="H2804" t="s">
        <v>8246</v>
      </c>
      <c r="I2804">
        <v>1435730400</v>
      </c>
      <c r="J2804" s="13">
        <f t="shared" si="173"/>
        <v>42186.25</v>
      </c>
      <c r="K2804">
        <v>1430855315</v>
      </c>
      <c r="L2804" s="13">
        <f t="shared" si="174"/>
        <v>42109.709629629629</v>
      </c>
      <c r="M2804" t="b">
        <v>0</v>
      </c>
      <c r="N2804">
        <v>3</v>
      </c>
      <c r="O2804" t="b">
        <v>0</v>
      </c>
      <c r="P2804" t="s">
        <v>8293</v>
      </c>
      <c r="Q2804" s="6">
        <f t="shared" si="172"/>
        <v>6.5000000000000002E-2</v>
      </c>
      <c r="R2804" s="8">
        <f t="shared" si="175"/>
        <v>216.66666666666666</v>
      </c>
      <c r="S2804" t="s">
        <v>8314</v>
      </c>
      <c r="T2804" t="s">
        <v>8339</v>
      </c>
    </row>
    <row r="2805" spans="1:20" ht="60" x14ac:dyDescent="0.25">
      <c r="A2805">
        <v>175</v>
      </c>
      <c r="B2805" s="3" t="s">
        <v>177</v>
      </c>
      <c r="C2805" s="3" t="s">
        <v>4285</v>
      </c>
      <c r="D2805">
        <v>20000</v>
      </c>
      <c r="E2805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 s="13">
        <f t="shared" si="173"/>
        <v>41880.777905092589</v>
      </c>
      <c r="K2805">
        <v>1407177611</v>
      </c>
      <c r="L2805" s="13">
        <f t="shared" si="174"/>
        <v>42532.774745370371</v>
      </c>
      <c r="M2805" t="b">
        <v>0</v>
      </c>
      <c r="N2805">
        <v>26</v>
      </c>
      <c r="O2805" t="b">
        <v>0</v>
      </c>
      <c r="P2805" t="s">
        <v>8268</v>
      </c>
      <c r="Q2805" s="6">
        <f t="shared" si="172"/>
        <v>6.4850000000000005E-2</v>
      </c>
      <c r="R2805" s="8">
        <f t="shared" si="175"/>
        <v>49.884615384615387</v>
      </c>
      <c r="S2805" t="s">
        <v>8320</v>
      </c>
      <c r="T2805" t="s">
        <v>8349</v>
      </c>
    </row>
    <row r="2806" spans="1:20" ht="45" x14ac:dyDescent="0.25">
      <c r="A2806">
        <v>1136</v>
      </c>
      <c r="B2806" s="3" t="s">
        <v>1137</v>
      </c>
      <c r="C2806" s="3" t="s">
        <v>5246</v>
      </c>
      <c r="D2806">
        <v>4190</v>
      </c>
      <c r="E2806">
        <v>270</v>
      </c>
      <c r="F2806" t="s">
        <v>8221</v>
      </c>
      <c r="G2806" t="s">
        <v>8230</v>
      </c>
      <c r="H2806" t="s">
        <v>8249</v>
      </c>
      <c r="I2806">
        <v>1450541229</v>
      </c>
      <c r="J2806" s="13">
        <f t="shared" si="173"/>
        <v>42357.671631944439</v>
      </c>
      <c r="K2806">
        <v>1447949229</v>
      </c>
      <c r="L2806" s="13">
        <f t="shared" si="174"/>
        <v>42605.053993055553</v>
      </c>
      <c r="M2806" t="b">
        <v>0</v>
      </c>
      <c r="N2806">
        <v>6</v>
      </c>
      <c r="O2806" t="b">
        <v>0</v>
      </c>
      <c r="P2806" t="s">
        <v>8283</v>
      </c>
      <c r="Q2806" s="6">
        <f t="shared" si="172"/>
        <v>6.4439140811455853E-2</v>
      </c>
      <c r="R2806" s="8">
        <f t="shared" si="175"/>
        <v>45</v>
      </c>
      <c r="S2806" t="s">
        <v>8312</v>
      </c>
      <c r="T2806" t="s">
        <v>8344</v>
      </c>
    </row>
    <row r="2807" spans="1:20" ht="60" x14ac:dyDescent="0.25">
      <c r="A2807">
        <v>2670</v>
      </c>
      <c r="B2807" s="3" t="s">
        <v>2670</v>
      </c>
      <c r="C2807" s="3" t="s">
        <v>6780</v>
      </c>
      <c r="D2807">
        <v>38888</v>
      </c>
      <c r="E2807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 s="13">
        <f t="shared" si="173"/>
        <v>41849.020601851851</v>
      </c>
      <c r="K2807">
        <v>1404174580</v>
      </c>
      <c r="L2807" s="13">
        <f t="shared" si="174"/>
        <v>42510.341631944444</v>
      </c>
      <c r="M2807" t="b">
        <v>1</v>
      </c>
      <c r="N2807">
        <v>60</v>
      </c>
      <c r="O2807" t="b">
        <v>0</v>
      </c>
      <c r="P2807" t="s">
        <v>8302</v>
      </c>
      <c r="Q2807" s="6">
        <f t="shared" si="172"/>
        <v>6.4158609339642042E-2</v>
      </c>
      <c r="R2807" s="8">
        <f t="shared" si="175"/>
        <v>41.583333333333336</v>
      </c>
      <c r="S2807" t="s">
        <v>8310</v>
      </c>
      <c r="T2807" t="s">
        <v>8337</v>
      </c>
    </row>
    <row r="2808" spans="1:20" ht="60" x14ac:dyDescent="0.25">
      <c r="A2808">
        <v>3984</v>
      </c>
      <c r="B2808" s="3" t="s">
        <v>3980</v>
      </c>
      <c r="C2808" s="3" t="s">
        <v>8090</v>
      </c>
      <c r="D2808">
        <v>1500</v>
      </c>
      <c r="E2808">
        <v>95</v>
      </c>
      <c r="F2808" t="s">
        <v>8221</v>
      </c>
      <c r="G2808" t="s">
        <v>8225</v>
      </c>
      <c r="H2808" t="s">
        <v>8247</v>
      </c>
      <c r="I2808">
        <v>1415404800</v>
      </c>
      <c r="J2808" s="13">
        <f t="shared" si="173"/>
        <v>41951</v>
      </c>
      <c r="K2808">
        <v>1412809644</v>
      </c>
      <c r="L2808" s="13">
        <f t="shared" si="174"/>
        <v>42586.295138888891</v>
      </c>
      <c r="M2808" t="b">
        <v>0</v>
      </c>
      <c r="N2808">
        <v>10</v>
      </c>
      <c r="O2808" t="b">
        <v>0</v>
      </c>
      <c r="P2808" t="s">
        <v>8271</v>
      </c>
      <c r="Q2808" s="6">
        <f t="shared" si="172"/>
        <v>6.3333333333333339E-2</v>
      </c>
      <c r="R2808" s="8">
        <f t="shared" si="175"/>
        <v>9.5</v>
      </c>
      <c r="S2808" t="s">
        <v>8317</v>
      </c>
      <c r="T2808" t="s">
        <v>8318</v>
      </c>
    </row>
    <row r="2809" spans="1:20" ht="60" x14ac:dyDescent="0.25">
      <c r="A2809">
        <v>1074</v>
      </c>
      <c r="B2809" s="3" t="s">
        <v>1075</v>
      </c>
      <c r="C2809" s="3" t="s">
        <v>5184</v>
      </c>
      <c r="D2809">
        <v>54000</v>
      </c>
      <c r="E2809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 s="13">
        <f t="shared" si="173"/>
        <v>41643.172974537039</v>
      </c>
      <c r="K2809">
        <v>1386216545</v>
      </c>
      <c r="L2809" s="13">
        <f t="shared" si="174"/>
        <v>41964.844444444447</v>
      </c>
      <c r="M2809" t="b">
        <v>0</v>
      </c>
      <c r="N2809">
        <v>30</v>
      </c>
      <c r="O2809" t="b">
        <v>0</v>
      </c>
      <c r="P2809" t="s">
        <v>8282</v>
      </c>
      <c r="Q2809" s="6">
        <f t="shared" si="172"/>
        <v>6.3092592592592589E-2</v>
      </c>
      <c r="R2809" s="8">
        <f t="shared" si="175"/>
        <v>113.56666666666666</v>
      </c>
      <c r="S2809" t="s">
        <v>8312</v>
      </c>
      <c r="T2809" t="s">
        <v>8348</v>
      </c>
    </row>
    <row r="2810" spans="1:20" ht="45" x14ac:dyDescent="0.25">
      <c r="A2810">
        <v>3964</v>
      </c>
      <c r="B2810" s="3" t="s">
        <v>3961</v>
      </c>
      <c r="C2810" s="3" t="s">
        <v>8071</v>
      </c>
      <c r="D2810">
        <v>2000</v>
      </c>
      <c r="E2810">
        <v>126</v>
      </c>
      <c r="F2810" t="s">
        <v>8221</v>
      </c>
      <c r="G2810" t="s">
        <v>8224</v>
      </c>
      <c r="H2810" t="s">
        <v>8246</v>
      </c>
      <c r="I2810">
        <v>1429460386</v>
      </c>
      <c r="J2810" s="13">
        <f t="shared" si="173"/>
        <v>42113.680393518516</v>
      </c>
      <c r="K2810">
        <v>1424279986</v>
      </c>
      <c r="L2810" s="13">
        <f t="shared" si="174"/>
        <v>41778.766724537039</v>
      </c>
      <c r="M2810" t="b">
        <v>0</v>
      </c>
      <c r="N2810">
        <v>3</v>
      </c>
      <c r="O2810" t="b">
        <v>0</v>
      </c>
      <c r="P2810" t="s">
        <v>8271</v>
      </c>
      <c r="Q2810" s="6">
        <f t="shared" si="172"/>
        <v>6.3E-2</v>
      </c>
      <c r="R2810" s="8">
        <f t="shared" si="175"/>
        <v>42</v>
      </c>
      <c r="S2810" t="s">
        <v>8317</v>
      </c>
      <c r="T2810" t="s">
        <v>8318</v>
      </c>
    </row>
    <row r="2811" spans="1:20" ht="60" x14ac:dyDescent="0.25">
      <c r="A2811">
        <v>985</v>
      </c>
      <c r="B2811" s="3" t="s">
        <v>986</v>
      </c>
      <c r="C2811" s="3" t="s">
        <v>5095</v>
      </c>
      <c r="D2811">
        <v>30000</v>
      </c>
      <c r="E2811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 s="13">
        <f t="shared" si="173"/>
        <v>42369.958333333328</v>
      </c>
      <c r="K2811">
        <v>1449011610</v>
      </c>
      <c r="L2811" s="13">
        <f t="shared" si="174"/>
        <v>41922.783229166671</v>
      </c>
      <c r="M2811" t="b">
        <v>0</v>
      </c>
      <c r="N2811">
        <v>23</v>
      </c>
      <c r="O2811" t="b">
        <v>0</v>
      </c>
      <c r="P2811" t="s">
        <v>8273</v>
      </c>
      <c r="Q2811" s="6">
        <f t="shared" si="172"/>
        <v>6.2933333333333327E-2</v>
      </c>
      <c r="R2811" s="8">
        <f t="shared" si="175"/>
        <v>82.086956521739125</v>
      </c>
      <c r="S2811" t="s">
        <v>8310</v>
      </c>
      <c r="T2811" t="s">
        <v>8316</v>
      </c>
    </row>
    <row r="2812" spans="1:20" ht="60" x14ac:dyDescent="0.25">
      <c r="A2812">
        <v>1773</v>
      </c>
      <c r="B2812" s="3" t="s">
        <v>1774</v>
      </c>
      <c r="C2812" s="3" t="s">
        <v>5883</v>
      </c>
      <c r="D2812">
        <v>30000</v>
      </c>
      <c r="E2812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 s="13">
        <f t="shared" si="173"/>
        <v>42023.760393518518</v>
      </c>
      <c r="K2812">
        <v>1417803298</v>
      </c>
      <c r="L2812" s="13">
        <f t="shared" si="174"/>
        <v>42711.950798611113</v>
      </c>
      <c r="M2812" t="b">
        <v>1</v>
      </c>
      <c r="N2812">
        <v>19</v>
      </c>
      <c r="O2812" t="b">
        <v>0</v>
      </c>
      <c r="P2812" t="s">
        <v>8285</v>
      </c>
      <c r="Q2812" s="6">
        <f t="shared" si="172"/>
        <v>6.2566666666666673E-2</v>
      </c>
      <c r="R2812" s="8">
        <f t="shared" si="175"/>
        <v>98.78947368421052</v>
      </c>
      <c r="S2812" t="s">
        <v>8325</v>
      </c>
      <c r="T2812" t="s">
        <v>8326</v>
      </c>
    </row>
    <row r="2813" spans="1:20" ht="60" x14ac:dyDescent="0.25">
      <c r="A2813">
        <v>481</v>
      </c>
      <c r="B2813" s="3" t="s">
        <v>482</v>
      </c>
      <c r="C2813" s="3" t="s">
        <v>4591</v>
      </c>
      <c r="D2813">
        <v>30000</v>
      </c>
      <c r="E2813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 s="13">
        <f t="shared" si="173"/>
        <v>41192.672326388885</v>
      </c>
      <c r="K2813">
        <v>1347293289</v>
      </c>
      <c r="L2813" s="13">
        <f t="shared" si="174"/>
        <v>42135.589548611111</v>
      </c>
      <c r="M2813" t="b">
        <v>0</v>
      </c>
      <c r="N2813">
        <v>21</v>
      </c>
      <c r="O2813" t="b">
        <v>0</v>
      </c>
      <c r="P2813" t="s">
        <v>8270</v>
      </c>
      <c r="Q2813" s="6">
        <f t="shared" si="172"/>
        <v>6.0999999999999999E-2</v>
      </c>
      <c r="R2813" s="8">
        <f t="shared" si="175"/>
        <v>87.142857142857139</v>
      </c>
      <c r="S2813" t="s">
        <v>8320</v>
      </c>
      <c r="T2813" t="s">
        <v>8347</v>
      </c>
    </row>
    <row r="2814" spans="1:20" ht="60" x14ac:dyDescent="0.25">
      <c r="A2814">
        <v>2704</v>
      </c>
      <c r="B2814" s="3" t="s">
        <v>2704</v>
      </c>
      <c r="C2814" s="3" t="s">
        <v>6814</v>
      </c>
      <c r="D2814">
        <v>19000</v>
      </c>
      <c r="E2814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 s="13">
        <f t="shared" si="173"/>
        <v>42830.820763888885</v>
      </c>
      <c r="K2814">
        <v>1487709714</v>
      </c>
      <c r="L2814" s="13">
        <f t="shared" si="174"/>
        <v>42570.91133101852</v>
      </c>
      <c r="M2814" t="b">
        <v>0</v>
      </c>
      <c r="N2814">
        <v>7</v>
      </c>
      <c r="O2814" t="b">
        <v>0</v>
      </c>
      <c r="P2814" t="s">
        <v>8303</v>
      </c>
      <c r="Q2814" s="6">
        <f t="shared" si="172"/>
        <v>6.0263157894736845E-2</v>
      </c>
      <c r="R2814" s="8">
        <f t="shared" si="175"/>
        <v>163.57142857142858</v>
      </c>
      <c r="S2814" t="s">
        <v>8317</v>
      </c>
      <c r="T2814" t="s">
        <v>8330</v>
      </c>
    </row>
    <row r="2815" spans="1:20" ht="60" x14ac:dyDescent="0.25">
      <c r="A2815">
        <v>933</v>
      </c>
      <c r="B2815" s="3" t="s">
        <v>934</v>
      </c>
      <c r="C2815" s="3" t="s">
        <v>5043</v>
      </c>
      <c r="D2815">
        <v>2000</v>
      </c>
      <c r="E2815">
        <v>120</v>
      </c>
      <c r="F2815" t="s">
        <v>8221</v>
      </c>
      <c r="G2815" t="s">
        <v>8224</v>
      </c>
      <c r="H2815" t="s">
        <v>8246</v>
      </c>
      <c r="I2815">
        <v>1399867409</v>
      </c>
      <c r="J2815" s="13">
        <f t="shared" si="173"/>
        <v>41771.169085648151</v>
      </c>
      <c r="K2815">
        <v>1394683409</v>
      </c>
      <c r="L2815" s="13">
        <f t="shared" si="174"/>
        <v>42104.781597222223</v>
      </c>
      <c r="M2815" t="b">
        <v>0</v>
      </c>
      <c r="N2815">
        <v>2</v>
      </c>
      <c r="O2815" t="b">
        <v>0</v>
      </c>
      <c r="P2815" t="s">
        <v>8278</v>
      </c>
      <c r="Q2815" s="6">
        <f t="shared" si="172"/>
        <v>0.06</v>
      </c>
      <c r="R2815" s="8">
        <f t="shared" si="175"/>
        <v>60</v>
      </c>
      <c r="S2815" t="s">
        <v>8314</v>
      </c>
      <c r="T2815" t="s">
        <v>8346</v>
      </c>
    </row>
    <row r="2816" spans="1:20" ht="60" x14ac:dyDescent="0.25">
      <c r="A2816">
        <v>3647</v>
      </c>
      <c r="B2816" s="3" t="s">
        <v>3645</v>
      </c>
      <c r="C2816" s="3" t="s">
        <v>7757</v>
      </c>
      <c r="D2816">
        <v>500</v>
      </c>
      <c r="E2816">
        <v>30</v>
      </c>
      <c r="F2816" t="s">
        <v>8221</v>
      </c>
      <c r="G2816" t="s">
        <v>8225</v>
      </c>
      <c r="H2816" t="s">
        <v>8247</v>
      </c>
      <c r="I2816">
        <v>1475258327</v>
      </c>
      <c r="J2816" s="13">
        <f t="shared" si="173"/>
        <v>42643.749155092592</v>
      </c>
      <c r="K2816">
        <v>1471370327</v>
      </c>
      <c r="L2816" s="13">
        <f t="shared" si="174"/>
        <v>42709.546064814815</v>
      </c>
      <c r="M2816" t="b">
        <v>0</v>
      </c>
      <c r="N2816">
        <v>2</v>
      </c>
      <c r="O2816" t="b">
        <v>0</v>
      </c>
      <c r="P2816" t="s">
        <v>8305</v>
      </c>
      <c r="Q2816" s="6">
        <f t="shared" si="172"/>
        <v>0.06</v>
      </c>
      <c r="R2816" s="8">
        <f t="shared" si="175"/>
        <v>15</v>
      </c>
      <c r="S2816" t="s">
        <v>8317</v>
      </c>
      <c r="T2816" t="s">
        <v>8338</v>
      </c>
    </row>
    <row r="2817" spans="1:20" ht="60" x14ac:dyDescent="0.25">
      <c r="A2817">
        <v>4008</v>
      </c>
      <c r="B2817" s="3" t="s">
        <v>4004</v>
      </c>
      <c r="C2817" s="3" t="s">
        <v>8113</v>
      </c>
      <c r="D2817">
        <v>1000</v>
      </c>
      <c r="E2817">
        <v>60</v>
      </c>
      <c r="F2817" t="s">
        <v>8221</v>
      </c>
      <c r="G2817" t="s">
        <v>8225</v>
      </c>
      <c r="H2817" t="s">
        <v>8247</v>
      </c>
      <c r="I2817">
        <v>1437606507</v>
      </c>
      <c r="J2817" s="13">
        <f t="shared" si="173"/>
        <v>42207.964201388888</v>
      </c>
      <c r="K2817">
        <v>1435014507</v>
      </c>
      <c r="L2817" s="13">
        <f t="shared" si="174"/>
        <v>42647.750092592592</v>
      </c>
      <c r="M2817" t="b">
        <v>0</v>
      </c>
      <c r="N2817">
        <v>4</v>
      </c>
      <c r="O2817" t="b">
        <v>0</v>
      </c>
      <c r="P2817" t="s">
        <v>8271</v>
      </c>
      <c r="Q2817" s="6">
        <f t="shared" si="172"/>
        <v>0.06</v>
      </c>
      <c r="R2817" s="8">
        <f t="shared" si="175"/>
        <v>15</v>
      </c>
      <c r="S2817" t="s">
        <v>8317</v>
      </c>
      <c r="T2817" t="s">
        <v>8318</v>
      </c>
    </row>
    <row r="2818" spans="1:20" ht="45" x14ac:dyDescent="0.25">
      <c r="A2818">
        <v>1174</v>
      </c>
      <c r="B2818" s="3" t="s">
        <v>1175</v>
      </c>
      <c r="C2818" s="3" t="s">
        <v>5284</v>
      </c>
      <c r="D2818">
        <v>15000</v>
      </c>
      <c r="E2818">
        <v>886</v>
      </c>
      <c r="F2818" t="s">
        <v>8221</v>
      </c>
      <c r="G2818" t="s">
        <v>8224</v>
      </c>
      <c r="H2818" t="s">
        <v>8246</v>
      </c>
      <c r="I2818">
        <v>1462738327</v>
      </c>
      <c r="J2818" s="13">
        <f t="shared" si="173"/>
        <v>42498.84174768519</v>
      </c>
      <c r="K2818">
        <v>1460146327</v>
      </c>
      <c r="L2818" s="13">
        <f t="shared" si="174"/>
        <v>42722.84474537037</v>
      </c>
      <c r="M2818" t="b">
        <v>0</v>
      </c>
      <c r="N2818">
        <v>19</v>
      </c>
      <c r="O2818" t="b">
        <v>0</v>
      </c>
      <c r="P2818" t="s">
        <v>8284</v>
      </c>
      <c r="Q2818" s="6">
        <f t="shared" ref="Q2818:Q2881" si="176">E2818/D2818</f>
        <v>5.906666666666667E-2</v>
      </c>
      <c r="R2818" s="8">
        <f t="shared" si="175"/>
        <v>46.631578947368418</v>
      </c>
      <c r="S2818" t="s">
        <v>8328</v>
      </c>
      <c r="T2818" t="s">
        <v>8356</v>
      </c>
    </row>
    <row r="2819" spans="1:20" ht="45" x14ac:dyDescent="0.25">
      <c r="A2819">
        <v>1006</v>
      </c>
      <c r="B2819" s="3" t="s">
        <v>1007</v>
      </c>
      <c r="C2819" s="3" t="s">
        <v>5116</v>
      </c>
      <c r="D2819">
        <v>4000</v>
      </c>
      <c r="E2819">
        <v>234</v>
      </c>
      <c r="F2819" t="s">
        <v>8220</v>
      </c>
      <c r="G2819" t="s">
        <v>8224</v>
      </c>
      <c r="H2819" t="s">
        <v>8246</v>
      </c>
      <c r="I2819">
        <v>1418368260</v>
      </c>
      <c r="J2819" s="13">
        <f t="shared" ref="J2819:J2882" si="177">(((I2819/60)/60)/24)+DATE(1970,1,1)</f>
        <v>41985.299305555556</v>
      </c>
      <c r="K2819">
        <v>1417654672</v>
      </c>
      <c r="L2819" s="13">
        <f t="shared" ref="L2819:L2882" si="178">(((K2838/60)/60)/24)+DATE(1970,1,1)</f>
        <v>41577.561284722222</v>
      </c>
      <c r="M2819" t="b">
        <v>0</v>
      </c>
      <c r="N2819">
        <v>8</v>
      </c>
      <c r="O2819" t="b">
        <v>0</v>
      </c>
      <c r="P2819" t="s">
        <v>8273</v>
      </c>
      <c r="Q2819" s="6">
        <f t="shared" si="176"/>
        <v>5.8500000000000003E-2</v>
      </c>
      <c r="R2819" s="8">
        <f t="shared" ref="R2819:R2882" si="179">E2819/N2819</f>
        <v>29.25</v>
      </c>
      <c r="S2819" t="s">
        <v>8310</v>
      </c>
      <c r="T2819" t="s">
        <v>8316</v>
      </c>
    </row>
    <row r="2820" spans="1:20" ht="45" x14ac:dyDescent="0.25">
      <c r="A2820">
        <v>915</v>
      </c>
      <c r="B2820" s="3" t="s">
        <v>916</v>
      </c>
      <c r="C2820" s="3" t="s">
        <v>5025</v>
      </c>
      <c r="D2820">
        <v>6500</v>
      </c>
      <c r="E2820">
        <v>375</v>
      </c>
      <c r="F2820" t="s">
        <v>8221</v>
      </c>
      <c r="G2820" t="s">
        <v>8224</v>
      </c>
      <c r="H2820" t="s">
        <v>8246</v>
      </c>
      <c r="I2820">
        <v>1330577940</v>
      </c>
      <c r="J2820" s="13">
        <f t="shared" si="177"/>
        <v>40969.207638888889</v>
      </c>
      <c r="K2820">
        <v>1327853914</v>
      </c>
      <c r="L2820" s="13">
        <f t="shared" si="178"/>
        <v>42289.94049768518</v>
      </c>
      <c r="M2820" t="b">
        <v>0</v>
      </c>
      <c r="N2820">
        <v>9</v>
      </c>
      <c r="O2820" t="b">
        <v>0</v>
      </c>
      <c r="P2820" t="s">
        <v>8278</v>
      </c>
      <c r="Q2820" s="6">
        <f t="shared" si="176"/>
        <v>5.7692307692307696E-2</v>
      </c>
      <c r="R2820" s="8">
        <f t="shared" si="179"/>
        <v>41.666666666666664</v>
      </c>
      <c r="S2820" t="s">
        <v>8314</v>
      </c>
      <c r="T2820" t="s">
        <v>8346</v>
      </c>
    </row>
    <row r="2821" spans="1:20" ht="60" x14ac:dyDescent="0.25">
      <c r="A2821">
        <v>1317</v>
      </c>
      <c r="B2821" s="3" t="s">
        <v>1318</v>
      </c>
      <c r="C2821" s="3" t="s">
        <v>5427</v>
      </c>
      <c r="D2821">
        <v>200000</v>
      </c>
      <c r="E2821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 s="13">
        <f t="shared" si="177"/>
        <v>42572.583333333328</v>
      </c>
      <c r="K2821">
        <v>1464586746</v>
      </c>
      <c r="L2821" s="13">
        <f t="shared" si="178"/>
        <v>42785.270370370374</v>
      </c>
      <c r="M2821" t="b">
        <v>0</v>
      </c>
      <c r="N2821">
        <v>19</v>
      </c>
      <c r="O2821" t="b">
        <v>0</v>
      </c>
      <c r="P2821" t="s">
        <v>8273</v>
      </c>
      <c r="Q2821" s="6">
        <f t="shared" si="176"/>
        <v>5.7334999999999997E-2</v>
      </c>
      <c r="R2821" s="8">
        <f t="shared" si="179"/>
        <v>603.52631578947364</v>
      </c>
      <c r="S2821" t="s">
        <v>8310</v>
      </c>
      <c r="T2821" t="s">
        <v>8316</v>
      </c>
    </row>
    <row r="2822" spans="1:20" ht="60" x14ac:dyDescent="0.25">
      <c r="A2822">
        <v>2142</v>
      </c>
      <c r="B2822" s="3" t="s">
        <v>2143</v>
      </c>
      <c r="C2822" s="3" t="s">
        <v>6252</v>
      </c>
      <c r="D2822">
        <v>10500</v>
      </c>
      <c r="E2822">
        <v>601</v>
      </c>
      <c r="F2822" t="s">
        <v>8221</v>
      </c>
      <c r="G2822" t="s">
        <v>8236</v>
      </c>
      <c r="H2822" t="s">
        <v>8249</v>
      </c>
      <c r="I2822">
        <v>1451494210</v>
      </c>
      <c r="J2822" s="13">
        <f t="shared" si="177"/>
        <v>42368.701504629629</v>
      </c>
      <c r="K2822">
        <v>1449075010</v>
      </c>
      <c r="L2822" s="13">
        <f t="shared" si="178"/>
        <v>42136.092488425929</v>
      </c>
      <c r="M2822" t="b">
        <v>0</v>
      </c>
      <c r="N2822">
        <v>12</v>
      </c>
      <c r="O2822" t="b">
        <v>0</v>
      </c>
      <c r="P2822" t="s">
        <v>8282</v>
      </c>
      <c r="Q2822" s="6">
        <f t="shared" si="176"/>
        <v>5.7238095238095241E-2</v>
      </c>
      <c r="R2822" s="8">
        <f t="shared" si="179"/>
        <v>50.083333333333336</v>
      </c>
      <c r="S2822" t="s">
        <v>8312</v>
      </c>
      <c r="T2822" t="s">
        <v>8348</v>
      </c>
    </row>
    <row r="2823" spans="1:20" x14ac:dyDescent="0.25">
      <c r="A2823">
        <v>1152</v>
      </c>
      <c r="B2823" s="3" t="s">
        <v>1153</v>
      </c>
      <c r="C2823" s="3" t="s">
        <v>5262</v>
      </c>
      <c r="D2823">
        <v>16000</v>
      </c>
      <c r="E2823">
        <v>911</v>
      </c>
      <c r="F2823" t="s">
        <v>8221</v>
      </c>
      <c r="G2823" t="s">
        <v>8224</v>
      </c>
      <c r="H2823" t="s">
        <v>8246</v>
      </c>
      <c r="I2823">
        <v>1431709312</v>
      </c>
      <c r="J2823" s="13">
        <f t="shared" si="177"/>
        <v>42139.709629629629</v>
      </c>
      <c r="K2823">
        <v>1429117312</v>
      </c>
      <c r="L2823" s="13">
        <f t="shared" si="178"/>
        <v>42657.38726851852</v>
      </c>
      <c r="M2823" t="b">
        <v>0</v>
      </c>
      <c r="N2823">
        <v>15</v>
      </c>
      <c r="O2823" t="b">
        <v>0</v>
      </c>
      <c r="P2823" t="s">
        <v>8284</v>
      </c>
      <c r="Q2823" s="6">
        <f t="shared" si="176"/>
        <v>5.6937500000000002E-2</v>
      </c>
      <c r="R2823" s="8">
        <f t="shared" si="179"/>
        <v>60.733333333333334</v>
      </c>
      <c r="S2823" t="s">
        <v>8328</v>
      </c>
      <c r="T2823" t="s">
        <v>8356</v>
      </c>
    </row>
    <row r="2824" spans="1:20" ht="60" x14ac:dyDescent="0.25">
      <c r="A2824">
        <v>622</v>
      </c>
      <c r="B2824" s="3" t="s">
        <v>623</v>
      </c>
      <c r="C2824" s="3" t="s">
        <v>4732</v>
      </c>
      <c r="D2824">
        <v>6000</v>
      </c>
      <c r="E2824">
        <v>341</v>
      </c>
      <c r="F2824" t="s">
        <v>8220</v>
      </c>
      <c r="G2824" t="s">
        <v>8224</v>
      </c>
      <c r="H2824" t="s">
        <v>8246</v>
      </c>
      <c r="I2824">
        <v>1467398138</v>
      </c>
      <c r="J2824" s="13">
        <f t="shared" si="177"/>
        <v>42552.774745370371</v>
      </c>
      <c r="K2824">
        <v>1465670138</v>
      </c>
      <c r="L2824" s="13">
        <f t="shared" si="178"/>
        <v>42275.720219907409</v>
      </c>
      <c r="M2824" t="b">
        <v>0</v>
      </c>
      <c r="N2824">
        <v>9</v>
      </c>
      <c r="O2824" t="b">
        <v>0</v>
      </c>
      <c r="P2824" t="s">
        <v>8272</v>
      </c>
      <c r="Q2824" s="6">
        <f t="shared" si="176"/>
        <v>5.6833333333333333E-2</v>
      </c>
      <c r="R2824" s="8">
        <f t="shared" si="179"/>
        <v>37.888888888888886</v>
      </c>
      <c r="S2824" t="s">
        <v>8310</v>
      </c>
      <c r="T2824" t="s">
        <v>8357</v>
      </c>
    </row>
    <row r="2825" spans="1:20" ht="45" x14ac:dyDescent="0.25">
      <c r="A2825">
        <v>1168</v>
      </c>
      <c r="B2825" s="3" t="s">
        <v>1169</v>
      </c>
      <c r="C2825" s="3" t="s">
        <v>5278</v>
      </c>
      <c r="D2825">
        <v>18000</v>
      </c>
      <c r="E2825">
        <v>1020</v>
      </c>
      <c r="F2825" t="s">
        <v>8221</v>
      </c>
      <c r="G2825" t="s">
        <v>8224</v>
      </c>
      <c r="H2825" t="s">
        <v>8246</v>
      </c>
      <c r="I2825">
        <v>1474507065</v>
      </c>
      <c r="J2825" s="13">
        <f t="shared" si="177"/>
        <v>42635.053993055553</v>
      </c>
      <c r="K2825">
        <v>1471915065</v>
      </c>
      <c r="L2825" s="13">
        <f t="shared" si="178"/>
        <v>41577.045428240745</v>
      </c>
      <c r="M2825" t="b">
        <v>0</v>
      </c>
      <c r="N2825">
        <v>3</v>
      </c>
      <c r="O2825" t="b">
        <v>0</v>
      </c>
      <c r="P2825" t="s">
        <v>8284</v>
      </c>
      <c r="Q2825" s="6">
        <f t="shared" si="176"/>
        <v>5.6666666666666664E-2</v>
      </c>
      <c r="R2825" s="8">
        <f t="shared" si="179"/>
        <v>340</v>
      </c>
      <c r="S2825" t="s">
        <v>8328</v>
      </c>
      <c r="T2825" t="s">
        <v>8356</v>
      </c>
    </row>
    <row r="2826" spans="1:20" ht="45" x14ac:dyDescent="0.25">
      <c r="A2826">
        <v>2597</v>
      </c>
      <c r="B2826" s="3" t="s">
        <v>2597</v>
      </c>
      <c r="C2826" s="3" t="s">
        <v>6707</v>
      </c>
      <c r="D2826">
        <v>1500</v>
      </c>
      <c r="E2826">
        <v>85</v>
      </c>
      <c r="F2826" t="s">
        <v>8221</v>
      </c>
      <c r="G2826" t="s">
        <v>8225</v>
      </c>
      <c r="H2826" t="s">
        <v>8247</v>
      </c>
      <c r="I2826">
        <v>1466323917</v>
      </c>
      <c r="J2826" s="13">
        <f t="shared" si="177"/>
        <v>42540.341631944444</v>
      </c>
      <c r="K2826">
        <v>1463731917</v>
      </c>
      <c r="L2826" s="13">
        <f t="shared" si="178"/>
        <v>40938.062476851854</v>
      </c>
      <c r="M2826" t="b">
        <v>0</v>
      </c>
      <c r="N2826">
        <v>7</v>
      </c>
      <c r="O2826" t="b">
        <v>0</v>
      </c>
      <c r="P2826" t="s">
        <v>8284</v>
      </c>
      <c r="Q2826" s="6">
        <f t="shared" si="176"/>
        <v>5.6666666666666664E-2</v>
      </c>
      <c r="R2826" s="8">
        <f t="shared" si="179"/>
        <v>12.142857142857142</v>
      </c>
      <c r="S2826" t="s">
        <v>8328</v>
      </c>
      <c r="T2826" t="s">
        <v>8356</v>
      </c>
    </row>
    <row r="2827" spans="1:20" ht="45" x14ac:dyDescent="0.25">
      <c r="A2827">
        <v>955</v>
      </c>
      <c r="B2827" s="3" t="s">
        <v>956</v>
      </c>
      <c r="C2827" s="3" t="s">
        <v>5065</v>
      </c>
      <c r="D2827">
        <v>300000</v>
      </c>
      <c r="E2827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 s="13">
        <f t="shared" si="177"/>
        <v>42626.295138888891</v>
      </c>
      <c r="K2827">
        <v>1470294300</v>
      </c>
      <c r="L2827" s="13">
        <f t="shared" si="178"/>
        <v>41829.73715277778</v>
      </c>
      <c r="M2827" t="b">
        <v>0</v>
      </c>
      <c r="N2827">
        <v>93</v>
      </c>
      <c r="O2827" t="b">
        <v>0</v>
      </c>
      <c r="P2827" t="s">
        <v>8273</v>
      </c>
      <c r="Q2827" s="6">
        <f t="shared" si="176"/>
        <v>5.6613333333333335E-2</v>
      </c>
      <c r="R2827" s="8">
        <f t="shared" si="179"/>
        <v>182.6236559139785</v>
      </c>
      <c r="S2827" t="s">
        <v>8310</v>
      </c>
      <c r="T2827" t="s">
        <v>8316</v>
      </c>
    </row>
    <row r="2828" spans="1:20" ht="60" x14ac:dyDescent="0.25">
      <c r="A2828">
        <v>2696</v>
      </c>
      <c r="B2828" s="3" t="s">
        <v>2696</v>
      </c>
      <c r="C2828" s="3" t="s">
        <v>6806</v>
      </c>
      <c r="D2828">
        <v>60000</v>
      </c>
      <c r="E2828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 s="13">
        <f t="shared" si="177"/>
        <v>41998.844444444447</v>
      </c>
      <c r="K2828">
        <v>1416600960</v>
      </c>
      <c r="L2828" s="13">
        <f t="shared" si="178"/>
        <v>41794.124953703707</v>
      </c>
      <c r="M2828" t="b">
        <v>0</v>
      </c>
      <c r="N2828">
        <v>38</v>
      </c>
      <c r="O2828" t="b">
        <v>0</v>
      </c>
      <c r="P2828" t="s">
        <v>8284</v>
      </c>
      <c r="Q2828" s="6">
        <f t="shared" si="176"/>
        <v>5.6500000000000002E-2</v>
      </c>
      <c r="R2828" s="8">
        <f t="shared" si="179"/>
        <v>89.21052631578948</v>
      </c>
      <c r="S2828" t="s">
        <v>8328</v>
      </c>
      <c r="T2828" t="s">
        <v>8356</v>
      </c>
    </row>
    <row r="2829" spans="1:20" ht="30" x14ac:dyDescent="0.25">
      <c r="A2829">
        <v>428</v>
      </c>
      <c r="B2829" s="3" t="s">
        <v>429</v>
      </c>
      <c r="C2829" s="3" t="s">
        <v>4538</v>
      </c>
      <c r="D2829">
        <v>12000</v>
      </c>
      <c r="E2829">
        <v>676</v>
      </c>
      <c r="F2829" t="s">
        <v>8221</v>
      </c>
      <c r="G2829" t="s">
        <v>8224</v>
      </c>
      <c r="H2829" t="s">
        <v>8246</v>
      </c>
      <c r="I2829">
        <v>1402956000</v>
      </c>
      <c r="J2829" s="13">
        <f t="shared" si="177"/>
        <v>41806.916666666664</v>
      </c>
      <c r="K2829">
        <v>1400523845</v>
      </c>
      <c r="L2829" s="13">
        <f t="shared" si="178"/>
        <v>42065.818807870368</v>
      </c>
      <c r="M2829" t="b">
        <v>0</v>
      </c>
      <c r="N2829">
        <v>13</v>
      </c>
      <c r="O2829" t="b">
        <v>0</v>
      </c>
      <c r="P2829" t="s">
        <v>8270</v>
      </c>
      <c r="Q2829" s="6">
        <f t="shared" si="176"/>
        <v>5.6333333333333332E-2</v>
      </c>
      <c r="R2829" s="8">
        <f t="shared" si="179"/>
        <v>52</v>
      </c>
      <c r="S2829" t="s">
        <v>8320</v>
      </c>
      <c r="T2829" t="s">
        <v>8347</v>
      </c>
    </row>
    <row r="2830" spans="1:20" ht="60" x14ac:dyDescent="0.25">
      <c r="A2830">
        <v>1720</v>
      </c>
      <c r="B2830" s="3" t="s">
        <v>1721</v>
      </c>
      <c r="C2830" s="3" t="s">
        <v>5830</v>
      </c>
      <c r="D2830">
        <v>4000</v>
      </c>
      <c r="E2830">
        <v>225</v>
      </c>
      <c r="F2830" t="s">
        <v>8221</v>
      </c>
      <c r="G2830" t="s">
        <v>8224</v>
      </c>
      <c r="H2830" t="s">
        <v>8246</v>
      </c>
      <c r="I2830">
        <v>1415562471</v>
      </c>
      <c r="J2830" s="13">
        <f t="shared" si="177"/>
        <v>41952.824895833335</v>
      </c>
      <c r="K2830">
        <v>1412966871</v>
      </c>
      <c r="L2830" s="13">
        <f t="shared" si="178"/>
        <v>41799.725289351853</v>
      </c>
      <c r="M2830" t="b">
        <v>0</v>
      </c>
      <c r="N2830">
        <v>8</v>
      </c>
      <c r="O2830" t="b">
        <v>0</v>
      </c>
      <c r="P2830" t="s">
        <v>8293</v>
      </c>
      <c r="Q2830" s="6">
        <f t="shared" si="176"/>
        <v>5.6250000000000001E-2</v>
      </c>
      <c r="R2830" s="8">
        <f t="shared" si="179"/>
        <v>28.125</v>
      </c>
      <c r="S2830" t="s">
        <v>8314</v>
      </c>
      <c r="T2830" t="s">
        <v>8339</v>
      </c>
    </row>
    <row r="2831" spans="1:20" ht="45" x14ac:dyDescent="0.25">
      <c r="A2831">
        <v>703</v>
      </c>
      <c r="B2831" s="3" t="s">
        <v>704</v>
      </c>
      <c r="C2831" s="3" t="s">
        <v>4813</v>
      </c>
      <c r="D2831">
        <v>15000</v>
      </c>
      <c r="E2831">
        <v>837</v>
      </c>
      <c r="F2831" t="s">
        <v>8221</v>
      </c>
      <c r="G2831" t="s">
        <v>8224</v>
      </c>
      <c r="H2831" t="s">
        <v>8246</v>
      </c>
      <c r="I2831">
        <v>1485905520</v>
      </c>
      <c r="J2831" s="13">
        <f t="shared" si="177"/>
        <v>42766.98055555555</v>
      </c>
      <c r="K2831">
        <v>1481150949</v>
      </c>
      <c r="L2831" s="13">
        <f t="shared" si="178"/>
        <v>42017.927418981482</v>
      </c>
      <c r="M2831" t="b">
        <v>0</v>
      </c>
      <c r="N2831">
        <v>7</v>
      </c>
      <c r="O2831" t="b">
        <v>0</v>
      </c>
      <c r="P2831" t="s">
        <v>8273</v>
      </c>
      <c r="Q2831" s="6">
        <f t="shared" si="176"/>
        <v>5.5800000000000002E-2</v>
      </c>
      <c r="R2831" s="8">
        <f t="shared" si="179"/>
        <v>119.57142857142857</v>
      </c>
      <c r="S2831" t="s">
        <v>8310</v>
      </c>
      <c r="T2831" t="s">
        <v>8316</v>
      </c>
    </row>
    <row r="2832" spans="1:20" ht="60" x14ac:dyDescent="0.25">
      <c r="A2832">
        <v>126</v>
      </c>
      <c r="B2832" s="3" t="s">
        <v>128</v>
      </c>
      <c r="C2832" s="3" t="s">
        <v>4237</v>
      </c>
      <c r="D2832">
        <v>25000</v>
      </c>
      <c r="E2832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 s="13">
        <f t="shared" si="177"/>
        <v>42166.083333333328</v>
      </c>
      <c r="K2832">
        <v>1431353337</v>
      </c>
      <c r="L2832" s="13">
        <f t="shared" si="178"/>
        <v>42273.090740740736</v>
      </c>
      <c r="M2832" t="b">
        <v>0</v>
      </c>
      <c r="N2832">
        <v>13</v>
      </c>
      <c r="O2832" t="b">
        <v>0</v>
      </c>
      <c r="P2832" t="s">
        <v>8267</v>
      </c>
      <c r="Q2832" s="6">
        <f t="shared" si="176"/>
        <v>5.5480000000000002E-2</v>
      </c>
      <c r="R2832" s="8">
        <f t="shared" si="179"/>
        <v>106.69230769230769</v>
      </c>
      <c r="S2832" t="s">
        <v>8320</v>
      </c>
      <c r="T2832" t="s">
        <v>8340</v>
      </c>
    </row>
    <row r="2833" spans="1:20" x14ac:dyDescent="0.25">
      <c r="A2833">
        <v>185</v>
      </c>
      <c r="B2833" s="3" t="s">
        <v>187</v>
      </c>
      <c r="C2833" s="3" t="s">
        <v>4295</v>
      </c>
      <c r="D2833">
        <v>40000</v>
      </c>
      <c r="E2833">
        <v>2200</v>
      </c>
      <c r="F2833" t="s">
        <v>8221</v>
      </c>
      <c r="G2833" t="s">
        <v>8234</v>
      </c>
      <c r="H2833" t="s">
        <v>8254</v>
      </c>
      <c r="I2833">
        <v>1471557139</v>
      </c>
      <c r="J2833" s="13">
        <f t="shared" si="177"/>
        <v>42600.91133101852</v>
      </c>
      <c r="K2833">
        <v>1468965139</v>
      </c>
      <c r="L2833" s="13">
        <f t="shared" si="178"/>
        <v>42173.275740740741</v>
      </c>
      <c r="M2833" t="b">
        <v>0</v>
      </c>
      <c r="N2833">
        <v>10</v>
      </c>
      <c r="O2833" t="b">
        <v>0</v>
      </c>
      <c r="P2833" t="s">
        <v>8268</v>
      </c>
      <c r="Q2833" s="6">
        <f t="shared" si="176"/>
        <v>5.5E-2</v>
      </c>
      <c r="R2833" s="8">
        <f t="shared" si="179"/>
        <v>220</v>
      </c>
      <c r="S2833" t="s">
        <v>8320</v>
      </c>
      <c r="T2833" t="s">
        <v>8349</v>
      </c>
    </row>
    <row r="2834" spans="1:20" ht="75" x14ac:dyDescent="0.25">
      <c r="A2834">
        <v>3640</v>
      </c>
      <c r="B2834" s="3" t="s">
        <v>3638</v>
      </c>
      <c r="C2834" s="3" t="s">
        <v>7750</v>
      </c>
      <c r="D2834">
        <v>1000</v>
      </c>
      <c r="E2834">
        <v>55</v>
      </c>
      <c r="F2834" t="s">
        <v>8221</v>
      </c>
      <c r="G2834" t="s">
        <v>8224</v>
      </c>
      <c r="H2834" t="s">
        <v>8246</v>
      </c>
      <c r="I2834">
        <v>1431283530</v>
      </c>
      <c r="J2834" s="13">
        <f t="shared" si="177"/>
        <v>42134.781597222223</v>
      </c>
      <c r="K2834">
        <v>1428691530</v>
      </c>
      <c r="L2834" s="13">
        <f t="shared" si="178"/>
        <v>41486.537268518521</v>
      </c>
      <c r="M2834" t="b">
        <v>0</v>
      </c>
      <c r="N2834">
        <v>3</v>
      </c>
      <c r="O2834" t="b">
        <v>0</v>
      </c>
      <c r="P2834" t="s">
        <v>8305</v>
      </c>
      <c r="Q2834" s="6">
        <f t="shared" si="176"/>
        <v>5.5E-2</v>
      </c>
      <c r="R2834" s="8">
        <f t="shared" si="179"/>
        <v>18.333333333333332</v>
      </c>
      <c r="S2834" t="s">
        <v>8317</v>
      </c>
      <c r="T2834" t="s">
        <v>8338</v>
      </c>
    </row>
    <row r="2835" spans="1:20" ht="60" x14ac:dyDescent="0.25">
      <c r="A2835">
        <v>2844</v>
      </c>
      <c r="B2835" s="3" t="s">
        <v>2844</v>
      </c>
      <c r="C2835" s="3" t="s">
        <v>6954</v>
      </c>
      <c r="D2835">
        <v>550</v>
      </c>
      <c r="E2835">
        <v>30</v>
      </c>
      <c r="F2835" t="s">
        <v>8221</v>
      </c>
      <c r="G2835" t="s">
        <v>8239</v>
      </c>
      <c r="H2835" t="s">
        <v>8249</v>
      </c>
      <c r="I2835">
        <v>1483535180</v>
      </c>
      <c r="J2835" s="13">
        <f t="shared" si="177"/>
        <v>42739.546064814815</v>
      </c>
      <c r="K2835">
        <v>1480943180</v>
      </c>
      <c r="L2835" s="13">
        <f t="shared" si="178"/>
        <v>41944.916215277779</v>
      </c>
      <c r="M2835" t="b">
        <v>0</v>
      </c>
      <c r="N2835">
        <v>1</v>
      </c>
      <c r="O2835" t="b">
        <v>0</v>
      </c>
      <c r="P2835" t="s">
        <v>8271</v>
      </c>
      <c r="Q2835" s="6">
        <f t="shared" si="176"/>
        <v>5.4545454545454543E-2</v>
      </c>
      <c r="R2835" s="8">
        <f t="shared" si="179"/>
        <v>30</v>
      </c>
      <c r="S2835" t="s">
        <v>8317</v>
      </c>
      <c r="T2835" t="s">
        <v>8318</v>
      </c>
    </row>
    <row r="2836" spans="1:20" ht="60" x14ac:dyDescent="0.25">
      <c r="A2836">
        <v>2139</v>
      </c>
      <c r="B2836" s="3" t="s">
        <v>2140</v>
      </c>
      <c r="C2836" s="3" t="s">
        <v>6249</v>
      </c>
      <c r="D2836">
        <v>30000</v>
      </c>
      <c r="E2836">
        <v>1626</v>
      </c>
      <c r="F2836" t="s">
        <v>8221</v>
      </c>
      <c r="G2836" t="s">
        <v>8224</v>
      </c>
      <c r="H2836" t="s">
        <v>8246</v>
      </c>
      <c r="I2836">
        <v>1478196008</v>
      </c>
      <c r="J2836" s="13">
        <f t="shared" si="177"/>
        <v>42677.750092592592</v>
      </c>
      <c r="K2836">
        <v>1475604008</v>
      </c>
      <c r="L2836" s="13">
        <f t="shared" si="178"/>
        <v>42239.441412037035</v>
      </c>
      <c r="M2836" t="b">
        <v>0</v>
      </c>
      <c r="N2836">
        <v>56</v>
      </c>
      <c r="O2836" t="b">
        <v>0</v>
      </c>
      <c r="P2836" t="s">
        <v>8282</v>
      </c>
      <c r="Q2836" s="6">
        <f t="shared" si="176"/>
        <v>5.4199999999999998E-2</v>
      </c>
      <c r="R2836" s="8">
        <f t="shared" si="179"/>
        <v>29.035714285714285</v>
      </c>
      <c r="S2836" t="s">
        <v>8312</v>
      </c>
      <c r="T2836" t="s">
        <v>8348</v>
      </c>
    </row>
    <row r="2837" spans="1:20" ht="60" x14ac:dyDescent="0.25">
      <c r="A2837">
        <v>2874</v>
      </c>
      <c r="B2837" s="3" t="s">
        <v>2874</v>
      </c>
      <c r="C2837" s="3" t="s">
        <v>6984</v>
      </c>
      <c r="D2837">
        <v>5000</v>
      </c>
      <c r="E2837">
        <v>271</v>
      </c>
      <c r="F2837" t="s">
        <v>8221</v>
      </c>
      <c r="G2837" t="s">
        <v>8224</v>
      </c>
      <c r="H2837" t="s">
        <v>8246</v>
      </c>
      <c r="I2837">
        <v>1484684186</v>
      </c>
      <c r="J2837" s="13">
        <f t="shared" si="177"/>
        <v>42752.84474537037</v>
      </c>
      <c r="K2837">
        <v>1482092186</v>
      </c>
      <c r="L2837" s="13">
        <f t="shared" si="178"/>
        <v>41576.834513888891</v>
      </c>
      <c r="M2837" t="b">
        <v>0</v>
      </c>
      <c r="N2837">
        <v>3</v>
      </c>
      <c r="O2837" t="b">
        <v>0</v>
      </c>
      <c r="P2837" t="s">
        <v>8271</v>
      </c>
      <c r="Q2837" s="6">
        <f t="shared" si="176"/>
        <v>5.4199999999999998E-2</v>
      </c>
      <c r="R2837" s="8">
        <f t="shared" si="179"/>
        <v>90.333333333333329</v>
      </c>
      <c r="S2837" t="s">
        <v>8317</v>
      </c>
      <c r="T2837" t="s">
        <v>8318</v>
      </c>
    </row>
    <row r="2838" spans="1:20" ht="60" x14ac:dyDescent="0.25">
      <c r="A2838">
        <v>871</v>
      </c>
      <c r="B2838" s="3" t="s">
        <v>872</v>
      </c>
      <c r="C2838" s="3" t="s">
        <v>4981</v>
      </c>
      <c r="D2838">
        <v>6000</v>
      </c>
      <c r="E2838">
        <v>325</v>
      </c>
      <c r="F2838" t="s">
        <v>8221</v>
      </c>
      <c r="G2838" t="s">
        <v>8224</v>
      </c>
      <c r="H2838" t="s">
        <v>8246</v>
      </c>
      <c r="I2838">
        <v>1385735295</v>
      </c>
      <c r="J2838" s="13">
        <f t="shared" si="177"/>
        <v>41607.602951388886</v>
      </c>
      <c r="K2838">
        <v>1383139695</v>
      </c>
      <c r="L2838" s="13">
        <f t="shared" si="178"/>
        <v>40894.906956018516</v>
      </c>
      <c r="M2838" t="b">
        <v>0</v>
      </c>
      <c r="N2838">
        <v>12</v>
      </c>
      <c r="O2838" t="b">
        <v>0</v>
      </c>
      <c r="P2838" t="s">
        <v>8278</v>
      </c>
      <c r="Q2838" s="6">
        <f t="shared" si="176"/>
        <v>5.4166666666666669E-2</v>
      </c>
      <c r="R2838" s="8">
        <f t="shared" si="179"/>
        <v>27.083333333333332</v>
      </c>
      <c r="S2838" t="s">
        <v>8314</v>
      </c>
      <c r="T2838" t="s">
        <v>8346</v>
      </c>
    </row>
    <row r="2839" spans="1:20" ht="45" x14ac:dyDescent="0.25">
      <c r="A2839">
        <v>3992</v>
      </c>
      <c r="B2839" s="3" t="s">
        <v>3988</v>
      </c>
      <c r="C2839" s="3" t="s">
        <v>8098</v>
      </c>
      <c r="D2839">
        <v>10000</v>
      </c>
      <c r="E2839">
        <v>541</v>
      </c>
      <c r="F2839" t="s">
        <v>8221</v>
      </c>
      <c r="G2839" t="s">
        <v>8224</v>
      </c>
      <c r="H2839" t="s">
        <v>8246</v>
      </c>
      <c r="I2839">
        <v>1449876859</v>
      </c>
      <c r="J2839" s="13">
        <f t="shared" si="177"/>
        <v>42349.982164351852</v>
      </c>
      <c r="K2839">
        <v>1444689259</v>
      </c>
      <c r="L2839" s="13">
        <f t="shared" si="178"/>
        <v>42558.989513888882</v>
      </c>
      <c r="M2839" t="b">
        <v>0</v>
      </c>
      <c r="N2839">
        <v>9</v>
      </c>
      <c r="O2839" t="b">
        <v>0</v>
      </c>
      <c r="P2839" t="s">
        <v>8271</v>
      </c>
      <c r="Q2839" s="6">
        <f t="shared" si="176"/>
        <v>5.4100000000000002E-2</v>
      </c>
      <c r="R2839" s="8">
        <f t="shared" si="179"/>
        <v>60.111111111111114</v>
      </c>
      <c r="S2839" t="s">
        <v>8317</v>
      </c>
      <c r="T2839" t="s">
        <v>8318</v>
      </c>
    </row>
    <row r="2840" spans="1:20" ht="60" x14ac:dyDescent="0.25">
      <c r="A2840">
        <v>3139</v>
      </c>
      <c r="B2840" s="3" t="s">
        <v>3139</v>
      </c>
      <c r="C2840" s="3" t="s">
        <v>7249</v>
      </c>
      <c r="D2840">
        <v>50000</v>
      </c>
      <c r="E2840">
        <v>2700</v>
      </c>
      <c r="F2840" t="s">
        <v>8222</v>
      </c>
      <c r="G2840" t="s">
        <v>8238</v>
      </c>
      <c r="H2840" t="s">
        <v>8256</v>
      </c>
      <c r="I2840">
        <v>1490416380</v>
      </c>
      <c r="J2840" s="13">
        <f t="shared" si="177"/>
        <v>42819.189583333333</v>
      </c>
      <c r="K2840">
        <v>1487485760</v>
      </c>
      <c r="L2840" s="13">
        <f t="shared" si="178"/>
        <v>42360.437152777777</v>
      </c>
      <c r="M2840" t="b">
        <v>0</v>
      </c>
      <c r="N2840">
        <v>6</v>
      </c>
      <c r="O2840" t="b">
        <v>0</v>
      </c>
      <c r="P2840" t="s">
        <v>8271</v>
      </c>
      <c r="Q2840" s="6">
        <f t="shared" si="176"/>
        <v>5.3999999999999999E-2</v>
      </c>
      <c r="R2840" s="8">
        <f t="shared" si="179"/>
        <v>450</v>
      </c>
      <c r="S2840" t="s">
        <v>8317</v>
      </c>
      <c r="T2840" t="s">
        <v>8318</v>
      </c>
    </row>
    <row r="2841" spans="1:20" ht="45" x14ac:dyDescent="0.25">
      <c r="A2841">
        <v>3900</v>
      </c>
      <c r="B2841" s="3" t="s">
        <v>3897</v>
      </c>
      <c r="C2841" s="3" t="s">
        <v>8008</v>
      </c>
      <c r="D2841">
        <v>2500</v>
      </c>
      <c r="E2841">
        <v>135</v>
      </c>
      <c r="F2841" t="s">
        <v>8221</v>
      </c>
      <c r="G2841" t="s">
        <v>8224</v>
      </c>
      <c r="H2841" t="s">
        <v>8246</v>
      </c>
      <c r="I2841">
        <v>1433988791</v>
      </c>
      <c r="J2841" s="13">
        <f t="shared" si="177"/>
        <v>42166.092488425929</v>
      </c>
      <c r="K2841">
        <v>1431396791</v>
      </c>
      <c r="L2841" s="13">
        <f t="shared" si="178"/>
        <v>42404.033090277779</v>
      </c>
      <c r="M2841" t="b">
        <v>0</v>
      </c>
      <c r="N2841">
        <v>5</v>
      </c>
      <c r="O2841" t="b">
        <v>0</v>
      </c>
      <c r="P2841" t="s">
        <v>8271</v>
      </c>
      <c r="Q2841" s="6">
        <f t="shared" si="176"/>
        <v>5.3999999999999999E-2</v>
      </c>
      <c r="R2841" s="8">
        <f t="shared" si="179"/>
        <v>27</v>
      </c>
      <c r="S2841" t="s">
        <v>8317</v>
      </c>
      <c r="T2841" t="s">
        <v>8318</v>
      </c>
    </row>
    <row r="2842" spans="1:20" ht="60" x14ac:dyDescent="0.25">
      <c r="A2842">
        <v>3920</v>
      </c>
      <c r="B2842" s="3" t="s">
        <v>3917</v>
      </c>
      <c r="C2842" s="3" t="s">
        <v>8028</v>
      </c>
      <c r="D2842">
        <v>2500</v>
      </c>
      <c r="E2842">
        <v>135</v>
      </c>
      <c r="F2842" t="s">
        <v>8221</v>
      </c>
      <c r="G2842" t="s">
        <v>8225</v>
      </c>
      <c r="H2842" t="s">
        <v>8247</v>
      </c>
      <c r="I2842">
        <v>1479032260</v>
      </c>
      <c r="J2842" s="13">
        <f t="shared" si="177"/>
        <v>42687.428935185191</v>
      </c>
      <c r="K2842">
        <v>1476436660</v>
      </c>
      <c r="L2842" s="13">
        <f t="shared" si="178"/>
        <v>42167.207071759258</v>
      </c>
      <c r="M2842" t="b">
        <v>0</v>
      </c>
      <c r="N2842">
        <v>3</v>
      </c>
      <c r="O2842" t="b">
        <v>0</v>
      </c>
      <c r="P2842" t="s">
        <v>8271</v>
      </c>
      <c r="Q2842" s="6">
        <f t="shared" si="176"/>
        <v>5.3999999999999999E-2</v>
      </c>
      <c r="R2842" s="8">
        <f t="shared" si="179"/>
        <v>45</v>
      </c>
      <c r="S2842" t="s">
        <v>8317</v>
      </c>
      <c r="T2842" t="s">
        <v>8318</v>
      </c>
    </row>
    <row r="2843" spans="1:20" ht="45" x14ac:dyDescent="0.25">
      <c r="A2843">
        <v>1179</v>
      </c>
      <c r="B2843" s="3" t="s">
        <v>1180</v>
      </c>
      <c r="C2843" s="3" t="s">
        <v>5289</v>
      </c>
      <c r="D2843">
        <v>60000</v>
      </c>
      <c r="E2843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 s="13">
        <f t="shared" si="177"/>
        <v>42305.720219907409</v>
      </c>
      <c r="K2843">
        <v>1443460627</v>
      </c>
      <c r="L2843" s="13">
        <f t="shared" si="178"/>
        <v>42261.632916666669</v>
      </c>
      <c r="M2843" t="b">
        <v>0</v>
      </c>
      <c r="N2843">
        <v>5</v>
      </c>
      <c r="O2843" t="b">
        <v>0</v>
      </c>
      <c r="P2843" t="s">
        <v>8284</v>
      </c>
      <c r="Q2843" s="6">
        <f t="shared" si="176"/>
        <v>5.3333333333333337E-2</v>
      </c>
      <c r="R2843" s="8">
        <f t="shared" si="179"/>
        <v>640</v>
      </c>
      <c r="S2843" t="s">
        <v>8328</v>
      </c>
      <c r="T2843" t="s">
        <v>8356</v>
      </c>
    </row>
    <row r="2844" spans="1:20" ht="60" x14ac:dyDescent="0.25">
      <c r="A2844">
        <v>1102</v>
      </c>
      <c r="B2844" s="3" t="s">
        <v>1103</v>
      </c>
      <c r="C2844" s="3" t="s">
        <v>5212</v>
      </c>
      <c r="D2844">
        <v>8000</v>
      </c>
      <c r="E2844">
        <v>425</v>
      </c>
      <c r="F2844" t="s">
        <v>8221</v>
      </c>
      <c r="G2844" t="s">
        <v>8224</v>
      </c>
      <c r="H2844" t="s">
        <v>8246</v>
      </c>
      <c r="I2844">
        <v>1386568740</v>
      </c>
      <c r="J2844" s="13">
        <f t="shared" si="177"/>
        <v>41617.249305555553</v>
      </c>
      <c r="K2844">
        <v>1383095125</v>
      </c>
      <c r="L2844" s="13">
        <f t="shared" si="178"/>
        <v>41940.967951388891</v>
      </c>
      <c r="M2844" t="b">
        <v>0</v>
      </c>
      <c r="N2844">
        <v>24</v>
      </c>
      <c r="O2844" t="b">
        <v>0</v>
      </c>
      <c r="P2844" t="s">
        <v>8282</v>
      </c>
      <c r="Q2844" s="6">
        <f t="shared" si="176"/>
        <v>5.3124999999999999E-2</v>
      </c>
      <c r="R2844" s="8">
        <f t="shared" si="179"/>
        <v>17.708333333333332</v>
      </c>
      <c r="S2844" t="s">
        <v>8312</v>
      </c>
      <c r="T2844" t="s">
        <v>8348</v>
      </c>
    </row>
    <row r="2845" spans="1:20" ht="60" x14ac:dyDescent="0.25">
      <c r="A2845">
        <v>2744</v>
      </c>
      <c r="B2845" s="3" t="s">
        <v>2744</v>
      </c>
      <c r="C2845" s="3" t="s">
        <v>6854</v>
      </c>
      <c r="D2845">
        <v>16000</v>
      </c>
      <c r="E2845">
        <v>835</v>
      </c>
      <c r="F2845" t="s">
        <v>8221</v>
      </c>
      <c r="G2845" t="s">
        <v>8224</v>
      </c>
      <c r="H2845" t="s">
        <v>8246</v>
      </c>
      <c r="I2845">
        <v>1330478998</v>
      </c>
      <c r="J2845" s="13">
        <f t="shared" si="177"/>
        <v>40968.062476851854</v>
      </c>
      <c r="K2845">
        <v>1327886998</v>
      </c>
      <c r="L2845" s="13">
        <f t="shared" si="178"/>
        <v>41914.590011574073</v>
      </c>
      <c r="M2845" t="b">
        <v>0</v>
      </c>
      <c r="N2845">
        <v>22</v>
      </c>
      <c r="O2845" t="b">
        <v>0</v>
      </c>
      <c r="P2845" t="s">
        <v>8304</v>
      </c>
      <c r="Q2845" s="6">
        <f t="shared" si="176"/>
        <v>5.2187499999999998E-2</v>
      </c>
      <c r="R2845" s="8">
        <f t="shared" si="179"/>
        <v>37.954545454545453</v>
      </c>
      <c r="S2845" t="s">
        <v>8323</v>
      </c>
      <c r="T2845" t="s">
        <v>8351</v>
      </c>
    </row>
    <row r="2846" spans="1:20" ht="60" x14ac:dyDescent="0.25">
      <c r="A2846">
        <v>3857</v>
      </c>
      <c r="B2846" s="3" t="s">
        <v>3854</v>
      </c>
      <c r="C2846" s="3" t="s">
        <v>7966</v>
      </c>
      <c r="D2846">
        <v>5000</v>
      </c>
      <c r="E2846">
        <v>260</v>
      </c>
      <c r="F2846" t="s">
        <v>8221</v>
      </c>
      <c r="G2846" t="s">
        <v>8224</v>
      </c>
      <c r="H2846" t="s">
        <v>8246</v>
      </c>
      <c r="I2846">
        <v>1406913120</v>
      </c>
      <c r="J2846" s="13">
        <f t="shared" si="177"/>
        <v>41852.716666666667</v>
      </c>
      <c r="K2846">
        <v>1404927690</v>
      </c>
      <c r="L2846" s="13">
        <f t="shared" si="178"/>
        <v>42756.018506944441</v>
      </c>
      <c r="M2846" t="b">
        <v>0</v>
      </c>
      <c r="N2846">
        <v>4</v>
      </c>
      <c r="O2846" t="b">
        <v>0</v>
      </c>
      <c r="P2846" t="s">
        <v>8271</v>
      </c>
      <c r="Q2846" s="6">
        <f t="shared" si="176"/>
        <v>5.1999999999999998E-2</v>
      </c>
      <c r="R2846" s="8">
        <f t="shared" si="179"/>
        <v>65</v>
      </c>
      <c r="S2846" t="s">
        <v>8317</v>
      </c>
      <c r="T2846" t="s">
        <v>8318</v>
      </c>
    </row>
    <row r="2847" spans="1:20" ht="60" x14ac:dyDescent="0.25">
      <c r="A2847">
        <v>156</v>
      </c>
      <c r="B2847" s="3" t="s">
        <v>158</v>
      </c>
      <c r="C2847" s="3" t="s">
        <v>4266</v>
      </c>
      <c r="D2847">
        <v>35000</v>
      </c>
      <c r="E2847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 s="13">
        <f t="shared" si="177"/>
        <v>41854.124953703707</v>
      </c>
      <c r="K2847">
        <v>1401850796</v>
      </c>
      <c r="L2847" s="13">
        <f t="shared" si="178"/>
        <v>42032.250208333338</v>
      </c>
      <c r="M2847" t="b">
        <v>0</v>
      </c>
      <c r="N2847">
        <v>15</v>
      </c>
      <c r="O2847" t="b">
        <v>0</v>
      </c>
      <c r="P2847" t="s">
        <v>8267</v>
      </c>
      <c r="Q2847" s="6">
        <f t="shared" si="176"/>
        <v>5.0999999999999997E-2</v>
      </c>
      <c r="R2847" s="8">
        <f t="shared" si="179"/>
        <v>119</v>
      </c>
      <c r="S2847" t="s">
        <v>8320</v>
      </c>
      <c r="T2847" t="s">
        <v>8340</v>
      </c>
    </row>
    <row r="2848" spans="1:20" ht="60" x14ac:dyDescent="0.25">
      <c r="A2848">
        <v>3090</v>
      </c>
      <c r="B2848" s="3" t="s">
        <v>3090</v>
      </c>
      <c r="C2848" s="3" t="s">
        <v>7200</v>
      </c>
      <c r="D2848">
        <v>225000</v>
      </c>
      <c r="E2848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 s="13">
        <f t="shared" si="177"/>
        <v>42125.777141203704</v>
      </c>
      <c r="K2848">
        <v>1425325145</v>
      </c>
      <c r="L2848" s="13">
        <f t="shared" si="178"/>
        <v>42151.237685185188</v>
      </c>
      <c r="M2848" t="b">
        <v>0</v>
      </c>
      <c r="N2848">
        <v>9</v>
      </c>
      <c r="O2848" t="b">
        <v>0</v>
      </c>
      <c r="P2848" t="s">
        <v>8303</v>
      </c>
      <c r="Q2848" s="6">
        <f t="shared" si="176"/>
        <v>5.080888888888889E-2</v>
      </c>
      <c r="R2848" s="8">
        <f t="shared" si="179"/>
        <v>1270.2222222222222</v>
      </c>
      <c r="S2848" t="s">
        <v>8317</v>
      </c>
      <c r="T2848" t="s">
        <v>8330</v>
      </c>
    </row>
    <row r="2849" spans="1:20" ht="60" x14ac:dyDescent="0.25">
      <c r="A2849">
        <v>1981</v>
      </c>
      <c r="B2849" s="3" t="s">
        <v>1982</v>
      </c>
      <c r="C2849" s="3" t="s">
        <v>6091</v>
      </c>
      <c r="D2849">
        <v>7500</v>
      </c>
      <c r="E2849">
        <v>381</v>
      </c>
      <c r="F2849" t="s">
        <v>8221</v>
      </c>
      <c r="G2849" t="s">
        <v>8229</v>
      </c>
      <c r="H2849" t="s">
        <v>8251</v>
      </c>
      <c r="I2849">
        <v>1404926665</v>
      </c>
      <c r="J2849" s="13">
        <f t="shared" si="177"/>
        <v>41829.725289351853</v>
      </c>
      <c r="K2849">
        <v>1402334665</v>
      </c>
      <c r="L2849" s="13">
        <f t="shared" si="178"/>
        <v>42682.67768518519</v>
      </c>
      <c r="M2849" t="b">
        <v>0</v>
      </c>
      <c r="N2849">
        <v>12</v>
      </c>
      <c r="O2849" t="b">
        <v>0</v>
      </c>
      <c r="P2849" t="s">
        <v>8296</v>
      </c>
      <c r="Q2849" s="6">
        <f t="shared" si="176"/>
        <v>5.0799999999999998E-2</v>
      </c>
      <c r="R2849" s="8">
        <f t="shared" si="179"/>
        <v>31.75</v>
      </c>
      <c r="S2849" t="s">
        <v>8325</v>
      </c>
      <c r="T2849" t="s">
        <v>8354</v>
      </c>
    </row>
    <row r="2850" spans="1:20" ht="60" x14ac:dyDescent="0.25">
      <c r="A2850">
        <v>1574</v>
      </c>
      <c r="B2850" s="3" t="s">
        <v>1575</v>
      </c>
      <c r="C2850" s="3" t="s">
        <v>5684</v>
      </c>
      <c r="D2850">
        <v>10000</v>
      </c>
      <c r="E2850">
        <v>506</v>
      </c>
      <c r="F2850" t="s">
        <v>8220</v>
      </c>
      <c r="G2850" t="s">
        <v>8224</v>
      </c>
      <c r="H2850" t="s">
        <v>8246</v>
      </c>
      <c r="I2850">
        <v>1424211329</v>
      </c>
      <c r="J2850" s="13">
        <f t="shared" si="177"/>
        <v>42052.927418981482</v>
      </c>
      <c r="K2850">
        <v>1421187329</v>
      </c>
      <c r="L2850" s="13">
        <f t="shared" si="178"/>
        <v>42010.674513888895</v>
      </c>
      <c r="M2850" t="b">
        <v>0</v>
      </c>
      <c r="N2850">
        <v>6</v>
      </c>
      <c r="O2850" t="b">
        <v>0</v>
      </c>
      <c r="P2850" t="s">
        <v>8290</v>
      </c>
      <c r="Q2850" s="6">
        <f t="shared" si="176"/>
        <v>5.0599999999999999E-2</v>
      </c>
      <c r="R2850" s="8">
        <f t="shared" si="179"/>
        <v>84.333333333333329</v>
      </c>
      <c r="S2850" t="s">
        <v>8323</v>
      </c>
      <c r="T2850" t="s">
        <v>8355</v>
      </c>
    </row>
    <row r="2851" spans="1:20" ht="60" x14ac:dyDescent="0.25">
      <c r="A2851">
        <v>715</v>
      </c>
      <c r="B2851" s="3" t="s">
        <v>716</v>
      </c>
      <c r="C2851" s="3" t="s">
        <v>4825</v>
      </c>
      <c r="D2851">
        <v>27500</v>
      </c>
      <c r="E2851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 s="13">
        <f t="shared" si="177"/>
        <v>42313.132407407407</v>
      </c>
      <c r="K2851">
        <v>1443233440</v>
      </c>
      <c r="L2851" s="13">
        <f t="shared" si="178"/>
        <v>41771.40996527778</v>
      </c>
      <c r="M2851" t="b">
        <v>0</v>
      </c>
      <c r="N2851">
        <v>12</v>
      </c>
      <c r="O2851" t="b">
        <v>0</v>
      </c>
      <c r="P2851" t="s">
        <v>8273</v>
      </c>
      <c r="Q2851" s="6">
        <f t="shared" si="176"/>
        <v>5.0509090909090906E-2</v>
      </c>
      <c r="R2851" s="8">
        <f t="shared" si="179"/>
        <v>115.75</v>
      </c>
      <c r="S2851" t="s">
        <v>8310</v>
      </c>
      <c r="T2851" t="s">
        <v>8316</v>
      </c>
    </row>
    <row r="2852" spans="1:20" ht="60" x14ac:dyDescent="0.25">
      <c r="A2852">
        <v>551</v>
      </c>
      <c r="B2852" s="3" t="s">
        <v>552</v>
      </c>
      <c r="C2852" s="3" t="s">
        <v>4661</v>
      </c>
      <c r="D2852">
        <v>75000</v>
      </c>
      <c r="E2852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 s="13">
        <f t="shared" si="177"/>
        <v>42217.745138888888</v>
      </c>
      <c r="K2852">
        <v>1434609424</v>
      </c>
      <c r="L2852" s="13">
        <f t="shared" si="178"/>
        <v>42328.779224537036</v>
      </c>
      <c r="M2852" t="b">
        <v>0</v>
      </c>
      <c r="N2852">
        <v>28</v>
      </c>
      <c r="O2852" t="b">
        <v>0</v>
      </c>
      <c r="P2852" t="s">
        <v>8272</v>
      </c>
      <c r="Q2852" s="6">
        <f t="shared" si="176"/>
        <v>5.0413333333333331E-2</v>
      </c>
      <c r="R2852" s="8">
        <f t="shared" si="179"/>
        <v>135.03571428571428</v>
      </c>
      <c r="S2852" t="s">
        <v>8310</v>
      </c>
      <c r="T2852" t="s">
        <v>8357</v>
      </c>
    </row>
    <row r="2853" spans="1:20" ht="60" x14ac:dyDescent="0.25">
      <c r="A2853">
        <v>1095</v>
      </c>
      <c r="B2853" s="3" t="s">
        <v>1096</v>
      </c>
      <c r="C2853" s="3" t="s">
        <v>5205</v>
      </c>
      <c r="D2853">
        <v>500000</v>
      </c>
      <c r="E2853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 s="13">
        <f t="shared" si="177"/>
        <v>41516.537268518521</v>
      </c>
      <c r="K2853">
        <v>1375275220</v>
      </c>
      <c r="L2853" s="13">
        <f t="shared" si="178"/>
        <v>42165.037581018521</v>
      </c>
      <c r="M2853" t="b">
        <v>0</v>
      </c>
      <c r="N2853">
        <v>94</v>
      </c>
      <c r="O2853" t="b">
        <v>0</v>
      </c>
      <c r="P2853" t="s">
        <v>8282</v>
      </c>
      <c r="Q2853" s="6">
        <f t="shared" si="176"/>
        <v>5.0347999999999997E-2</v>
      </c>
      <c r="R2853" s="8">
        <f t="shared" si="179"/>
        <v>267.80851063829789</v>
      </c>
      <c r="S2853" t="s">
        <v>8312</v>
      </c>
      <c r="T2853" t="s">
        <v>8348</v>
      </c>
    </row>
    <row r="2854" spans="1:20" ht="60" x14ac:dyDescent="0.25">
      <c r="A2854">
        <v>918</v>
      </c>
      <c r="B2854" s="3" t="s">
        <v>919</v>
      </c>
      <c r="C2854" s="3" t="s">
        <v>5028</v>
      </c>
      <c r="D2854">
        <v>3900</v>
      </c>
      <c r="E2854">
        <v>196</v>
      </c>
      <c r="F2854" t="s">
        <v>8221</v>
      </c>
      <c r="G2854" t="s">
        <v>8225</v>
      </c>
      <c r="H2854" t="s">
        <v>8247</v>
      </c>
      <c r="I2854">
        <v>1417474761</v>
      </c>
      <c r="J2854" s="13">
        <f t="shared" si="177"/>
        <v>41974.957881944443</v>
      </c>
      <c r="K2854">
        <v>1414879161</v>
      </c>
      <c r="L2854" s="13">
        <f t="shared" si="178"/>
        <v>41841.56381944444</v>
      </c>
      <c r="M2854" t="b">
        <v>0</v>
      </c>
      <c r="N2854">
        <v>10</v>
      </c>
      <c r="O2854" t="b">
        <v>0</v>
      </c>
      <c r="P2854" t="s">
        <v>8278</v>
      </c>
      <c r="Q2854" s="6">
        <f t="shared" si="176"/>
        <v>5.0256410256410255E-2</v>
      </c>
      <c r="R2854" s="8">
        <f t="shared" si="179"/>
        <v>19.600000000000001</v>
      </c>
      <c r="S2854" t="s">
        <v>8314</v>
      </c>
      <c r="T2854" t="s">
        <v>8346</v>
      </c>
    </row>
    <row r="2855" spans="1:20" ht="45" x14ac:dyDescent="0.25">
      <c r="A2855">
        <v>191</v>
      </c>
      <c r="B2855" s="3" t="s">
        <v>193</v>
      </c>
      <c r="C2855" s="3" t="s">
        <v>4301</v>
      </c>
      <c r="D2855">
        <v>5000</v>
      </c>
      <c r="E2855">
        <v>250</v>
      </c>
      <c r="F2855" t="s">
        <v>8221</v>
      </c>
      <c r="G2855" t="s">
        <v>8226</v>
      </c>
      <c r="H2855" t="s">
        <v>8248</v>
      </c>
      <c r="I2855">
        <v>1443782138</v>
      </c>
      <c r="J2855" s="13">
        <f t="shared" si="177"/>
        <v>42279.441412037035</v>
      </c>
      <c r="K2855">
        <v>1440326138</v>
      </c>
      <c r="L2855" s="13">
        <f t="shared" si="178"/>
        <v>42140.421319444446</v>
      </c>
      <c r="M2855" t="b">
        <v>0</v>
      </c>
      <c r="N2855">
        <v>3</v>
      </c>
      <c r="O2855" t="b">
        <v>0</v>
      </c>
      <c r="P2855" t="s">
        <v>8268</v>
      </c>
      <c r="Q2855" s="6">
        <f t="shared" si="176"/>
        <v>0.05</v>
      </c>
      <c r="R2855" s="8">
        <f t="shared" si="179"/>
        <v>83.333333333333329</v>
      </c>
      <c r="S2855" t="s">
        <v>8320</v>
      </c>
      <c r="T2855" t="s">
        <v>8349</v>
      </c>
    </row>
    <row r="2856" spans="1:20" ht="60" x14ac:dyDescent="0.25">
      <c r="A2856">
        <v>434</v>
      </c>
      <c r="B2856" s="3" t="s">
        <v>435</v>
      </c>
      <c r="C2856" s="3" t="s">
        <v>4544</v>
      </c>
      <c r="D2856">
        <v>2500</v>
      </c>
      <c r="E2856">
        <v>125</v>
      </c>
      <c r="F2856" t="s">
        <v>8221</v>
      </c>
      <c r="G2856" t="s">
        <v>8224</v>
      </c>
      <c r="H2856" t="s">
        <v>8246</v>
      </c>
      <c r="I2856">
        <v>1385931702</v>
      </c>
      <c r="J2856" s="13">
        <f t="shared" si="177"/>
        <v>41609.876180555555</v>
      </c>
      <c r="K2856">
        <v>1383076902</v>
      </c>
      <c r="L2856" s="13">
        <f t="shared" si="178"/>
        <v>42122.732499999998</v>
      </c>
      <c r="M2856" t="b">
        <v>0</v>
      </c>
      <c r="N2856">
        <v>2</v>
      </c>
      <c r="O2856" t="b">
        <v>0</v>
      </c>
      <c r="P2856" t="s">
        <v>8270</v>
      </c>
      <c r="Q2856" s="6">
        <f t="shared" si="176"/>
        <v>0.05</v>
      </c>
      <c r="R2856" s="8">
        <f t="shared" si="179"/>
        <v>62.5</v>
      </c>
      <c r="S2856" t="s">
        <v>8320</v>
      </c>
      <c r="T2856" t="s">
        <v>8347</v>
      </c>
    </row>
    <row r="2857" spans="1:20" ht="45" x14ac:dyDescent="0.25">
      <c r="A2857">
        <v>444</v>
      </c>
      <c r="B2857" s="3" t="s">
        <v>445</v>
      </c>
      <c r="C2857" s="3" t="s">
        <v>4554</v>
      </c>
      <c r="D2857">
        <v>1000</v>
      </c>
      <c r="E2857">
        <v>50</v>
      </c>
      <c r="F2857" t="s">
        <v>8221</v>
      </c>
      <c r="G2857" t="s">
        <v>8224</v>
      </c>
      <c r="H2857" t="s">
        <v>8246</v>
      </c>
      <c r="I2857">
        <v>1329342361</v>
      </c>
      <c r="J2857" s="13">
        <f t="shared" si="177"/>
        <v>40954.906956018516</v>
      </c>
      <c r="K2857">
        <v>1324158361</v>
      </c>
      <c r="L2857" s="13">
        <f t="shared" si="178"/>
        <v>42615.121921296297</v>
      </c>
      <c r="M2857" t="b">
        <v>0</v>
      </c>
      <c r="N2857">
        <v>1</v>
      </c>
      <c r="O2857" t="b">
        <v>0</v>
      </c>
      <c r="P2857" t="s">
        <v>8270</v>
      </c>
      <c r="Q2857" s="6">
        <f t="shared" si="176"/>
        <v>0.05</v>
      </c>
      <c r="R2857" s="8">
        <f t="shared" si="179"/>
        <v>50</v>
      </c>
      <c r="S2857" t="s">
        <v>8320</v>
      </c>
      <c r="T2857" t="s">
        <v>8347</v>
      </c>
    </row>
    <row r="2858" spans="1:20" ht="60" x14ac:dyDescent="0.25">
      <c r="A2858">
        <v>1135</v>
      </c>
      <c r="B2858" s="3" t="s">
        <v>1136</v>
      </c>
      <c r="C2858" s="3" t="s">
        <v>5245</v>
      </c>
      <c r="D2858">
        <v>1000</v>
      </c>
      <c r="E2858">
        <v>50</v>
      </c>
      <c r="F2858" t="s">
        <v>8221</v>
      </c>
      <c r="G2858" t="s">
        <v>8236</v>
      </c>
      <c r="H2858" t="s">
        <v>8249</v>
      </c>
      <c r="I2858">
        <v>1470527094</v>
      </c>
      <c r="J2858" s="13">
        <f t="shared" si="177"/>
        <v>42588.989513888882</v>
      </c>
      <c r="K2858">
        <v>1467935094</v>
      </c>
      <c r="L2858" s="13">
        <f t="shared" si="178"/>
        <v>41642.751458333332</v>
      </c>
      <c r="M2858" t="b">
        <v>0</v>
      </c>
      <c r="N2858">
        <v>1</v>
      </c>
      <c r="O2858" t="b">
        <v>0</v>
      </c>
      <c r="P2858" t="s">
        <v>8283</v>
      </c>
      <c r="Q2858" s="6">
        <f t="shared" si="176"/>
        <v>0.05</v>
      </c>
      <c r="R2858" s="8">
        <f t="shared" si="179"/>
        <v>50</v>
      </c>
      <c r="S2858" t="s">
        <v>8312</v>
      </c>
      <c r="T2858" t="s">
        <v>8344</v>
      </c>
    </row>
    <row r="2859" spans="1:20" ht="60" x14ac:dyDescent="0.25">
      <c r="A2859">
        <v>1413</v>
      </c>
      <c r="B2859" s="3" t="s">
        <v>1414</v>
      </c>
      <c r="C2859" s="3" t="s">
        <v>5523</v>
      </c>
      <c r="D2859">
        <v>2000</v>
      </c>
      <c r="E2859">
        <v>100</v>
      </c>
      <c r="F2859" t="s">
        <v>8221</v>
      </c>
      <c r="G2859" t="s">
        <v>8237</v>
      </c>
      <c r="H2859" t="s">
        <v>8249</v>
      </c>
      <c r="I2859">
        <v>1455964170</v>
      </c>
      <c r="J2859" s="13">
        <f t="shared" si="177"/>
        <v>42420.437152777777</v>
      </c>
      <c r="K2859">
        <v>1450780170</v>
      </c>
      <c r="L2859" s="13">
        <f t="shared" si="178"/>
        <v>42304.940960648149</v>
      </c>
      <c r="M2859" t="b">
        <v>0</v>
      </c>
      <c r="N2859">
        <v>1</v>
      </c>
      <c r="O2859" t="b">
        <v>0</v>
      </c>
      <c r="P2859" t="s">
        <v>8287</v>
      </c>
      <c r="Q2859" s="6">
        <f t="shared" si="176"/>
        <v>0.05</v>
      </c>
      <c r="R2859" s="8">
        <f t="shared" si="179"/>
        <v>100</v>
      </c>
      <c r="S2859" t="s">
        <v>8323</v>
      </c>
      <c r="T2859" t="s">
        <v>8358</v>
      </c>
    </row>
    <row r="2860" spans="1:20" ht="60" x14ac:dyDescent="0.25">
      <c r="A2860">
        <v>1572</v>
      </c>
      <c r="B2860" s="3" t="s">
        <v>1573</v>
      </c>
      <c r="C2860" s="3" t="s">
        <v>5682</v>
      </c>
      <c r="D2860">
        <v>2500</v>
      </c>
      <c r="E2860">
        <v>125</v>
      </c>
      <c r="F2860" t="s">
        <v>8220</v>
      </c>
      <c r="G2860" t="s">
        <v>8225</v>
      </c>
      <c r="H2860" t="s">
        <v>8247</v>
      </c>
      <c r="I2860">
        <v>1456703940</v>
      </c>
      <c r="J2860" s="13">
        <f t="shared" si="177"/>
        <v>42428.999305555553</v>
      </c>
      <c r="K2860">
        <v>1454546859</v>
      </c>
      <c r="L2860" s="13">
        <f t="shared" si="178"/>
        <v>41974.738576388889</v>
      </c>
      <c r="M2860" t="b">
        <v>0</v>
      </c>
      <c r="N2860">
        <v>3</v>
      </c>
      <c r="O2860" t="b">
        <v>0</v>
      </c>
      <c r="P2860" t="s">
        <v>8290</v>
      </c>
      <c r="Q2860" s="6">
        <f t="shared" si="176"/>
        <v>0.05</v>
      </c>
      <c r="R2860" s="8">
        <f t="shared" si="179"/>
        <v>41.666666666666664</v>
      </c>
      <c r="S2860" t="s">
        <v>8323</v>
      </c>
      <c r="T2860" t="s">
        <v>8355</v>
      </c>
    </row>
    <row r="2861" spans="1:20" ht="45" x14ac:dyDescent="0.25">
      <c r="A2861">
        <v>2131</v>
      </c>
      <c r="B2861" s="3" t="s">
        <v>2132</v>
      </c>
      <c r="C2861" s="3" t="s">
        <v>6241</v>
      </c>
      <c r="D2861">
        <v>500</v>
      </c>
      <c r="E2861">
        <v>25</v>
      </c>
      <c r="F2861" t="s">
        <v>8221</v>
      </c>
      <c r="G2861" t="s">
        <v>8224</v>
      </c>
      <c r="H2861" t="s">
        <v>8246</v>
      </c>
      <c r="I2861">
        <v>1436677091</v>
      </c>
      <c r="J2861" s="13">
        <f t="shared" si="177"/>
        <v>42197.207071759258</v>
      </c>
      <c r="K2861">
        <v>1434085091</v>
      </c>
      <c r="L2861" s="13">
        <f t="shared" si="178"/>
        <v>42185.397673611107</v>
      </c>
      <c r="M2861" t="b">
        <v>0</v>
      </c>
      <c r="N2861">
        <v>3</v>
      </c>
      <c r="O2861" t="b">
        <v>0</v>
      </c>
      <c r="P2861" t="s">
        <v>8282</v>
      </c>
      <c r="Q2861" s="6">
        <f t="shared" si="176"/>
        <v>0.05</v>
      </c>
      <c r="R2861" s="8">
        <f t="shared" si="179"/>
        <v>8.3333333333333339</v>
      </c>
      <c r="S2861" t="s">
        <v>8312</v>
      </c>
      <c r="T2861" t="s">
        <v>8348</v>
      </c>
    </row>
    <row r="2862" spans="1:20" ht="60" x14ac:dyDescent="0.25">
      <c r="A2862">
        <v>2886</v>
      </c>
      <c r="B2862" s="3" t="s">
        <v>2886</v>
      </c>
      <c r="C2862" s="3" t="s">
        <v>6996</v>
      </c>
      <c r="D2862">
        <v>200</v>
      </c>
      <c r="E2862">
        <v>10</v>
      </c>
      <c r="F2862" t="s">
        <v>8221</v>
      </c>
      <c r="G2862" t="s">
        <v>8224</v>
      </c>
      <c r="H2862" t="s">
        <v>8246</v>
      </c>
      <c r="I2862">
        <v>1442635140</v>
      </c>
      <c r="J2862" s="13">
        <f t="shared" si="177"/>
        <v>42266.165972222225</v>
      </c>
      <c r="K2862">
        <v>1442243484</v>
      </c>
      <c r="L2862" s="13">
        <f t="shared" si="178"/>
        <v>41811.555462962962</v>
      </c>
      <c r="M2862" t="b">
        <v>0</v>
      </c>
      <c r="N2862">
        <v>1</v>
      </c>
      <c r="O2862" t="b">
        <v>0</v>
      </c>
      <c r="P2862" t="s">
        <v>8271</v>
      </c>
      <c r="Q2862" s="6">
        <f t="shared" si="176"/>
        <v>0.05</v>
      </c>
      <c r="R2862" s="8">
        <f t="shared" si="179"/>
        <v>10</v>
      </c>
      <c r="S2862" t="s">
        <v>8317</v>
      </c>
      <c r="T2862" t="s">
        <v>8318</v>
      </c>
    </row>
    <row r="2863" spans="1:20" ht="60" x14ac:dyDescent="0.25">
      <c r="A2863">
        <v>2904</v>
      </c>
      <c r="B2863" s="3" t="s">
        <v>2904</v>
      </c>
      <c r="C2863" s="3" t="s">
        <v>7014</v>
      </c>
      <c r="D2863">
        <v>1500</v>
      </c>
      <c r="E2863">
        <v>75</v>
      </c>
      <c r="F2863" t="s">
        <v>8221</v>
      </c>
      <c r="G2863" t="s">
        <v>8225</v>
      </c>
      <c r="H2863" t="s">
        <v>8247</v>
      </c>
      <c r="I2863">
        <v>1415534400</v>
      </c>
      <c r="J2863" s="13">
        <f t="shared" si="177"/>
        <v>41952.5</v>
      </c>
      <c r="K2863">
        <v>1414538031</v>
      </c>
      <c r="L2863" s="13">
        <f t="shared" si="178"/>
        <v>40858.762141203704</v>
      </c>
      <c r="M2863" t="b">
        <v>0</v>
      </c>
      <c r="N2863">
        <v>4</v>
      </c>
      <c r="O2863" t="b">
        <v>0</v>
      </c>
      <c r="P2863" t="s">
        <v>8271</v>
      </c>
      <c r="Q2863" s="6">
        <f t="shared" si="176"/>
        <v>0.05</v>
      </c>
      <c r="R2863" s="8">
        <f t="shared" si="179"/>
        <v>18.75</v>
      </c>
      <c r="S2863" t="s">
        <v>8317</v>
      </c>
      <c r="T2863" t="s">
        <v>8318</v>
      </c>
    </row>
    <row r="2864" spans="1:20" x14ac:dyDescent="0.25">
      <c r="A2864">
        <v>3861</v>
      </c>
      <c r="B2864" s="3" t="s">
        <v>3858</v>
      </c>
      <c r="C2864" s="3" t="s">
        <v>7970</v>
      </c>
      <c r="D2864">
        <v>2000</v>
      </c>
      <c r="E2864">
        <v>100</v>
      </c>
      <c r="F2864" t="s">
        <v>8221</v>
      </c>
      <c r="G2864" t="s">
        <v>8224</v>
      </c>
      <c r="H2864" t="s">
        <v>8246</v>
      </c>
      <c r="I2864">
        <v>1415828820</v>
      </c>
      <c r="J2864" s="13">
        <f t="shared" si="177"/>
        <v>41955.907638888893</v>
      </c>
      <c r="K2864">
        <v>1412258977</v>
      </c>
      <c r="L2864" s="13">
        <f t="shared" si="178"/>
        <v>42258.646504629629</v>
      </c>
      <c r="M2864" t="b">
        <v>0</v>
      </c>
      <c r="N2864">
        <v>1</v>
      </c>
      <c r="O2864" t="b">
        <v>0</v>
      </c>
      <c r="P2864" t="s">
        <v>8271</v>
      </c>
      <c r="Q2864" s="6">
        <f t="shared" si="176"/>
        <v>0.05</v>
      </c>
      <c r="R2864" s="8">
        <f t="shared" si="179"/>
        <v>100</v>
      </c>
      <c r="S2864" t="s">
        <v>8317</v>
      </c>
      <c r="T2864" t="s">
        <v>8318</v>
      </c>
    </row>
    <row r="2865" spans="1:20" ht="30" x14ac:dyDescent="0.25">
      <c r="A2865">
        <v>3881</v>
      </c>
      <c r="B2865" s="3" t="s">
        <v>3878</v>
      </c>
      <c r="C2865" s="3" t="s">
        <v>7990</v>
      </c>
      <c r="D2865">
        <v>500</v>
      </c>
      <c r="E2865">
        <v>25</v>
      </c>
      <c r="F2865" t="s">
        <v>8220</v>
      </c>
      <c r="G2865" t="s">
        <v>8224</v>
      </c>
      <c r="H2865" t="s">
        <v>8246</v>
      </c>
      <c r="I2865">
        <v>1487550399</v>
      </c>
      <c r="J2865" s="13">
        <f t="shared" si="177"/>
        <v>42786.018506944441</v>
      </c>
      <c r="K2865">
        <v>1484958399</v>
      </c>
      <c r="L2865" s="13">
        <f t="shared" si="178"/>
        <v>41947.063645833332</v>
      </c>
      <c r="M2865" t="b">
        <v>0</v>
      </c>
      <c r="N2865">
        <v>1</v>
      </c>
      <c r="O2865" t="b">
        <v>0</v>
      </c>
      <c r="P2865" t="s">
        <v>8305</v>
      </c>
      <c r="Q2865" s="6">
        <f t="shared" si="176"/>
        <v>0.05</v>
      </c>
      <c r="R2865" s="8">
        <f t="shared" si="179"/>
        <v>25</v>
      </c>
      <c r="S2865" t="s">
        <v>8317</v>
      </c>
      <c r="T2865" t="s">
        <v>8338</v>
      </c>
    </row>
    <row r="2866" spans="1:20" ht="60" x14ac:dyDescent="0.25">
      <c r="A2866">
        <v>3895</v>
      </c>
      <c r="B2866" s="3" t="s">
        <v>3892</v>
      </c>
      <c r="C2866" s="3" t="s">
        <v>8003</v>
      </c>
      <c r="D2866">
        <v>1000</v>
      </c>
      <c r="E2866">
        <v>50</v>
      </c>
      <c r="F2866" t="s">
        <v>8221</v>
      </c>
      <c r="G2866" t="s">
        <v>8224</v>
      </c>
      <c r="H2866" t="s">
        <v>8246</v>
      </c>
      <c r="I2866">
        <v>1425103218</v>
      </c>
      <c r="J2866" s="13">
        <f t="shared" si="177"/>
        <v>42063.250208333338</v>
      </c>
      <c r="K2866">
        <v>1422424818</v>
      </c>
      <c r="L2866" s="13">
        <f t="shared" si="178"/>
        <v>42090.831273148149</v>
      </c>
      <c r="M2866" t="b">
        <v>0</v>
      </c>
      <c r="N2866">
        <v>1</v>
      </c>
      <c r="O2866" t="b">
        <v>0</v>
      </c>
      <c r="P2866" t="s">
        <v>8271</v>
      </c>
      <c r="Q2866" s="6">
        <f t="shared" si="176"/>
        <v>0.05</v>
      </c>
      <c r="R2866" s="8">
        <f t="shared" si="179"/>
        <v>50</v>
      </c>
      <c r="S2866" t="s">
        <v>8317</v>
      </c>
      <c r="T2866" t="s">
        <v>8318</v>
      </c>
    </row>
    <row r="2867" spans="1:20" ht="60" x14ac:dyDescent="0.25">
      <c r="A2867">
        <v>4025</v>
      </c>
      <c r="B2867" s="3" t="s">
        <v>4021</v>
      </c>
      <c r="C2867" s="3" t="s">
        <v>8130</v>
      </c>
      <c r="D2867">
        <v>5000</v>
      </c>
      <c r="E2867">
        <v>250</v>
      </c>
      <c r="F2867" t="s">
        <v>8221</v>
      </c>
      <c r="G2867" t="s">
        <v>8230</v>
      </c>
      <c r="H2867" t="s">
        <v>8249</v>
      </c>
      <c r="I2867">
        <v>1437889336</v>
      </c>
      <c r="J2867" s="13">
        <f t="shared" si="177"/>
        <v>42211.237685185188</v>
      </c>
      <c r="K2867">
        <v>1432705336</v>
      </c>
      <c r="L2867" s="13">
        <f t="shared" si="178"/>
        <v>40921.117662037039</v>
      </c>
      <c r="M2867" t="b">
        <v>0</v>
      </c>
      <c r="N2867">
        <v>4</v>
      </c>
      <c r="O2867" t="b">
        <v>0</v>
      </c>
      <c r="P2867" t="s">
        <v>8271</v>
      </c>
      <c r="Q2867" s="6">
        <f t="shared" si="176"/>
        <v>0.05</v>
      </c>
      <c r="R2867" s="8">
        <f t="shared" si="179"/>
        <v>62.5</v>
      </c>
      <c r="S2867" t="s">
        <v>8317</v>
      </c>
      <c r="T2867" t="s">
        <v>8318</v>
      </c>
    </row>
    <row r="2868" spans="1:20" ht="60" x14ac:dyDescent="0.25">
      <c r="A2868">
        <v>3877</v>
      </c>
      <c r="B2868" s="3" t="s">
        <v>3874</v>
      </c>
      <c r="C2868" s="3" t="s">
        <v>7986</v>
      </c>
      <c r="D2868">
        <v>25000</v>
      </c>
      <c r="E2868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 s="13">
        <f t="shared" si="177"/>
        <v>42712.67768518519</v>
      </c>
      <c r="K2868">
        <v>1478621752</v>
      </c>
      <c r="L2868" s="13">
        <f t="shared" si="178"/>
        <v>41005.904120370367</v>
      </c>
      <c r="M2868" t="b">
        <v>0</v>
      </c>
      <c r="N2868">
        <v>14</v>
      </c>
      <c r="O2868" t="b">
        <v>0</v>
      </c>
      <c r="P2868" t="s">
        <v>8305</v>
      </c>
      <c r="Q2868" s="6">
        <f t="shared" si="176"/>
        <v>4.9639999999999997E-2</v>
      </c>
      <c r="R2868" s="8">
        <f t="shared" si="179"/>
        <v>88.642857142857139</v>
      </c>
      <c r="S2868" t="s">
        <v>8317</v>
      </c>
      <c r="T2868" t="s">
        <v>8338</v>
      </c>
    </row>
    <row r="2869" spans="1:20" ht="45" x14ac:dyDescent="0.25">
      <c r="A2869">
        <v>1790</v>
      </c>
      <c r="B2869" s="3" t="s">
        <v>1791</v>
      </c>
      <c r="C2869" s="3" t="s">
        <v>5900</v>
      </c>
      <c r="D2869">
        <v>33000</v>
      </c>
      <c r="E2869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 s="13">
        <f t="shared" si="177"/>
        <v>42040.674513888895</v>
      </c>
      <c r="K2869">
        <v>1420560678</v>
      </c>
      <c r="L2869" s="13">
        <f t="shared" si="178"/>
        <v>42432.379826388889</v>
      </c>
      <c r="M2869" t="b">
        <v>1</v>
      </c>
      <c r="N2869">
        <v>15</v>
      </c>
      <c r="O2869" t="b">
        <v>0</v>
      </c>
      <c r="P2869" t="s">
        <v>8285</v>
      </c>
      <c r="Q2869" s="6">
        <f t="shared" si="176"/>
        <v>4.9575757575757579E-2</v>
      </c>
      <c r="R2869" s="8">
        <f t="shared" si="179"/>
        <v>109.06666666666666</v>
      </c>
      <c r="S2869" t="s">
        <v>8325</v>
      </c>
      <c r="T2869" t="s">
        <v>8326</v>
      </c>
    </row>
    <row r="2870" spans="1:20" ht="60" x14ac:dyDescent="0.25">
      <c r="A2870">
        <v>1104</v>
      </c>
      <c r="B2870" s="3" t="s">
        <v>1105</v>
      </c>
      <c r="C2870" s="3" t="s">
        <v>5214</v>
      </c>
      <c r="D2870">
        <v>60000</v>
      </c>
      <c r="E2870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 s="13">
        <f t="shared" si="177"/>
        <v>41801.40996527778</v>
      </c>
      <c r="K2870">
        <v>1399888221</v>
      </c>
      <c r="L2870" s="13">
        <f t="shared" si="178"/>
        <v>42377.554756944446</v>
      </c>
      <c r="M2870" t="b">
        <v>0</v>
      </c>
      <c r="N2870">
        <v>37</v>
      </c>
      <c r="O2870" t="b">
        <v>0</v>
      </c>
      <c r="P2870" t="s">
        <v>8282</v>
      </c>
      <c r="Q2870" s="6">
        <f t="shared" si="176"/>
        <v>4.9516666666666667E-2</v>
      </c>
      <c r="R2870" s="8">
        <f t="shared" si="179"/>
        <v>80.297297297297291</v>
      </c>
      <c r="S2870" t="s">
        <v>8312</v>
      </c>
      <c r="T2870" t="s">
        <v>8348</v>
      </c>
    </row>
    <row r="2871" spans="1:20" ht="60" x14ac:dyDescent="0.25">
      <c r="A2871">
        <v>1868</v>
      </c>
      <c r="B2871" s="3" t="s">
        <v>1869</v>
      </c>
      <c r="C2871" s="3" t="s">
        <v>5978</v>
      </c>
      <c r="D2871">
        <v>25000</v>
      </c>
      <c r="E2871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 s="13">
        <f t="shared" si="177"/>
        <v>42353.332638888889</v>
      </c>
      <c r="K2871">
        <v>1448044925</v>
      </c>
      <c r="L2871" s="13">
        <f t="shared" si="178"/>
        <v>41509.905995370369</v>
      </c>
      <c r="M2871" t="b">
        <v>0</v>
      </c>
      <c r="N2871">
        <v>17</v>
      </c>
      <c r="O2871" t="b">
        <v>0</v>
      </c>
      <c r="P2871" t="s">
        <v>8283</v>
      </c>
      <c r="Q2871" s="6">
        <f t="shared" si="176"/>
        <v>4.8680000000000001E-2</v>
      </c>
      <c r="R2871" s="8">
        <f t="shared" si="179"/>
        <v>71.588235294117652</v>
      </c>
      <c r="S2871" t="s">
        <v>8312</v>
      </c>
      <c r="T2871" t="s">
        <v>8344</v>
      </c>
    </row>
    <row r="2872" spans="1:20" ht="45" x14ac:dyDescent="0.25">
      <c r="A2872">
        <v>2856</v>
      </c>
      <c r="B2872" s="3" t="s">
        <v>2856</v>
      </c>
      <c r="C2872" s="3" t="s">
        <v>6966</v>
      </c>
      <c r="D2872">
        <v>3000</v>
      </c>
      <c r="E2872">
        <v>146</v>
      </c>
      <c r="F2872" t="s">
        <v>8221</v>
      </c>
      <c r="G2872" t="s">
        <v>8224</v>
      </c>
      <c r="H2872" t="s">
        <v>8246</v>
      </c>
      <c r="I2872">
        <v>1439069640</v>
      </c>
      <c r="J2872" s="13">
        <f t="shared" si="177"/>
        <v>42224.898611111115</v>
      </c>
      <c r="K2872">
        <v>1433897647</v>
      </c>
      <c r="L2872" s="13">
        <f t="shared" si="178"/>
        <v>42027.056793981479</v>
      </c>
      <c r="M2872" t="b">
        <v>0</v>
      </c>
      <c r="N2872">
        <v>6</v>
      </c>
      <c r="O2872" t="b">
        <v>0</v>
      </c>
      <c r="P2872" t="s">
        <v>8271</v>
      </c>
      <c r="Q2872" s="6">
        <f t="shared" si="176"/>
        <v>4.8666666666666664E-2</v>
      </c>
      <c r="R2872" s="8">
        <f t="shared" si="179"/>
        <v>24.333333333333332</v>
      </c>
      <c r="S2872" t="s">
        <v>8317</v>
      </c>
      <c r="T2872" t="s">
        <v>8318</v>
      </c>
    </row>
    <row r="2873" spans="1:20" ht="45" x14ac:dyDescent="0.25">
      <c r="A2873">
        <v>1709</v>
      </c>
      <c r="B2873" s="3" t="s">
        <v>1710</v>
      </c>
      <c r="C2873" s="3" t="s">
        <v>5819</v>
      </c>
      <c r="D2873">
        <v>1750</v>
      </c>
      <c r="E2873">
        <v>85</v>
      </c>
      <c r="F2873" t="s">
        <v>8221</v>
      </c>
      <c r="G2873" t="s">
        <v>8224</v>
      </c>
      <c r="H2873" t="s">
        <v>8246</v>
      </c>
      <c r="I2873">
        <v>1409513940</v>
      </c>
      <c r="J2873" s="13">
        <f t="shared" si="177"/>
        <v>41882.818749999999</v>
      </c>
      <c r="K2873">
        <v>1405949514</v>
      </c>
      <c r="L2873" s="13">
        <f t="shared" si="178"/>
        <v>42593.011782407411</v>
      </c>
      <c r="M2873" t="b">
        <v>0</v>
      </c>
      <c r="N2873">
        <v>4</v>
      </c>
      <c r="O2873" t="b">
        <v>0</v>
      </c>
      <c r="P2873" t="s">
        <v>8293</v>
      </c>
      <c r="Q2873" s="6">
        <f t="shared" si="176"/>
        <v>4.8571428571428571E-2</v>
      </c>
      <c r="R2873" s="8">
        <f t="shared" si="179"/>
        <v>21.25</v>
      </c>
      <c r="S2873" t="s">
        <v>8314</v>
      </c>
      <c r="T2873" t="s">
        <v>8339</v>
      </c>
    </row>
    <row r="2874" spans="1:20" ht="45" x14ac:dyDescent="0.25">
      <c r="A2874">
        <v>3646</v>
      </c>
      <c r="B2874" s="3" t="s">
        <v>3644</v>
      </c>
      <c r="C2874" s="3" t="s">
        <v>7756</v>
      </c>
      <c r="D2874">
        <v>10000</v>
      </c>
      <c r="E2874">
        <v>481</v>
      </c>
      <c r="F2874" t="s">
        <v>8221</v>
      </c>
      <c r="G2874" t="s">
        <v>8224</v>
      </c>
      <c r="H2874" t="s">
        <v>8246</v>
      </c>
      <c r="I2874">
        <v>1434497400</v>
      </c>
      <c r="J2874" s="13">
        <f t="shared" si="177"/>
        <v>42171.979166666672</v>
      </c>
      <c r="K2874">
        <v>1431770802</v>
      </c>
      <c r="L2874" s="13">
        <f t="shared" si="178"/>
        <v>42649.562118055561</v>
      </c>
      <c r="M2874" t="b">
        <v>0</v>
      </c>
      <c r="N2874">
        <v>8</v>
      </c>
      <c r="O2874" t="b">
        <v>0</v>
      </c>
      <c r="P2874" t="s">
        <v>8305</v>
      </c>
      <c r="Q2874" s="6">
        <f t="shared" si="176"/>
        <v>4.8099999999999997E-2</v>
      </c>
      <c r="R2874" s="8">
        <f t="shared" si="179"/>
        <v>60.125</v>
      </c>
      <c r="S2874" t="s">
        <v>8317</v>
      </c>
      <c r="T2874" t="s">
        <v>8338</v>
      </c>
    </row>
    <row r="2875" spans="1:20" ht="60" x14ac:dyDescent="0.25">
      <c r="A2875">
        <v>4089</v>
      </c>
      <c r="B2875" s="3" t="s">
        <v>4085</v>
      </c>
      <c r="C2875" s="3" t="s">
        <v>8192</v>
      </c>
      <c r="D2875">
        <v>5000</v>
      </c>
      <c r="E2875">
        <v>240</v>
      </c>
      <c r="F2875" t="s">
        <v>8221</v>
      </c>
      <c r="G2875" t="s">
        <v>8224</v>
      </c>
      <c r="H2875" t="s">
        <v>8246</v>
      </c>
      <c r="I2875">
        <v>1433093700</v>
      </c>
      <c r="J2875" s="13">
        <f t="shared" si="177"/>
        <v>42155.732638888891</v>
      </c>
      <c r="K2875">
        <v>1430242488</v>
      </c>
      <c r="L2875" s="13">
        <f t="shared" si="178"/>
        <v>42701.166365740741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176"/>
        <v>4.8000000000000001E-2</v>
      </c>
      <c r="R2875" s="8">
        <f t="shared" si="179"/>
        <v>30</v>
      </c>
      <c r="S2875" t="s">
        <v>8317</v>
      </c>
      <c r="T2875" t="s">
        <v>8318</v>
      </c>
    </row>
    <row r="2876" spans="1:20" ht="60" x14ac:dyDescent="0.25">
      <c r="A2876">
        <v>3112</v>
      </c>
      <c r="B2876" s="3" t="s">
        <v>3112</v>
      </c>
      <c r="C2876" s="3" t="s">
        <v>7222</v>
      </c>
      <c r="D2876">
        <v>11000</v>
      </c>
      <c r="E2876">
        <v>521</v>
      </c>
      <c r="F2876" t="s">
        <v>8221</v>
      </c>
      <c r="G2876" t="s">
        <v>8224</v>
      </c>
      <c r="H2876" t="s">
        <v>8246</v>
      </c>
      <c r="I2876">
        <v>1477968934</v>
      </c>
      <c r="J2876" s="13">
        <f t="shared" si="177"/>
        <v>42675.121921296297</v>
      </c>
      <c r="K2876">
        <v>1472784934</v>
      </c>
      <c r="L2876" s="13">
        <f t="shared" si="178"/>
        <v>42081.731273148151</v>
      </c>
      <c r="M2876" t="b">
        <v>0</v>
      </c>
      <c r="N2876">
        <v>9</v>
      </c>
      <c r="O2876" t="b">
        <v>0</v>
      </c>
      <c r="P2876" t="s">
        <v>8303</v>
      </c>
      <c r="Q2876" s="6">
        <f t="shared" si="176"/>
        <v>4.7363636363636365E-2</v>
      </c>
      <c r="R2876" s="8">
        <f t="shared" si="179"/>
        <v>57.888888888888886</v>
      </c>
      <c r="S2876" t="s">
        <v>8317</v>
      </c>
      <c r="T2876" t="s">
        <v>8330</v>
      </c>
    </row>
    <row r="2877" spans="1:20" ht="45" x14ac:dyDescent="0.25">
      <c r="A2877">
        <v>761</v>
      </c>
      <c r="B2877" s="3" t="s">
        <v>762</v>
      </c>
      <c r="C2877" s="3" t="s">
        <v>4871</v>
      </c>
      <c r="D2877">
        <v>5000</v>
      </c>
      <c r="E2877">
        <v>235</v>
      </c>
      <c r="F2877" t="s">
        <v>8221</v>
      </c>
      <c r="G2877" t="s">
        <v>8224</v>
      </c>
      <c r="H2877" t="s">
        <v>8246</v>
      </c>
      <c r="I2877">
        <v>1391364126</v>
      </c>
      <c r="J2877" s="13">
        <f t="shared" si="177"/>
        <v>41672.751458333332</v>
      </c>
      <c r="K2877">
        <v>1388772126</v>
      </c>
      <c r="L2877" s="13">
        <f t="shared" si="178"/>
        <v>42538.75680555556</v>
      </c>
      <c r="M2877" t="b">
        <v>0</v>
      </c>
      <c r="N2877">
        <v>6</v>
      </c>
      <c r="O2877" t="b">
        <v>0</v>
      </c>
      <c r="P2877" t="s">
        <v>8275</v>
      </c>
      <c r="Q2877" s="6">
        <f t="shared" si="176"/>
        <v>4.7E-2</v>
      </c>
      <c r="R2877" s="8">
        <f t="shared" si="179"/>
        <v>39.166666666666664</v>
      </c>
      <c r="S2877" t="s">
        <v>8323</v>
      </c>
      <c r="T2877" t="s">
        <v>8345</v>
      </c>
    </row>
    <row r="2878" spans="1:20" ht="60" x14ac:dyDescent="0.25">
      <c r="A2878">
        <v>4086</v>
      </c>
      <c r="B2878" s="3" t="s">
        <v>4082</v>
      </c>
      <c r="C2878" s="3" t="s">
        <v>8189</v>
      </c>
      <c r="D2878">
        <v>1000</v>
      </c>
      <c r="E2878">
        <v>47</v>
      </c>
      <c r="F2878" t="s">
        <v>8221</v>
      </c>
      <c r="G2878" t="s">
        <v>8224</v>
      </c>
      <c r="H2878" t="s">
        <v>8246</v>
      </c>
      <c r="I2878">
        <v>1448078400</v>
      </c>
      <c r="J2878" s="13">
        <f t="shared" si="177"/>
        <v>42329.166666666672</v>
      </c>
      <c r="K2878">
        <v>1445985299</v>
      </c>
      <c r="L2878" s="13">
        <f t="shared" si="178"/>
        <v>42806.863946759258</v>
      </c>
      <c r="M2878" t="b">
        <v>0</v>
      </c>
      <c r="N2878">
        <v>5</v>
      </c>
      <c r="O2878" t="b">
        <v>0</v>
      </c>
      <c r="P2878" t="s">
        <v>8271</v>
      </c>
      <c r="Q2878" s="6">
        <f t="shared" si="176"/>
        <v>4.7E-2</v>
      </c>
      <c r="R2878" s="8">
        <f t="shared" si="179"/>
        <v>9.4</v>
      </c>
      <c r="S2878" t="s">
        <v>8317</v>
      </c>
      <c r="T2878" t="s">
        <v>8318</v>
      </c>
    </row>
    <row r="2879" spans="1:20" ht="45" x14ac:dyDescent="0.25">
      <c r="A2879">
        <v>2871</v>
      </c>
      <c r="B2879" s="3" t="s">
        <v>2871</v>
      </c>
      <c r="C2879" s="3" t="s">
        <v>6981</v>
      </c>
      <c r="D2879">
        <v>10000</v>
      </c>
      <c r="E2879">
        <v>467</v>
      </c>
      <c r="F2879" t="s">
        <v>8221</v>
      </c>
      <c r="G2879" t="s">
        <v>8224</v>
      </c>
      <c r="H2879" t="s">
        <v>8246</v>
      </c>
      <c r="I2879">
        <v>1419183813</v>
      </c>
      <c r="J2879" s="13">
        <f t="shared" si="177"/>
        <v>41994.738576388889</v>
      </c>
      <c r="K2879">
        <v>1417455813</v>
      </c>
      <c r="L2879" s="13">
        <f t="shared" si="178"/>
        <v>42278.664965277778</v>
      </c>
      <c r="M2879" t="b">
        <v>0</v>
      </c>
      <c r="N2879">
        <v>13</v>
      </c>
      <c r="O2879" t="b">
        <v>0</v>
      </c>
      <c r="P2879" t="s">
        <v>8271</v>
      </c>
      <c r="Q2879" s="6">
        <f t="shared" si="176"/>
        <v>4.6699999999999998E-2</v>
      </c>
      <c r="R2879" s="8">
        <f t="shared" si="179"/>
        <v>35.92307692307692</v>
      </c>
      <c r="S2879" t="s">
        <v>8317</v>
      </c>
      <c r="T2879" t="s">
        <v>8318</v>
      </c>
    </row>
    <row r="2880" spans="1:20" ht="45" x14ac:dyDescent="0.25">
      <c r="A2880">
        <v>1558</v>
      </c>
      <c r="B2880" s="3" t="s">
        <v>1559</v>
      </c>
      <c r="C2880" s="3" t="s">
        <v>5668</v>
      </c>
      <c r="D2880">
        <v>750</v>
      </c>
      <c r="E2880">
        <v>35</v>
      </c>
      <c r="F2880" t="s">
        <v>8221</v>
      </c>
      <c r="G2880" t="s">
        <v>8225</v>
      </c>
      <c r="H2880" t="s">
        <v>8247</v>
      </c>
      <c r="I2880">
        <v>1440763920</v>
      </c>
      <c r="J2880" s="13">
        <f t="shared" si="177"/>
        <v>42244.508333333331</v>
      </c>
      <c r="K2880">
        <v>1435656759</v>
      </c>
      <c r="L2880" s="13">
        <f t="shared" si="178"/>
        <v>42728.827407407407</v>
      </c>
      <c r="M2880" t="b">
        <v>0</v>
      </c>
      <c r="N2880">
        <v>3</v>
      </c>
      <c r="O2880" t="b">
        <v>0</v>
      </c>
      <c r="P2880" t="s">
        <v>8289</v>
      </c>
      <c r="Q2880" s="6">
        <f t="shared" si="176"/>
        <v>4.6666666666666669E-2</v>
      </c>
      <c r="R2880" s="8">
        <f t="shared" si="179"/>
        <v>11.666666666666666</v>
      </c>
      <c r="S2880" t="s">
        <v>8325</v>
      </c>
      <c r="T2880" t="s">
        <v>8353</v>
      </c>
    </row>
    <row r="2881" spans="1:20" ht="60" x14ac:dyDescent="0.25">
      <c r="A2881">
        <v>2895</v>
      </c>
      <c r="B2881" s="3" t="s">
        <v>2895</v>
      </c>
      <c r="C2881" s="3" t="s">
        <v>7005</v>
      </c>
      <c r="D2881">
        <v>500</v>
      </c>
      <c r="E2881">
        <v>23</v>
      </c>
      <c r="F2881" t="s">
        <v>8221</v>
      </c>
      <c r="G2881" t="s">
        <v>8224</v>
      </c>
      <c r="H2881" t="s">
        <v>8246</v>
      </c>
      <c r="I2881">
        <v>1403470800</v>
      </c>
      <c r="J2881" s="13">
        <f t="shared" si="177"/>
        <v>41812.875</v>
      </c>
      <c r="K2881">
        <v>1403356792</v>
      </c>
      <c r="L2881" s="13">
        <f t="shared" si="178"/>
        <v>42401.672372685185</v>
      </c>
      <c r="M2881" t="b">
        <v>0</v>
      </c>
      <c r="N2881">
        <v>4</v>
      </c>
      <c r="O2881" t="b">
        <v>0</v>
      </c>
      <c r="P2881" t="s">
        <v>8271</v>
      </c>
      <c r="Q2881" s="6">
        <f t="shared" si="176"/>
        <v>4.5999999999999999E-2</v>
      </c>
      <c r="R2881" s="8">
        <f t="shared" si="179"/>
        <v>5.75</v>
      </c>
      <c r="S2881" t="s">
        <v>8317</v>
      </c>
      <c r="T2881" t="s">
        <v>8318</v>
      </c>
    </row>
    <row r="2882" spans="1:20" ht="45" x14ac:dyDescent="0.25">
      <c r="A2882">
        <v>498</v>
      </c>
      <c r="B2882" s="3" t="s">
        <v>499</v>
      </c>
      <c r="C2882" s="3" t="s">
        <v>4608</v>
      </c>
      <c r="D2882">
        <v>65108</v>
      </c>
      <c r="E2882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 s="13">
        <f t="shared" si="177"/>
        <v>40900.762141203704</v>
      </c>
      <c r="K2882">
        <v>1321035449</v>
      </c>
      <c r="L2882" s="13">
        <f t="shared" si="178"/>
        <v>41569.698831018519</v>
      </c>
      <c r="M2882" t="b">
        <v>0</v>
      </c>
      <c r="N2882">
        <v>22</v>
      </c>
      <c r="O2882" t="b">
        <v>0</v>
      </c>
      <c r="P2882" t="s">
        <v>8270</v>
      </c>
      <c r="Q2882" s="6">
        <f t="shared" ref="Q2882:Q2945" si="180">E2882/D2882</f>
        <v>4.5985132395404561E-2</v>
      </c>
      <c r="R2882" s="8">
        <f t="shared" si="179"/>
        <v>136.09090909090909</v>
      </c>
      <c r="S2882" t="s">
        <v>8320</v>
      </c>
      <c r="T2882" t="s">
        <v>8347</v>
      </c>
    </row>
    <row r="2883" spans="1:20" ht="60" x14ac:dyDescent="0.25">
      <c r="A2883">
        <v>2897</v>
      </c>
      <c r="B2883" s="3" t="s">
        <v>2897</v>
      </c>
      <c r="C2883" s="3" t="s">
        <v>7007</v>
      </c>
      <c r="D2883">
        <v>12000</v>
      </c>
      <c r="E2883">
        <v>550</v>
      </c>
      <c r="F2883" t="s">
        <v>8221</v>
      </c>
      <c r="G2883" t="s">
        <v>8224</v>
      </c>
      <c r="H2883" t="s">
        <v>8246</v>
      </c>
      <c r="I2883">
        <v>1444577345</v>
      </c>
      <c r="J2883" s="13">
        <f t="shared" ref="J2883:J2946" si="181">(((I2883/60)/60)/24)+DATE(1970,1,1)</f>
        <v>42288.645196759258</v>
      </c>
      <c r="K2883">
        <v>1441985458</v>
      </c>
      <c r="L2883" s="13">
        <f t="shared" ref="L2883:L2946" si="182">(((K2902/60)/60)/24)+DATE(1970,1,1)</f>
        <v>42427.01807870371</v>
      </c>
      <c r="M2883" t="b">
        <v>0</v>
      </c>
      <c r="N2883">
        <v>3</v>
      </c>
      <c r="O2883" t="b">
        <v>0</v>
      </c>
      <c r="P2883" t="s">
        <v>8271</v>
      </c>
      <c r="Q2883" s="6">
        <f t="shared" si="180"/>
        <v>4.583333333333333E-2</v>
      </c>
      <c r="R2883" s="8">
        <f t="shared" ref="R2883:R2946" si="183">E2883/N2883</f>
        <v>183.33333333333334</v>
      </c>
      <c r="S2883" t="s">
        <v>8317</v>
      </c>
      <c r="T2883" t="s">
        <v>8318</v>
      </c>
    </row>
    <row r="2884" spans="1:20" ht="45" x14ac:dyDescent="0.25">
      <c r="A2884">
        <v>1412</v>
      </c>
      <c r="B2884" s="3" t="s">
        <v>1413</v>
      </c>
      <c r="C2884" s="3" t="s">
        <v>5522</v>
      </c>
      <c r="D2884">
        <v>7000</v>
      </c>
      <c r="E2884">
        <v>320</v>
      </c>
      <c r="F2884" t="s">
        <v>8221</v>
      </c>
      <c r="G2884" t="s">
        <v>8224</v>
      </c>
      <c r="H2884" t="s">
        <v>8246</v>
      </c>
      <c r="I2884">
        <v>1417656699</v>
      </c>
      <c r="J2884" s="13">
        <f t="shared" si="181"/>
        <v>41977.063645833332</v>
      </c>
      <c r="K2884">
        <v>1415064699</v>
      </c>
      <c r="L2884" s="13">
        <f t="shared" si="182"/>
        <v>41671.936863425923</v>
      </c>
      <c r="M2884" t="b">
        <v>0</v>
      </c>
      <c r="N2884">
        <v>13</v>
      </c>
      <c r="O2884" t="b">
        <v>0</v>
      </c>
      <c r="P2884" t="s">
        <v>8287</v>
      </c>
      <c r="Q2884" s="6">
        <f t="shared" si="180"/>
        <v>4.5714285714285714E-2</v>
      </c>
      <c r="R2884" s="8">
        <f t="shared" si="183"/>
        <v>24.615384615384617</v>
      </c>
      <c r="S2884" t="s">
        <v>8323</v>
      </c>
      <c r="T2884" t="s">
        <v>8358</v>
      </c>
    </row>
    <row r="2885" spans="1:20" ht="45" x14ac:dyDescent="0.25">
      <c r="A2885">
        <v>668</v>
      </c>
      <c r="B2885" s="3" t="s">
        <v>669</v>
      </c>
      <c r="C2885" s="3" t="s">
        <v>4778</v>
      </c>
      <c r="D2885">
        <v>15000</v>
      </c>
      <c r="E2885">
        <v>684</v>
      </c>
      <c r="F2885" t="s">
        <v>8221</v>
      </c>
      <c r="G2885" t="s">
        <v>8224</v>
      </c>
      <c r="H2885" t="s">
        <v>8246</v>
      </c>
      <c r="I2885">
        <v>1431374222</v>
      </c>
      <c r="J2885" s="13">
        <f t="shared" si="181"/>
        <v>42135.831273148149</v>
      </c>
      <c r="K2885">
        <v>1427486222</v>
      </c>
      <c r="L2885" s="13">
        <f t="shared" si="182"/>
        <v>42241.429120370376</v>
      </c>
      <c r="M2885" t="b">
        <v>0</v>
      </c>
      <c r="N2885">
        <v>25</v>
      </c>
      <c r="O2885" t="b">
        <v>0</v>
      </c>
      <c r="P2885" t="s">
        <v>8273</v>
      </c>
      <c r="Q2885" s="6">
        <f t="shared" si="180"/>
        <v>4.5600000000000002E-2</v>
      </c>
      <c r="R2885" s="8">
        <f t="shared" si="183"/>
        <v>27.36</v>
      </c>
      <c r="S2885" t="s">
        <v>8310</v>
      </c>
      <c r="T2885" t="s">
        <v>8316</v>
      </c>
    </row>
    <row r="2886" spans="1:20" ht="45" x14ac:dyDescent="0.25">
      <c r="A2886">
        <v>863</v>
      </c>
      <c r="B2886" s="3" t="s">
        <v>864</v>
      </c>
      <c r="C2886" s="3" t="s">
        <v>4973</v>
      </c>
      <c r="D2886">
        <v>2000</v>
      </c>
      <c r="E2886">
        <v>90</v>
      </c>
      <c r="F2886" t="s">
        <v>8221</v>
      </c>
      <c r="G2886" t="s">
        <v>8224</v>
      </c>
      <c r="H2886" t="s">
        <v>8246</v>
      </c>
      <c r="I2886">
        <v>1329014966</v>
      </c>
      <c r="J2886" s="13">
        <f t="shared" si="181"/>
        <v>40951.117662037039</v>
      </c>
      <c r="K2886">
        <v>1326422966</v>
      </c>
      <c r="L2886" s="13">
        <f t="shared" si="182"/>
        <v>42508.179965277777</v>
      </c>
      <c r="M2886" t="b">
        <v>0</v>
      </c>
      <c r="N2886">
        <v>5</v>
      </c>
      <c r="O2886" t="b">
        <v>0</v>
      </c>
      <c r="P2886" t="s">
        <v>8278</v>
      </c>
      <c r="Q2886" s="6">
        <f t="shared" si="180"/>
        <v>4.4999999999999998E-2</v>
      </c>
      <c r="R2886" s="8">
        <f t="shared" si="183"/>
        <v>18</v>
      </c>
      <c r="S2886" t="s">
        <v>8314</v>
      </c>
      <c r="T2886" t="s">
        <v>8346</v>
      </c>
    </row>
    <row r="2887" spans="1:20" ht="45" x14ac:dyDescent="0.25">
      <c r="A2887">
        <v>1075</v>
      </c>
      <c r="B2887" s="3" t="s">
        <v>1076</v>
      </c>
      <c r="C2887" s="3" t="s">
        <v>5185</v>
      </c>
      <c r="D2887">
        <v>1000</v>
      </c>
      <c r="E2887">
        <v>45</v>
      </c>
      <c r="F2887" t="s">
        <v>8221</v>
      </c>
      <c r="G2887" t="s">
        <v>8224</v>
      </c>
      <c r="H2887" t="s">
        <v>8246</v>
      </c>
      <c r="I2887">
        <v>1336340516</v>
      </c>
      <c r="J2887" s="13">
        <f t="shared" si="181"/>
        <v>41035.904120370367</v>
      </c>
      <c r="K2887">
        <v>1333748516</v>
      </c>
      <c r="L2887" s="13">
        <f t="shared" si="182"/>
        <v>42052.83530092593</v>
      </c>
      <c r="M2887" t="b">
        <v>0</v>
      </c>
      <c r="N2887">
        <v>3</v>
      </c>
      <c r="O2887" t="b">
        <v>0</v>
      </c>
      <c r="P2887" t="s">
        <v>8282</v>
      </c>
      <c r="Q2887" s="6">
        <f t="shared" si="180"/>
        <v>4.4999999999999998E-2</v>
      </c>
      <c r="R2887" s="8">
        <f t="shared" si="183"/>
        <v>15</v>
      </c>
      <c r="S2887" t="s">
        <v>8312</v>
      </c>
      <c r="T2887" t="s">
        <v>8348</v>
      </c>
    </row>
    <row r="2888" spans="1:20" ht="60" x14ac:dyDescent="0.25">
      <c r="A2888">
        <v>1428</v>
      </c>
      <c r="B2888" s="3" t="s">
        <v>1429</v>
      </c>
      <c r="C2888" s="3" t="s">
        <v>5538</v>
      </c>
      <c r="D2888">
        <v>1000</v>
      </c>
      <c r="E2888">
        <v>45</v>
      </c>
      <c r="F2888" t="s">
        <v>8221</v>
      </c>
      <c r="G2888" t="s">
        <v>8227</v>
      </c>
      <c r="H2888" t="s">
        <v>8249</v>
      </c>
      <c r="I2888">
        <v>1459584417</v>
      </c>
      <c r="J2888" s="13">
        <f t="shared" si="181"/>
        <v>42462.338159722218</v>
      </c>
      <c r="K2888">
        <v>1456996017</v>
      </c>
      <c r="L2888" s="13">
        <f t="shared" si="182"/>
        <v>42538.755428240736</v>
      </c>
      <c r="M2888" t="b">
        <v>0</v>
      </c>
      <c r="N2888">
        <v>3</v>
      </c>
      <c r="O2888" t="b">
        <v>0</v>
      </c>
      <c r="P2888" t="s">
        <v>8287</v>
      </c>
      <c r="Q2888" s="6">
        <f t="shared" si="180"/>
        <v>4.4999999999999998E-2</v>
      </c>
      <c r="R2888" s="8">
        <f t="shared" si="183"/>
        <v>15</v>
      </c>
      <c r="S2888" t="s">
        <v>8323</v>
      </c>
      <c r="T2888" t="s">
        <v>8358</v>
      </c>
    </row>
    <row r="2889" spans="1:20" ht="60" x14ac:dyDescent="0.25">
      <c r="A2889">
        <v>590</v>
      </c>
      <c r="B2889" s="3" t="s">
        <v>591</v>
      </c>
      <c r="C2889" s="3" t="s">
        <v>4700</v>
      </c>
      <c r="D2889">
        <v>5000</v>
      </c>
      <c r="E2889">
        <v>223</v>
      </c>
      <c r="F2889" t="s">
        <v>8221</v>
      </c>
      <c r="G2889" t="s">
        <v>8225</v>
      </c>
      <c r="H2889" t="s">
        <v>8247</v>
      </c>
      <c r="I2889">
        <v>1454936460</v>
      </c>
      <c r="J2889" s="13">
        <f t="shared" si="181"/>
        <v>42408.542361111111</v>
      </c>
      <c r="K2889">
        <v>1452259131</v>
      </c>
      <c r="L2889" s="13">
        <f t="shared" si="182"/>
        <v>42410.93105324074</v>
      </c>
      <c r="M2889" t="b">
        <v>0</v>
      </c>
      <c r="N2889">
        <v>9</v>
      </c>
      <c r="O2889" t="b">
        <v>0</v>
      </c>
      <c r="P2889" t="s">
        <v>8272</v>
      </c>
      <c r="Q2889" s="6">
        <f t="shared" si="180"/>
        <v>4.4600000000000001E-2</v>
      </c>
      <c r="R2889" s="8">
        <f t="shared" si="183"/>
        <v>24.777777777777779</v>
      </c>
      <c r="S2889" t="s">
        <v>8310</v>
      </c>
      <c r="T2889" t="s">
        <v>8357</v>
      </c>
    </row>
    <row r="2890" spans="1:20" ht="60" x14ac:dyDescent="0.25">
      <c r="A2890">
        <v>1225</v>
      </c>
      <c r="B2890" s="3" t="s">
        <v>1226</v>
      </c>
      <c r="C2890" s="3" t="s">
        <v>5335</v>
      </c>
      <c r="D2890">
        <v>3000</v>
      </c>
      <c r="E2890">
        <v>132</v>
      </c>
      <c r="F2890" t="s">
        <v>8220</v>
      </c>
      <c r="G2890" t="s">
        <v>8224</v>
      </c>
      <c r="H2890" t="s">
        <v>8246</v>
      </c>
      <c r="I2890">
        <v>1382478278</v>
      </c>
      <c r="J2890" s="13">
        <f t="shared" si="181"/>
        <v>41569.905995370369</v>
      </c>
      <c r="K2890">
        <v>1377294278</v>
      </c>
      <c r="L2890" s="13">
        <f t="shared" si="182"/>
        <v>41982.737071759257</v>
      </c>
      <c r="M2890" t="b">
        <v>0</v>
      </c>
      <c r="N2890">
        <v>3</v>
      </c>
      <c r="O2890" t="b">
        <v>0</v>
      </c>
      <c r="P2890" t="s">
        <v>8286</v>
      </c>
      <c r="Q2890" s="6">
        <f t="shared" si="180"/>
        <v>4.3999999999999997E-2</v>
      </c>
      <c r="R2890" s="8">
        <f t="shared" si="183"/>
        <v>44</v>
      </c>
      <c r="S2890" t="s">
        <v>8314</v>
      </c>
      <c r="T2890" t="s">
        <v>8352</v>
      </c>
    </row>
    <row r="2891" spans="1:20" ht="60" x14ac:dyDescent="0.25">
      <c r="A2891">
        <v>2383</v>
      </c>
      <c r="B2891" s="3" t="s">
        <v>2384</v>
      </c>
      <c r="C2891" s="3" t="s">
        <v>6493</v>
      </c>
      <c r="D2891">
        <v>10000</v>
      </c>
      <c r="E2891">
        <v>435</v>
      </c>
      <c r="F2891" t="s">
        <v>8220</v>
      </c>
      <c r="G2891" t="s">
        <v>8228</v>
      </c>
      <c r="H2891" t="s">
        <v>8250</v>
      </c>
      <c r="I2891">
        <v>1424568107</v>
      </c>
      <c r="J2891" s="13">
        <f t="shared" si="181"/>
        <v>42057.056793981479</v>
      </c>
      <c r="K2891">
        <v>1421976107</v>
      </c>
      <c r="L2891" s="13">
        <f t="shared" si="182"/>
        <v>42656.86137731481</v>
      </c>
      <c r="M2891" t="b">
        <v>0</v>
      </c>
      <c r="N2891">
        <v>3</v>
      </c>
      <c r="O2891" t="b">
        <v>0</v>
      </c>
      <c r="P2891" t="s">
        <v>8272</v>
      </c>
      <c r="Q2891" s="6">
        <f t="shared" si="180"/>
        <v>4.3499999999999997E-2</v>
      </c>
      <c r="R2891" s="8">
        <f t="shared" si="183"/>
        <v>145</v>
      </c>
      <c r="S2891" t="s">
        <v>8310</v>
      </c>
      <c r="T2891" t="s">
        <v>8357</v>
      </c>
    </row>
    <row r="2892" spans="1:20" ht="60" x14ac:dyDescent="0.25">
      <c r="A2892">
        <v>1983</v>
      </c>
      <c r="B2892" s="3" t="s">
        <v>1984</v>
      </c>
      <c r="C2892" s="3" t="s">
        <v>6093</v>
      </c>
      <c r="D2892">
        <v>33000</v>
      </c>
      <c r="E2892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 s="13">
        <f t="shared" si="181"/>
        <v>42615.291666666672</v>
      </c>
      <c r="K2892">
        <v>1470874618</v>
      </c>
      <c r="L2892" s="13">
        <f t="shared" si="182"/>
        <v>42170.996527777781</v>
      </c>
      <c r="M2892" t="b">
        <v>0</v>
      </c>
      <c r="N2892">
        <v>16</v>
      </c>
      <c r="O2892" t="b">
        <v>0</v>
      </c>
      <c r="P2892" t="s">
        <v>8296</v>
      </c>
      <c r="Q2892" s="6">
        <f t="shared" si="180"/>
        <v>4.2999999999999997E-2</v>
      </c>
      <c r="R2892" s="8">
        <f t="shared" si="183"/>
        <v>88.6875</v>
      </c>
      <c r="S2892" t="s">
        <v>8325</v>
      </c>
      <c r="T2892" t="s">
        <v>8354</v>
      </c>
    </row>
    <row r="2893" spans="1:20" ht="60" x14ac:dyDescent="0.25">
      <c r="A2893">
        <v>2947</v>
      </c>
      <c r="B2893" s="3" t="s">
        <v>2947</v>
      </c>
      <c r="C2893" s="3" t="s">
        <v>7057</v>
      </c>
      <c r="D2893">
        <v>25000</v>
      </c>
      <c r="E2893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 s="13">
        <f t="shared" si="181"/>
        <v>42698.715972222228</v>
      </c>
      <c r="K2893">
        <v>1475760567</v>
      </c>
      <c r="L2893" s="13">
        <f t="shared" si="182"/>
        <v>41871.65315972222</v>
      </c>
      <c r="M2893" t="b">
        <v>0</v>
      </c>
      <c r="N2893">
        <v>13</v>
      </c>
      <c r="O2893" t="b">
        <v>0</v>
      </c>
      <c r="P2893" t="s">
        <v>8303</v>
      </c>
      <c r="Q2893" s="6">
        <f t="shared" si="180"/>
        <v>4.2880000000000001E-2</v>
      </c>
      <c r="R2893" s="8">
        <f t="shared" si="183"/>
        <v>82.461538461538467</v>
      </c>
      <c r="S2893" t="s">
        <v>8317</v>
      </c>
      <c r="T2893" t="s">
        <v>8330</v>
      </c>
    </row>
    <row r="2894" spans="1:20" ht="60" x14ac:dyDescent="0.25">
      <c r="A2894">
        <v>3634</v>
      </c>
      <c r="B2894" s="3" t="s">
        <v>3632</v>
      </c>
      <c r="C2894" s="3" t="s">
        <v>7744</v>
      </c>
      <c r="D2894">
        <v>75000</v>
      </c>
      <c r="E2894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 s="13">
        <f t="shared" si="181"/>
        <v>42749.165972222225</v>
      </c>
      <c r="K2894">
        <v>1480219174</v>
      </c>
      <c r="L2894" s="13">
        <f t="shared" si="182"/>
        <v>42114.825532407413</v>
      </c>
      <c r="M2894" t="b">
        <v>0</v>
      </c>
      <c r="N2894">
        <v>18</v>
      </c>
      <c r="O2894" t="b">
        <v>0</v>
      </c>
      <c r="P2894" t="s">
        <v>8305</v>
      </c>
      <c r="Q2894" s="6">
        <f t="shared" si="180"/>
        <v>4.2466666666666666E-2</v>
      </c>
      <c r="R2894" s="8">
        <f t="shared" si="183"/>
        <v>176.94444444444446</v>
      </c>
      <c r="S2894" t="s">
        <v>8317</v>
      </c>
      <c r="T2894" t="s">
        <v>8338</v>
      </c>
    </row>
    <row r="2895" spans="1:20" ht="60" x14ac:dyDescent="0.25">
      <c r="A2895">
        <v>3113</v>
      </c>
      <c r="B2895" s="3" t="s">
        <v>3113</v>
      </c>
      <c r="C2895" s="3" t="s">
        <v>7223</v>
      </c>
      <c r="D2895">
        <v>109225</v>
      </c>
      <c r="E2895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 s="13">
        <f t="shared" si="181"/>
        <v>42111.731273148151</v>
      </c>
      <c r="K2895">
        <v>1426699982</v>
      </c>
      <c r="L2895" s="13">
        <f t="shared" si="182"/>
        <v>41835.639155092591</v>
      </c>
      <c r="M2895" t="b">
        <v>0</v>
      </c>
      <c r="N2895">
        <v>37</v>
      </c>
      <c r="O2895" t="b">
        <v>0</v>
      </c>
      <c r="P2895" t="s">
        <v>8303</v>
      </c>
      <c r="Q2895" s="6">
        <f t="shared" si="180"/>
        <v>4.2435339894712751E-2</v>
      </c>
      <c r="R2895" s="8">
        <f t="shared" si="183"/>
        <v>125.27027027027027</v>
      </c>
      <c r="S2895" t="s">
        <v>8317</v>
      </c>
      <c r="T2895" t="s">
        <v>8330</v>
      </c>
    </row>
    <row r="2896" spans="1:20" ht="75" x14ac:dyDescent="0.25">
      <c r="A2896">
        <v>991</v>
      </c>
      <c r="B2896" s="3" t="s">
        <v>992</v>
      </c>
      <c r="C2896" s="3" t="s">
        <v>5101</v>
      </c>
      <c r="D2896">
        <v>5000</v>
      </c>
      <c r="E2896">
        <v>212</v>
      </c>
      <c r="F2896" t="s">
        <v>8221</v>
      </c>
      <c r="G2896" t="s">
        <v>8225</v>
      </c>
      <c r="H2896" t="s">
        <v>8247</v>
      </c>
      <c r="I2896">
        <v>1468349460</v>
      </c>
      <c r="J2896" s="13">
        <f t="shared" si="181"/>
        <v>42563.785416666666</v>
      </c>
      <c r="K2896">
        <v>1466186988</v>
      </c>
      <c r="L2896" s="13">
        <f t="shared" si="182"/>
        <v>41858.007071759261</v>
      </c>
      <c r="M2896" t="b">
        <v>0</v>
      </c>
      <c r="N2896">
        <v>7</v>
      </c>
      <c r="O2896" t="b">
        <v>0</v>
      </c>
      <c r="P2896" t="s">
        <v>8273</v>
      </c>
      <c r="Q2896" s="6">
        <f t="shared" si="180"/>
        <v>4.24E-2</v>
      </c>
      <c r="R2896" s="8">
        <f t="shared" si="183"/>
        <v>30.285714285714285</v>
      </c>
      <c r="S2896" t="s">
        <v>8310</v>
      </c>
      <c r="T2896" t="s">
        <v>8316</v>
      </c>
    </row>
    <row r="2897" spans="1:20" ht="60" x14ac:dyDescent="0.25">
      <c r="A2897">
        <v>1699</v>
      </c>
      <c r="B2897" s="3" t="s">
        <v>1700</v>
      </c>
      <c r="C2897" s="3" t="s">
        <v>5809</v>
      </c>
      <c r="D2897">
        <v>5105</v>
      </c>
      <c r="E2897">
        <v>216</v>
      </c>
      <c r="F2897" t="s">
        <v>8222</v>
      </c>
      <c r="G2897" t="s">
        <v>8224</v>
      </c>
      <c r="H2897" t="s">
        <v>8246</v>
      </c>
      <c r="I2897">
        <v>1491943445</v>
      </c>
      <c r="J2897" s="13">
        <f t="shared" si="181"/>
        <v>42836.863946759258</v>
      </c>
      <c r="K2897">
        <v>1489351445</v>
      </c>
      <c r="L2897" s="13">
        <f t="shared" si="182"/>
        <v>41851.700925925928</v>
      </c>
      <c r="M2897" t="b">
        <v>0</v>
      </c>
      <c r="N2897">
        <v>4</v>
      </c>
      <c r="O2897" t="b">
        <v>0</v>
      </c>
      <c r="P2897" t="s">
        <v>8293</v>
      </c>
      <c r="Q2897" s="6">
        <f t="shared" si="180"/>
        <v>4.2311459353574929E-2</v>
      </c>
      <c r="R2897" s="8">
        <f t="shared" si="183"/>
        <v>54</v>
      </c>
      <c r="S2897" t="s">
        <v>8314</v>
      </c>
      <c r="T2897" t="s">
        <v>8339</v>
      </c>
    </row>
    <row r="2898" spans="1:20" ht="60" x14ac:dyDescent="0.25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 s="13">
        <f t="shared" si="181"/>
        <v>42308.664965277778</v>
      </c>
      <c r="K2898">
        <v>1443715053</v>
      </c>
      <c r="L2898" s="13">
        <f t="shared" si="182"/>
        <v>42042.676226851851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180"/>
        <v>4.2133333333333335E-2</v>
      </c>
      <c r="R2898" s="8">
        <f t="shared" si="183"/>
        <v>26.333333333333332</v>
      </c>
      <c r="S2898" t="s">
        <v>8317</v>
      </c>
      <c r="T2898" t="s">
        <v>8318</v>
      </c>
    </row>
    <row r="2899" spans="1:20" ht="60" x14ac:dyDescent="0.25">
      <c r="A2899">
        <v>1182</v>
      </c>
      <c r="B2899" s="3" t="s">
        <v>1183</v>
      </c>
      <c r="C2899" s="3" t="s">
        <v>5292</v>
      </c>
      <c r="D2899">
        <v>1000</v>
      </c>
      <c r="E2899">
        <v>42</v>
      </c>
      <c r="F2899" t="s">
        <v>8221</v>
      </c>
      <c r="G2899" t="s">
        <v>8224</v>
      </c>
      <c r="H2899" t="s">
        <v>8246</v>
      </c>
      <c r="I2899">
        <v>1484239320</v>
      </c>
      <c r="J2899" s="13">
        <f t="shared" si="181"/>
        <v>42747.695833333331</v>
      </c>
      <c r="K2899">
        <v>1482609088</v>
      </c>
      <c r="L2899" s="13">
        <f t="shared" si="182"/>
        <v>41715.874780092592</v>
      </c>
      <c r="M2899" t="b">
        <v>0</v>
      </c>
      <c r="N2899">
        <v>4</v>
      </c>
      <c r="O2899" t="b">
        <v>0</v>
      </c>
      <c r="P2899" t="s">
        <v>8284</v>
      </c>
      <c r="Q2899" s="6">
        <f t="shared" si="180"/>
        <v>4.2000000000000003E-2</v>
      </c>
      <c r="R2899" s="8">
        <f t="shared" si="183"/>
        <v>10.5</v>
      </c>
      <c r="S2899" t="s">
        <v>8328</v>
      </c>
      <c r="T2899" t="s">
        <v>8356</v>
      </c>
    </row>
    <row r="2900" spans="1:20" ht="45" x14ac:dyDescent="0.25">
      <c r="A2900">
        <v>3990</v>
      </c>
      <c r="B2900" s="3" t="s">
        <v>3986</v>
      </c>
      <c r="C2900" s="3" t="s">
        <v>8096</v>
      </c>
      <c r="D2900">
        <v>1650</v>
      </c>
      <c r="E2900">
        <v>69</v>
      </c>
      <c r="F2900" t="s">
        <v>8221</v>
      </c>
      <c r="G2900" t="s">
        <v>8225</v>
      </c>
      <c r="H2900" t="s">
        <v>8247</v>
      </c>
      <c r="I2900">
        <v>1456934893</v>
      </c>
      <c r="J2900" s="13">
        <f t="shared" si="181"/>
        <v>42431.672372685185</v>
      </c>
      <c r="K2900">
        <v>1454342893</v>
      </c>
      <c r="L2900" s="13">
        <f t="shared" si="182"/>
        <v>42061.154930555553</v>
      </c>
      <c r="M2900" t="b">
        <v>0</v>
      </c>
      <c r="N2900">
        <v>3</v>
      </c>
      <c r="O2900" t="b">
        <v>0</v>
      </c>
      <c r="P2900" t="s">
        <v>8271</v>
      </c>
      <c r="Q2900" s="6">
        <f t="shared" si="180"/>
        <v>4.1818181818181817E-2</v>
      </c>
      <c r="R2900" s="8">
        <f t="shared" si="183"/>
        <v>23</v>
      </c>
      <c r="S2900" t="s">
        <v>8317</v>
      </c>
      <c r="T2900" t="s">
        <v>8318</v>
      </c>
    </row>
    <row r="2901" spans="1:20" ht="60" x14ac:dyDescent="0.25">
      <c r="A2901">
        <v>890</v>
      </c>
      <c r="B2901" s="3" t="s">
        <v>891</v>
      </c>
      <c r="C2901" s="3" t="s">
        <v>5000</v>
      </c>
      <c r="D2901">
        <v>3000</v>
      </c>
      <c r="E2901">
        <v>125</v>
      </c>
      <c r="F2901" t="s">
        <v>8221</v>
      </c>
      <c r="G2901" t="s">
        <v>8224</v>
      </c>
      <c r="H2901" t="s">
        <v>8246</v>
      </c>
      <c r="I2901">
        <v>1385055979</v>
      </c>
      <c r="J2901" s="13">
        <f t="shared" si="181"/>
        <v>41599.740497685183</v>
      </c>
      <c r="K2901">
        <v>1382460379</v>
      </c>
      <c r="L2901" s="13">
        <f t="shared" si="182"/>
        <v>42481.376597222217</v>
      </c>
      <c r="M2901" t="b">
        <v>0</v>
      </c>
      <c r="N2901">
        <v>4</v>
      </c>
      <c r="O2901" t="b">
        <v>0</v>
      </c>
      <c r="P2901" t="s">
        <v>8279</v>
      </c>
      <c r="Q2901" s="6">
        <f t="shared" si="180"/>
        <v>4.1666666666666664E-2</v>
      </c>
      <c r="R2901" s="8">
        <f t="shared" si="183"/>
        <v>31.25</v>
      </c>
      <c r="S2901" t="s">
        <v>8314</v>
      </c>
      <c r="T2901" t="s">
        <v>8331</v>
      </c>
    </row>
    <row r="2902" spans="1:20" ht="90" x14ac:dyDescent="0.25">
      <c r="A2902">
        <v>3126</v>
      </c>
      <c r="B2902" s="3" t="s">
        <v>3126</v>
      </c>
      <c r="C2902" s="3" t="s">
        <v>7236</v>
      </c>
      <c r="D2902">
        <v>25000</v>
      </c>
      <c r="E2902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 s="13">
        <f t="shared" si="181"/>
        <v>42456.976412037038</v>
      </c>
      <c r="K2902">
        <v>1456532762</v>
      </c>
      <c r="L2902" s="13">
        <f t="shared" si="182"/>
        <v>41975.124340277776</v>
      </c>
      <c r="M2902" t="b">
        <v>0</v>
      </c>
      <c r="N2902">
        <v>17</v>
      </c>
      <c r="O2902" t="b">
        <v>0</v>
      </c>
      <c r="P2902" t="s">
        <v>8303</v>
      </c>
      <c r="Q2902" s="6">
        <f t="shared" si="180"/>
        <v>4.1599999999999998E-2</v>
      </c>
      <c r="R2902" s="8">
        <f t="shared" si="183"/>
        <v>61.176470588235297</v>
      </c>
      <c r="S2902" t="s">
        <v>8317</v>
      </c>
      <c r="T2902" t="s">
        <v>8330</v>
      </c>
    </row>
    <row r="2903" spans="1:20" ht="60" x14ac:dyDescent="0.25">
      <c r="A2903">
        <v>1567</v>
      </c>
      <c r="B2903" s="3" t="s">
        <v>1568</v>
      </c>
      <c r="C2903" s="3" t="s">
        <v>5677</v>
      </c>
      <c r="D2903">
        <v>8500</v>
      </c>
      <c r="E2903">
        <v>350</v>
      </c>
      <c r="F2903" t="s">
        <v>8220</v>
      </c>
      <c r="G2903" t="s">
        <v>8224</v>
      </c>
      <c r="H2903" t="s">
        <v>8246</v>
      </c>
      <c r="I2903">
        <v>1392595200</v>
      </c>
      <c r="J2903" s="13">
        <f t="shared" si="181"/>
        <v>41687</v>
      </c>
      <c r="K2903">
        <v>1391293745</v>
      </c>
      <c r="L2903" s="13">
        <f t="shared" si="182"/>
        <v>41936.020752314813</v>
      </c>
      <c r="M2903" t="b">
        <v>0</v>
      </c>
      <c r="N2903">
        <v>13</v>
      </c>
      <c r="O2903" t="b">
        <v>0</v>
      </c>
      <c r="P2903" t="s">
        <v>8290</v>
      </c>
      <c r="Q2903" s="6">
        <f t="shared" si="180"/>
        <v>4.1176470588235294E-2</v>
      </c>
      <c r="R2903" s="8">
        <f t="shared" si="183"/>
        <v>26.923076923076923</v>
      </c>
      <c r="S2903" t="s">
        <v>8323</v>
      </c>
      <c r="T2903" t="s">
        <v>8355</v>
      </c>
    </row>
    <row r="2904" spans="1:20" ht="60" x14ac:dyDescent="0.25">
      <c r="A2904">
        <v>3106</v>
      </c>
      <c r="B2904" s="3" t="s">
        <v>3106</v>
      </c>
      <c r="C2904" s="3" t="s">
        <v>7216</v>
      </c>
      <c r="D2904">
        <v>1000</v>
      </c>
      <c r="E2904">
        <v>41</v>
      </c>
      <c r="F2904" t="s">
        <v>8221</v>
      </c>
      <c r="G2904" t="s">
        <v>8225</v>
      </c>
      <c r="H2904" t="s">
        <v>8247</v>
      </c>
      <c r="I2904">
        <v>1442440800</v>
      </c>
      <c r="J2904" s="13">
        <f t="shared" si="181"/>
        <v>42263.916666666672</v>
      </c>
      <c r="K2904">
        <v>1440497876</v>
      </c>
      <c r="L2904" s="13">
        <f t="shared" si="182"/>
        <v>42808.640231481477</v>
      </c>
      <c r="M2904" t="b">
        <v>0</v>
      </c>
      <c r="N2904">
        <v>4</v>
      </c>
      <c r="O2904" t="b">
        <v>0</v>
      </c>
      <c r="P2904" t="s">
        <v>8303</v>
      </c>
      <c r="Q2904" s="6">
        <f t="shared" si="180"/>
        <v>4.1000000000000002E-2</v>
      </c>
      <c r="R2904" s="8">
        <f t="shared" si="183"/>
        <v>10.25</v>
      </c>
      <c r="S2904" t="s">
        <v>8317</v>
      </c>
      <c r="T2904" t="s">
        <v>8330</v>
      </c>
    </row>
    <row r="2905" spans="1:20" ht="45" x14ac:dyDescent="0.25">
      <c r="A2905">
        <v>3981</v>
      </c>
      <c r="B2905" s="3" t="s">
        <v>3358</v>
      </c>
      <c r="C2905" s="3" t="s">
        <v>7469</v>
      </c>
      <c r="D2905">
        <v>30000</v>
      </c>
      <c r="E2905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 s="13">
        <f t="shared" si="181"/>
        <v>42568.179965277777</v>
      </c>
      <c r="K2905">
        <v>1463545149</v>
      </c>
      <c r="L2905" s="13">
        <f t="shared" si="182"/>
        <v>41849.560694444444</v>
      </c>
      <c r="M2905" t="b">
        <v>0</v>
      </c>
      <c r="N2905">
        <v>7</v>
      </c>
      <c r="O2905" t="b">
        <v>0</v>
      </c>
      <c r="P2905" t="s">
        <v>8271</v>
      </c>
      <c r="Q2905" s="6">
        <f t="shared" si="180"/>
        <v>4.0833333333333333E-2</v>
      </c>
      <c r="R2905" s="8">
        <f t="shared" si="183"/>
        <v>175</v>
      </c>
      <c r="S2905" t="s">
        <v>8317</v>
      </c>
      <c r="T2905" t="s">
        <v>8318</v>
      </c>
    </row>
    <row r="2906" spans="1:20" ht="60" x14ac:dyDescent="0.25">
      <c r="A2906">
        <v>168</v>
      </c>
      <c r="B2906" s="3" t="s">
        <v>170</v>
      </c>
      <c r="C2906" s="3" t="s">
        <v>4278</v>
      </c>
      <c r="D2906">
        <v>8000</v>
      </c>
      <c r="E2906">
        <v>325</v>
      </c>
      <c r="F2906" t="s">
        <v>8221</v>
      </c>
      <c r="G2906" t="s">
        <v>8224</v>
      </c>
      <c r="H2906" t="s">
        <v>8246</v>
      </c>
      <c r="I2906">
        <v>1426791770</v>
      </c>
      <c r="J2906" s="13">
        <f t="shared" si="181"/>
        <v>42082.793634259258</v>
      </c>
      <c r="K2906">
        <v>1424203370</v>
      </c>
      <c r="L2906" s="13">
        <f t="shared" si="182"/>
        <v>42359.792233796295</v>
      </c>
      <c r="M2906" t="b">
        <v>0</v>
      </c>
      <c r="N2906">
        <v>3</v>
      </c>
      <c r="O2906" t="b">
        <v>0</v>
      </c>
      <c r="P2906" t="s">
        <v>8268</v>
      </c>
      <c r="Q2906" s="6">
        <f t="shared" si="180"/>
        <v>4.0625000000000001E-2</v>
      </c>
      <c r="R2906" s="8">
        <f t="shared" si="183"/>
        <v>108.33333333333333</v>
      </c>
      <c r="S2906" t="s">
        <v>8320</v>
      </c>
      <c r="T2906" t="s">
        <v>8349</v>
      </c>
    </row>
    <row r="2907" spans="1:20" ht="45" x14ac:dyDescent="0.25">
      <c r="A2907">
        <v>3191</v>
      </c>
      <c r="B2907" s="3" t="s">
        <v>3191</v>
      </c>
      <c r="C2907" s="3" t="s">
        <v>7301</v>
      </c>
      <c r="D2907">
        <v>3750</v>
      </c>
      <c r="E2907">
        <v>151</v>
      </c>
      <c r="F2907" t="s">
        <v>8221</v>
      </c>
      <c r="G2907" t="s">
        <v>8224</v>
      </c>
      <c r="H2907" t="s">
        <v>8246</v>
      </c>
      <c r="I2907">
        <v>1471370869</v>
      </c>
      <c r="J2907" s="13">
        <f t="shared" si="181"/>
        <v>42598.755428240736</v>
      </c>
      <c r="K2907">
        <v>1466186869</v>
      </c>
      <c r="L2907" s="13">
        <f t="shared" si="182"/>
        <v>41973.740335648152</v>
      </c>
      <c r="M2907" t="b">
        <v>0</v>
      </c>
      <c r="N2907">
        <v>4</v>
      </c>
      <c r="O2907" t="b">
        <v>0</v>
      </c>
      <c r="P2907" t="s">
        <v>8305</v>
      </c>
      <c r="Q2907" s="6">
        <f t="shared" si="180"/>
        <v>4.0266666666666666E-2</v>
      </c>
      <c r="R2907" s="8">
        <f t="shared" si="183"/>
        <v>37.75</v>
      </c>
      <c r="S2907" t="s">
        <v>8317</v>
      </c>
      <c r="T2907" t="s">
        <v>8338</v>
      </c>
    </row>
    <row r="2908" spans="1:20" ht="45" x14ac:dyDescent="0.25">
      <c r="A2908">
        <v>3799</v>
      </c>
      <c r="B2908" s="3" t="s">
        <v>3796</v>
      </c>
      <c r="C2908" s="3" t="s">
        <v>7909</v>
      </c>
      <c r="D2908">
        <v>10000</v>
      </c>
      <c r="E2908">
        <v>402</v>
      </c>
      <c r="F2908" t="s">
        <v>8221</v>
      </c>
      <c r="G2908" t="s">
        <v>8224</v>
      </c>
      <c r="H2908" t="s">
        <v>8246</v>
      </c>
      <c r="I2908">
        <v>1457734843</v>
      </c>
      <c r="J2908" s="13">
        <f t="shared" si="181"/>
        <v>42440.93105324074</v>
      </c>
      <c r="K2908">
        <v>1455142843</v>
      </c>
      <c r="L2908" s="13">
        <f t="shared" si="182"/>
        <v>42123.678645833337</v>
      </c>
      <c r="M2908" t="b">
        <v>0</v>
      </c>
      <c r="N2908">
        <v>4</v>
      </c>
      <c r="O2908" t="b">
        <v>0</v>
      </c>
      <c r="P2908" t="s">
        <v>8305</v>
      </c>
      <c r="Q2908" s="6">
        <f t="shared" si="180"/>
        <v>4.02E-2</v>
      </c>
      <c r="R2908" s="8">
        <f t="shared" si="183"/>
        <v>100.5</v>
      </c>
      <c r="S2908" t="s">
        <v>8317</v>
      </c>
      <c r="T2908" t="s">
        <v>8338</v>
      </c>
    </row>
    <row r="2909" spans="1:20" ht="60" x14ac:dyDescent="0.25">
      <c r="A2909">
        <v>3800</v>
      </c>
      <c r="B2909" s="3" t="s">
        <v>3797</v>
      </c>
      <c r="C2909" s="3" t="s">
        <v>7910</v>
      </c>
      <c r="D2909">
        <v>22000</v>
      </c>
      <c r="E2909">
        <v>881</v>
      </c>
      <c r="F2909" t="s">
        <v>8221</v>
      </c>
      <c r="G2909" t="s">
        <v>8224</v>
      </c>
      <c r="H2909" t="s">
        <v>8246</v>
      </c>
      <c r="I2909">
        <v>1420952340</v>
      </c>
      <c r="J2909" s="13">
        <f t="shared" si="181"/>
        <v>42015.207638888889</v>
      </c>
      <c r="K2909">
        <v>1418146883</v>
      </c>
      <c r="L2909" s="13">
        <f t="shared" si="182"/>
        <v>42711.750613425931</v>
      </c>
      <c r="M2909" t="b">
        <v>0</v>
      </c>
      <c r="N2909">
        <v>16</v>
      </c>
      <c r="O2909" t="b">
        <v>0</v>
      </c>
      <c r="P2909" t="s">
        <v>8305</v>
      </c>
      <c r="Q2909" s="6">
        <f t="shared" si="180"/>
        <v>4.0045454545454544E-2</v>
      </c>
      <c r="R2909" s="8">
        <f t="shared" si="183"/>
        <v>55.0625</v>
      </c>
      <c r="S2909" t="s">
        <v>8317</v>
      </c>
      <c r="T2909" t="s">
        <v>8338</v>
      </c>
    </row>
    <row r="2910" spans="1:20" ht="60" x14ac:dyDescent="0.25">
      <c r="A2910">
        <v>1183</v>
      </c>
      <c r="B2910" s="3" t="s">
        <v>1184</v>
      </c>
      <c r="C2910" s="3" t="s">
        <v>5293</v>
      </c>
      <c r="D2910">
        <v>2500</v>
      </c>
      <c r="E2910">
        <v>100</v>
      </c>
      <c r="F2910" t="s">
        <v>8221</v>
      </c>
      <c r="G2910" t="s">
        <v>8224</v>
      </c>
      <c r="H2910" t="s">
        <v>8246</v>
      </c>
      <c r="I2910">
        <v>1478059140</v>
      </c>
      <c r="J2910" s="13">
        <f t="shared" si="181"/>
        <v>42676.165972222225</v>
      </c>
      <c r="K2910">
        <v>1476391223</v>
      </c>
      <c r="L2910" s="13">
        <f t="shared" si="182"/>
        <v>42115.143634259264</v>
      </c>
      <c r="M2910" t="b">
        <v>0</v>
      </c>
      <c r="N2910">
        <v>3</v>
      </c>
      <c r="O2910" t="b">
        <v>0</v>
      </c>
      <c r="P2910" t="s">
        <v>8284</v>
      </c>
      <c r="Q2910" s="6">
        <f t="shared" si="180"/>
        <v>0.04</v>
      </c>
      <c r="R2910" s="8">
        <f t="shared" si="183"/>
        <v>33.333333333333336</v>
      </c>
      <c r="S2910" t="s">
        <v>8328</v>
      </c>
      <c r="T2910" t="s">
        <v>8356</v>
      </c>
    </row>
    <row r="2911" spans="1:20" ht="60" x14ac:dyDescent="0.25">
      <c r="A2911">
        <v>1542</v>
      </c>
      <c r="B2911" s="3" t="s">
        <v>1543</v>
      </c>
      <c r="C2911" s="3" t="s">
        <v>5652</v>
      </c>
      <c r="D2911">
        <v>500</v>
      </c>
      <c r="E2911">
        <v>20</v>
      </c>
      <c r="F2911" t="s">
        <v>8221</v>
      </c>
      <c r="G2911" t="s">
        <v>8229</v>
      </c>
      <c r="H2911" t="s">
        <v>8251</v>
      </c>
      <c r="I2911">
        <v>1435708500</v>
      </c>
      <c r="J2911" s="13">
        <f t="shared" si="181"/>
        <v>42185.996527777781</v>
      </c>
      <c r="K2911">
        <v>1434412500</v>
      </c>
      <c r="L2911" s="13">
        <f t="shared" si="182"/>
        <v>42679.958472222221</v>
      </c>
      <c r="M2911" t="b">
        <v>0</v>
      </c>
      <c r="N2911">
        <v>1</v>
      </c>
      <c r="O2911" t="b">
        <v>0</v>
      </c>
      <c r="P2911" t="s">
        <v>8289</v>
      </c>
      <c r="Q2911" s="6">
        <f t="shared" si="180"/>
        <v>0.04</v>
      </c>
      <c r="R2911" s="8">
        <f t="shared" si="183"/>
        <v>20</v>
      </c>
      <c r="S2911" t="s">
        <v>8325</v>
      </c>
      <c r="T2911" t="s">
        <v>8353</v>
      </c>
    </row>
    <row r="2912" spans="1:20" ht="45" x14ac:dyDescent="0.25">
      <c r="A2912">
        <v>1557</v>
      </c>
      <c r="B2912" s="3" t="s">
        <v>1558</v>
      </c>
      <c r="C2912" s="3" t="s">
        <v>5667</v>
      </c>
      <c r="D2912">
        <v>2500</v>
      </c>
      <c r="E2912">
        <v>100</v>
      </c>
      <c r="F2912" t="s">
        <v>8221</v>
      </c>
      <c r="G2912" t="s">
        <v>8224</v>
      </c>
      <c r="H2912" t="s">
        <v>8246</v>
      </c>
      <c r="I2912">
        <v>1411227633</v>
      </c>
      <c r="J2912" s="13">
        <f t="shared" si="181"/>
        <v>41902.65315972222</v>
      </c>
      <c r="K2912">
        <v>1408549233</v>
      </c>
      <c r="L2912" s="13">
        <f t="shared" si="182"/>
        <v>42047.724444444444</v>
      </c>
      <c r="M2912" t="b">
        <v>0</v>
      </c>
      <c r="N2912">
        <v>1</v>
      </c>
      <c r="O2912" t="b">
        <v>0</v>
      </c>
      <c r="P2912" t="s">
        <v>8289</v>
      </c>
      <c r="Q2912" s="6">
        <f t="shared" si="180"/>
        <v>0.04</v>
      </c>
      <c r="R2912" s="8">
        <f t="shared" si="183"/>
        <v>100</v>
      </c>
      <c r="S2912" t="s">
        <v>8325</v>
      </c>
      <c r="T2912" t="s">
        <v>8353</v>
      </c>
    </row>
    <row r="2913" spans="1:20" ht="45" x14ac:dyDescent="0.25">
      <c r="A2913">
        <v>3096</v>
      </c>
      <c r="B2913" s="3" t="s">
        <v>3096</v>
      </c>
      <c r="C2913" s="3" t="s">
        <v>7206</v>
      </c>
      <c r="D2913">
        <v>20000</v>
      </c>
      <c r="E2913">
        <v>795</v>
      </c>
      <c r="F2913" t="s">
        <v>8221</v>
      </c>
      <c r="G2913" t="s">
        <v>8224</v>
      </c>
      <c r="H2913" t="s">
        <v>8246</v>
      </c>
      <c r="I2913">
        <v>1432151326</v>
      </c>
      <c r="J2913" s="13">
        <f t="shared" si="181"/>
        <v>42144.825532407413</v>
      </c>
      <c r="K2913">
        <v>1429559326</v>
      </c>
      <c r="L2913" s="13">
        <f t="shared" si="182"/>
        <v>42413.671006944445</v>
      </c>
      <c r="M2913" t="b">
        <v>0</v>
      </c>
      <c r="N2913">
        <v>14</v>
      </c>
      <c r="O2913" t="b">
        <v>0</v>
      </c>
      <c r="P2913" t="s">
        <v>8303</v>
      </c>
      <c r="Q2913" s="6">
        <f t="shared" si="180"/>
        <v>3.9750000000000001E-2</v>
      </c>
      <c r="R2913" s="8">
        <f t="shared" si="183"/>
        <v>56.785714285714285</v>
      </c>
      <c r="S2913" t="s">
        <v>8317</v>
      </c>
      <c r="T2913" t="s">
        <v>8330</v>
      </c>
    </row>
    <row r="2914" spans="1:20" ht="45" x14ac:dyDescent="0.25">
      <c r="A2914">
        <v>603</v>
      </c>
      <c r="B2914" s="3" t="s">
        <v>604</v>
      </c>
      <c r="C2914" s="3" t="s">
        <v>4713</v>
      </c>
      <c r="D2914">
        <v>15000</v>
      </c>
      <c r="E2914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 s="13">
        <f t="shared" si="181"/>
        <v>41865.639155092591</v>
      </c>
      <c r="K2914">
        <v>1405437623</v>
      </c>
      <c r="L2914" s="13">
        <f t="shared" si="182"/>
        <v>42095.374675925923</v>
      </c>
      <c r="M2914" t="b">
        <v>0</v>
      </c>
      <c r="N2914">
        <v>13</v>
      </c>
      <c r="O2914" t="b">
        <v>0</v>
      </c>
      <c r="P2914" t="s">
        <v>8272</v>
      </c>
      <c r="Q2914" s="6">
        <f t="shared" si="180"/>
        <v>3.9334666666666664E-2</v>
      </c>
      <c r="R2914" s="8">
        <f t="shared" si="183"/>
        <v>45.386153846153846</v>
      </c>
      <c r="S2914" t="s">
        <v>8310</v>
      </c>
      <c r="T2914" t="s">
        <v>8357</v>
      </c>
    </row>
    <row r="2915" spans="1:20" ht="60" x14ac:dyDescent="0.25">
      <c r="A2915">
        <v>2850</v>
      </c>
      <c r="B2915" s="3" t="s">
        <v>2850</v>
      </c>
      <c r="C2915" s="3" t="s">
        <v>6960</v>
      </c>
      <c r="D2915">
        <v>8000</v>
      </c>
      <c r="E2915">
        <v>311</v>
      </c>
      <c r="F2915" t="s">
        <v>8221</v>
      </c>
      <c r="G2915" t="s">
        <v>8224</v>
      </c>
      <c r="H2915" t="s">
        <v>8246</v>
      </c>
      <c r="I2915">
        <v>1409962211</v>
      </c>
      <c r="J2915" s="13">
        <f t="shared" si="181"/>
        <v>41888.007071759261</v>
      </c>
      <c r="K2915">
        <v>1407370211</v>
      </c>
      <c r="L2915" s="13">
        <f t="shared" si="182"/>
        <v>41825.791226851856</v>
      </c>
      <c r="M2915" t="b">
        <v>0</v>
      </c>
      <c r="N2915">
        <v>13</v>
      </c>
      <c r="O2915" t="b">
        <v>0</v>
      </c>
      <c r="P2915" t="s">
        <v>8271</v>
      </c>
      <c r="Q2915" s="6">
        <f t="shared" si="180"/>
        <v>3.8875E-2</v>
      </c>
      <c r="R2915" s="8">
        <f t="shared" si="183"/>
        <v>23.923076923076923</v>
      </c>
      <c r="S2915" t="s">
        <v>8317</v>
      </c>
      <c r="T2915" t="s">
        <v>8318</v>
      </c>
    </row>
    <row r="2916" spans="1:20" ht="45" x14ac:dyDescent="0.25">
      <c r="A2916">
        <v>4009</v>
      </c>
      <c r="B2916" s="3" t="s">
        <v>4005</v>
      </c>
      <c r="C2916" s="3" t="s">
        <v>8114</v>
      </c>
      <c r="D2916">
        <v>1930</v>
      </c>
      <c r="E2916">
        <v>75</v>
      </c>
      <c r="F2916" t="s">
        <v>8221</v>
      </c>
      <c r="G2916" t="s">
        <v>8225</v>
      </c>
      <c r="H2916" t="s">
        <v>8247</v>
      </c>
      <c r="I2916">
        <v>1410281360</v>
      </c>
      <c r="J2916" s="13">
        <f t="shared" si="181"/>
        <v>41891.700925925928</v>
      </c>
      <c r="K2916">
        <v>1406825360</v>
      </c>
      <c r="L2916" s="13">
        <f t="shared" si="182"/>
        <v>41445.962754629632</v>
      </c>
      <c r="M2916" t="b">
        <v>0</v>
      </c>
      <c r="N2916">
        <v>3</v>
      </c>
      <c r="O2916" t="b">
        <v>0</v>
      </c>
      <c r="P2916" t="s">
        <v>8271</v>
      </c>
      <c r="Q2916" s="6">
        <f t="shared" si="180"/>
        <v>3.8860103626943004E-2</v>
      </c>
      <c r="R2916" s="8">
        <f t="shared" si="183"/>
        <v>25</v>
      </c>
      <c r="S2916" t="s">
        <v>8317</v>
      </c>
      <c r="T2916" t="s">
        <v>8318</v>
      </c>
    </row>
    <row r="2917" spans="1:20" ht="60" x14ac:dyDescent="0.25">
      <c r="A2917">
        <v>2588</v>
      </c>
      <c r="B2917" s="3" t="s">
        <v>2588</v>
      </c>
      <c r="C2917" s="3" t="s">
        <v>6698</v>
      </c>
      <c r="D2917">
        <v>6000</v>
      </c>
      <c r="E2917">
        <v>233</v>
      </c>
      <c r="F2917" t="s">
        <v>8221</v>
      </c>
      <c r="G2917" t="s">
        <v>8224</v>
      </c>
      <c r="H2917" t="s">
        <v>8246</v>
      </c>
      <c r="I2917">
        <v>1427807640</v>
      </c>
      <c r="J2917" s="13">
        <f t="shared" si="181"/>
        <v>42094.551388888889</v>
      </c>
      <c r="K2917">
        <v>1423325626</v>
      </c>
      <c r="L2917" s="13">
        <f t="shared" si="182"/>
        <v>42615.142870370371</v>
      </c>
      <c r="M2917" t="b">
        <v>0</v>
      </c>
      <c r="N2917">
        <v>8</v>
      </c>
      <c r="O2917" t="b">
        <v>0</v>
      </c>
      <c r="P2917" t="s">
        <v>8284</v>
      </c>
      <c r="Q2917" s="6">
        <f t="shared" si="180"/>
        <v>3.8833333333333331E-2</v>
      </c>
      <c r="R2917" s="8">
        <f t="shared" si="183"/>
        <v>29.125</v>
      </c>
      <c r="S2917" t="s">
        <v>8328</v>
      </c>
      <c r="T2917" t="s">
        <v>8356</v>
      </c>
    </row>
    <row r="2918" spans="1:20" ht="45" x14ac:dyDescent="0.25">
      <c r="A2918">
        <v>1226</v>
      </c>
      <c r="B2918" s="3" t="s">
        <v>1227</v>
      </c>
      <c r="C2918" s="3" t="s">
        <v>5336</v>
      </c>
      <c r="D2918">
        <v>50000</v>
      </c>
      <c r="E2918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 s="13">
        <f t="shared" si="181"/>
        <v>41750.041666666664</v>
      </c>
      <c r="K2918">
        <v>1395089981</v>
      </c>
      <c r="L2918" s="13">
        <f t="shared" si="182"/>
        <v>42631.769513888896</v>
      </c>
      <c r="M2918" t="b">
        <v>0</v>
      </c>
      <c r="N2918">
        <v>40</v>
      </c>
      <c r="O2918" t="b">
        <v>0</v>
      </c>
      <c r="P2918" t="s">
        <v>8286</v>
      </c>
      <c r="Q2918" s="6">
        <f t="shared" si="180"/>
        <v>3.8739999999999997E-2</v>
      </c>
      <c r="R2918" s="8">
        <f t="shared" si="183"/>
        <v>48.424999999999997</v>
      </c>
      <c r="S2918" t="s">
        <v>8314</v>
      </c>
      <c r="T2918" t="s">
        <v>8352</v>
      </c>
    </row>
    <row r="2919" spans="1:20" ht="45" x14ac:dyDescent="0.25">
      <c r="A2919">
        <v>1160</v>
      </c>
      <c r="B2919" s="3" t="s">
        <v>1161</v>
      </c>
      <c r="C2919" s="3" t="s">
        <v>5270</v>
      </c>
      <c r="D2919">
        <v>30000</v>
      </c>
      <c r="E2919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 s="13">
        <f t="shared" si="181"/>
        <v>42091.113263888896</v>
      </c>
      <c r="K2919">
        <v>1424922186</v>
      </c>
      <c r="L2919" s="13">
        <f t="shared" si="182"/>
        <v>42690.733437499999</v>
      </c>
      <c r="M2919" t="b">
        <v>0</v>
      </c>
      <c r="N2919">
        <v>19</v>
      </c>
      <c r="O2919" t="b">
        <v>0</v>
      </c>
      <c r="P2919" t="s">
        <v>8284</v>
      </c>
      <c r="Q2919" s="6">
        <f t="shared" si="180"/>
        <v>3.85E-2</v>
      </c>
      <c r="R2919" s="8">
        <f t="shared" si="183"/>
        <v>60.789473684210527</v>
      </c>
      <c r="S2919" t="s">
        <v>8328</v>
      </c>
      <c r="T2919" t="s">
        <v>8356</v>
      </c>
    </row>
    <row r="2920" spans="1:20" ht="60" x14ac:dyDescent="0.25">
      <c r="A2920">
        <v>678</v>
      </c>
      <c r="B2920" s="3" t="s">
        <v>679</v>
      </c>
      <c r="C2920" s="3" t="s">
        <v>4788</v>
      </c>
      <c r="D2920">
        <v>29000</v>
      </c>
      <c r="E2920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 s="13">
        <f t="shared" si="181"/>
        <v>42511.376597222217</v>
      </c>
      <c r="K2920">
        <v>1461229338</v>
      </c>
      <c r="L2920" s="13">
        <f t="shared" si="182"/>
        <v>41830.613969907405</v>
      </c>
      <c r="M2920" t="b">
        <v>0</v>
      </c>
      <c r="N2920">
        <v>17</v>
      </c>
      <c r="O2920" t="b">
        <v>0</v>
      </c>
      <c r="P2920" t="s">
        <v>8273</v>
      </c>
      <c r="Q2920" s="6">
        <f t="shared" si="180"/>
        <v>3.8206896551724136E-2</v>
      </c>
      <c r="R2920" s="8">
        <f t="shared" si="183"/>
        <v>65.17647058823529</v>
      </c>
      <c r="S2920" t="s">
        <v>8310</v>
      </c>
      <c r="T2920" t="s">
        <v>8316</v>
      </c>
    </row>
    <row r="2921" spans="1:20" ht="30" x14ac:dyDescent="0.25">
      <c r="A2921">
        <v>3850</v>
      </c>
      <c r="B2921" s="3" t="s">
        <v>3847</v>
      </c>
      <c r="C2921" s="3" t="s">
        <v>7959</v>
      </c>
      <c r="D2921">
        <v>1000</v>
      </c>
      <c r="E2921">
        <v>38</v>
      </c>
      <c r="F2921" t="s">
        <v>8221</v>
      </c>
      <c r="G2921" t="s">
        <v>8224</v>
      </c>
      <c r="H2921" t="s">
        <v>8246</v>
      </c>
      <c r="I2921">
        <v>1420081143</v>
      </c>
      <c r="J2921" s="13">
        <f t="shared" si="181"/>
        <v>42005.124340277776</v>
      </c>
      <c r="K2921">
        <v>1417489143</v>
      </c>
      <c r="L2921" s="13">
        <f t="shared" si="182"/>
        <v>41946.232175925928</v>
      </c>
      <c r="M2921" t="b">
        <v>1</v>
      </c>
      <c r="N2921">
        <v>4</v>
      </c>
      <c r="O2921" t="b">
        <v>0</v>
      </c>
      <c r="P2921" t="s">
        <v>8271</v>
      </c>
      <c r="Q2921" s="6">
        <f t="shared" si="180"/>
        <v>3.7999999999999999E-2</v>
      </c>
      <c r="R2921" s="8">
        <f t="shared" si="183"/>
        <v>9.5</v>
      </c>
      <c r="S2921" t="s">
        <v>8317</v>
      </c>
      <c r="T2921" t="s">
        <v>8318</v>
      </c>
    </row>
    <row r="2922" spans="1:20" ht="60" x14ac:dyDescent="0.25">
      <c r="A2922">
        <v>1560</v>
      </c>
      <c r="B2922" s="3" t="s">
        <v>1561</v>
      </c>
      <c r="C2922" s="3" t="s">
        <v>5670</v>
      </c>
      <c r="D2922">
        <v>2500</v>
      </c>
      <c r="E2922">
        <v>94</v>
      </c>
      <c r="F2922" t="s">
        <v>8221</v>
      </c>
      <c r="G2922" t="s">
        <v>8224</v>
      </c>
      <c r="H2922" t="s">
        <v>8246</v>
      </c>
      <c r="I2922">
        <v>1415842193</v>
      </c>
      <c r="J2922" s="13">
        <f t="shared" si="181"/>
        <v>41956.062418981484</v>
      </c>
      <c r="K2922">
        <v>1414110593</v>
      </c>
      <c r="L2922" s="13">
        <f t="shared" si="182"/>
        <v>40068.056932870371</v>
      </c>
      <c r="M2922" t="b">
        <v>0</v>
      </c>
      <c r="N2922">
        <v>4</v>
      </c>
      <c r="O2922" t="b">
        <v>0</v>
      </c>
      <c r="P2922" t="s">
        <v>8289</v>
      </c>
      <c r="Q2922" s="6">
        <f t="shared" si="180"/>
        <v>3.7600000000000001E-2</v>
      </c>
      <c r="R2922" s="8">
        <f t="shared" si="183"/>
        <v>23.5</v>
      </c>
      <c r="S2922" t="s">
        <v>8325</v>
      </c>
      <c r="T2922" t="s">
        <v>8353</v>
      </c>
    </row>
    <row r="2923" spans="1:20" ht="45" x14ac:dyDescent="0.25">
      <c r="A2923">
        <v>3130</v>
      </c>
      <c r="B2923" s="3" t="s">
        <v>3130</v>
      </c>
      <c r="C2923" s="3" t="s">
        <v>7240</v>
      </c>
      <c r="D2923">
        <v>10000</v>
      </c>
      <c r="E2923">
        <v>375</v>
      </c>
      <c r="F2923" t="s">
        <v>8222</v>
      </c>
      <c r="G2923" t="s">
        <v>8224</v>
      </c>
      <c r="H2923" t="s">
        <v>8246</v>
      </c>
      <c r="I2923">
        <v>1492145940</v>
      </c>
      <c r="J2923" s="13">
        <f t="shared" si="181"/>
        <v>42839.207638888889</v>
      </c>
      <c r="K2923">
        <v>1489504916</v>
      </c>
      <c r="L2923" s="13">
        <f t="shared" si="182"/>
        <v>41860.91002314815</v>
      </c>
      <c r="M2923" t="b">
        <v>0</v>
      </c>
      <c r="N2923">
        <v>4</v>
      </c>
      <c r="O2923" t="b">
        <v>0</v>
      </c>
      <c r="P2923" t="s">
        <v>8271</v>
      </c>
      <c r="Q2923" s="6">
        <f t="shared" si="180"/>
        <v>3.7499999999999999E-2</v>
      </c>
      <c r="R2923" s="8">
        <f t="shared" si="183"/>
        <v>93.75</v>
      </c>
      <c r="S2923" t="s">
        <v>8317</v>
      </c>
      <c r="T2923" t="s">
        <v>8318</v>
      </c>
    </row>
    <row r="2924" spans="1:20" ht="45" x14ac:dyDescent="0.25">
      <c r="A2924">
        <v>1768</v>
      </c>
      <c r="B2924" s="3" t="s">
        <v>1769</v>
      </c>
      <c r="C2924" s="3" t="s">
        <v>5878</v>
      </c>
      <c r="D2924">
        <v>5000</v>
      </c>
      <c r="E2924">
        <v>187</v>
      </c>
      <c r="F2924" t="s">
        <v>8221</v>
      </c>
      <c r="G2924" t="s">
        <v>8224</v>
      </c>
      <c r="H2924" t="s">
        <v>8246</v>
      </c>
      <c r="I2924">
        <v>1411824444</v>
      </c>
      <c r="J2924" s="13">
        <f t="shared" si="181"/>
        <v>41909.560694444444</v>
      </c>
      <c r="K2924">
        <v>1406640444</v>
      </c>
      <c r="L2924" s="13">
        <f t="shared" si="182"/>
        <v>42807.885057870371</v>
      </c>
      <c r="M2924" t="b">
        <v>1</v>
      </c>
      <c r="N2924">
        <v>15</v>
      </c>
      <c r="O2924" t="b">
        <v>0</v>
      </c>
      <c r="P2924" t="s">
        <v>8285</v>
      </c>
      <c r="Q2924" s="6">
        <f t="shared" si="180"/>
        <v>3.7400000000000003E-2</v>
      </c>
      <c r="R2924" s="8">
        <f t="shared" si="183"/>
        <v>12.466666666666667</v>
      </c>
      <c r="S2924" t="s">
        <v>8325</v>
      </c>
      <c r="T2924" t="s">
        <v>8326</v>
      </c>
    </row>
    <row r="2925" spans="1:20" ht="60" x14ac:dyDescent="0.25">
      <c r="A2925">
        <v>3098</v>
      </c>
      <c r="B2925" s="3" t="s">
        <v>3098</v>
      </c>
      <c r="C2925" s="3" t="s">
        <v>7208</v>
      </c>
      <c r="D2925">
        <v>48725</v>
      </c>
      <c r="E2925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 s="13">
        <f t="shared" si="181"/>
        <v>42408.01180555555</v>
      </c>
      <c r="K2925">
        <v>1450724449</v>
      </c>
      <c r="L2925" s="13">
        <f t="shared" si="182"/>
        <v>40247.886006944449</v>
      </c>
      <c r="M2925" t="b">
        <v>0</v>
      </c>
      <c r="N2925">
        <v>27</v>
      </c>
      <c r="O2925" t="b">
        <v>0</v>
      </c>
      <c r="P2925" t="s">
        <v>8303</v>
      </c>
      <c r="Q2925" s="6">
        <f t="shared" si="180"/>
        <v>3.608004104669061E-2</v>
      </c>
      <c r="R2925" s="8">
        <f t="shared" si="183"/>
        <v>65.111111111111114</v>
      </c>
      <c r="S2925" t="s">
        <v>8317</v>
      </c>
      <c r="T2925" t="s">
        <v>8330</v>
      </c>
    </row>
    <row r="2926" spans="1:20" ht="45" x14ac:dyDescent="0.25">
      <c r="A2926">
        <v>1791</v>
      </c>
      <c r="B2926" s="3" t="s">
        <v>1792</v>
      </c>
      <c r="C2926" s="3" t="s">
        <v>5901</v>
      </c>
      <c r="D2926">
        <v>3000</v>
      </c>
      <c r="E2926">
        <v>107</v>
      </c>
      <c r="F2926" t="s">
        <v>8221</v>
      </c>
      <c r="G2926" t="s">
        <v>8225</v>
      </c>
      <c r="H2926" t="s">
        <v>8247</v>
      </c>
      <c r="I2926">
        <v>1422553565</v>
      </c>
      <c r="J2926" s="13">
        <f t="shared" si="181"/>
        <v>42033.740335648152</v>
      </c>
      <c r="K2926">
        <v>1417369565</v>
      </c>
      <c r="L2926" s="13">
        <f t="shared" si="182"/>
        <v>42188.803622685184</v>
      </c>
      <c r="M2926" t="b">
        <v>1</v>
      </c>
      <c r="N2926">
        <v>4</v>
      </c>
      <c r="O2926" t="b">
        <v>0</v>
      </c>
      <c r="P2926" t="s">
        <v>8285</v>
      </c>
      <c r="Q2926" s="6">
        <f t="shared" si="180"/>
        <v>3.5666666666666666E-2</v>
      </c>
      <c r="R2926" s="8">
        <f t="shared" si="183"/>
        <v>26.75</v>
      </c>
      <c r="S2926" t="s">
        <v>8325</v>
      </c>
      <c r="T2926" t="s">
        <v>8326</v>
      </c>
    </row>
    <row r="2927" spans="1:20" ht="45" x14ac:dyDescent="0.25">
      <c r="A2927">
        <v>1327</v>
      </c>
      <c r="B2927" s="3" t="s">
        <v>1328</v>
      </c>
      <c r="C2927" s="3" t="s">
        <v>5437</v>
      </c>
      <c r="D2927">
        <v>48000</v>
      </c>
      <c r="E2927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 s="13">
        <f t="shared" si="181"/>
        <v>42153.678645833337</v>
      </c>
      <c r="K2927">
        <v>1430324235</v>
      </c>
      <c r="L2927" s="13">
        <f t="shared" si="182"/>
        <v>41753.758043981477</v>
      </c>
      <c r="M2927" t="b">
        <v>0</v>
      </c>
      <c r="N2927">
        <v>41</v>
      </c>
      <c r="O2927" t="b">
        <v>0</v>
      </c>
      <c r="P2927" t="s">
        <v>8273</v>
      </c>
      <c r="Q2927" s="6">
        <f t="shared" si="180"/>
        <v>3.5520833333333335E-2</v>
      </c>
      <c r="R2927" s="8">
        <f t="shared" si="183"/>
        <v>41.585365853658537</v>
      </c>
      <c r="S2927" t="s">
        <v>8310</v>
      </c>
      <c r="T2927" t="s">
        <v>8316</v>
      </c>
    </row>
    <row r="2928" spans="1:20" ht="60" x14ac:dyDescent="0.25">
      <c r="A2928">
        <v>687</v>
      </c>
      <c r="B2928" s="3" t="s">
        <v>688</v>
      </c>
      <c r="C2928" s="3" t="s">
        <v>4797</v>
      </c>
      <c r="D2928">
        <v>100000</v>
      </c>
      <c r="E2928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 s="13">
        <f t="shared" si="181"/>
        <v>42771.750613425931</v>
      </c>
      <c r="K2928">
        <v>1481133653</v>
      </c>
      <c r="L2928" s="13">
        <f t="shared" si="182"/>
        <v>42088.069108796291</v>
      </c>
      <c r="M2928" t="b">
        <v>0</v>
      </c>
      <c r="N2928">
        <v>6</v>
      </c>
      <c r="O2928" t="b">
        <v>0</v>
      </c>
      <c r="P2928" t="s">
        <v>8273</v>
      </c>
      <c r="Q2928" s="6">
        <f t="shared" si="180"/>
        <v>3.5499999999999997E-2</v>
      </c>
      <c r="R2928" s="8">
        <f t="shared" si="183"/>
        <v>591.66666666666663</v>
      </c>
      <c r="S2928" t="s">
        <v>8310</v>
      </c>
      <c r="T2928" t="s">
        <v>8316</v>
      </c>
    </row>
    <row r="2929" spans="1:20" ht="75" x14ac:dyDescent="0.25">
      <c r="A2929">
        <v>767</v>
      </c>
      <c r="B2929" s="3" t="s">
        <v>768</v>
      </c>
      <c r="C2929" s="3" t="s">
        <v>4877</v>
      </c>
      <c r="D2929">
        <v>5000</v>
      </c>
      <c r="E2929">
        <v>177</v>
      </c>
      <c r="F2929" t="s">
        <v>8221</v>
      </c>
      <c r="G2929" t="s">
        <v>8224</v>
      </c>
      <c r="H2929" t="s">
        <v>8246</v>
      </c>
      <c r="I2929">
        <v>1432178810</v>
      </c>
      <c r="J2929" s="13">
        <f t="shared" si="181"/>
        <v>42145.143634259264</v>
      </c>
      <c r="K2929">
        <v>1429586810</v>
      </c>
      <c r="L2929" s="13">
        <f t="shared" si="182"/>
        <v>42138.798819444448</v>
      </c>
      <c r="M2929" t="b">
        <v>0</v>
      </c>
      <c r="N2929">
        <v>3</v>
      </c>
      <c r="O2929" t="b">
        <v>0</v>
      </c>
      <c r="P2929" t="s">
        <v>8275</v>
      </c>
      <c r="Q2929" s="6">
        <f t="shared" si="180"/>
        <v>3.5400000000000001E-2</v>
      </c>
      <c r="R2929" s="8">
        <f t="shared" si="183"/>
        <v>59</v>
      </c>
      <c r="S2929" t="s">
        <v>8323</v>
      </c>
      <c r="T2929" t="s">
        <v>8345</v>
      </c>
    </row>
    <row r="2930" spans="1:20" ht="60" x14ac:dyDescent="0.25">
      <c r="A2930">
        <v>3894</v>
      </c>
      <c r="B2930" s="3" t="s">
        <v>3891</v>
      </c>
      <c r="C2930" s="3" t="s">
        <v>8002</v>
      </c>
      <c r="D2930">
        <v>15000</v>
      </c>
      <c r="E2930">
        <v>520</v>
      </c>
      <c r="F2930" t="s">
        <v>8221</v>
      </c>
      <c r="G2930" t="s">
        <v>8224</v>
      </c>
      <c r="H2930" t="s">
        <v>8246</v>
      </c>
      <c r="I2930">
        <v>1481000340</v>
      </c>
      <c r="J2930" s="13">
        <f t="shared" si="181"/>
        <v>42710.207638888889</v>
      </c>
      <c r="K2930">
        <v>1478386812</v>
      </c>
      <c r="L2930" s="13">
        <f t="shared" si="182"/>
        <v>42216.977812500001</v>
      </c>
      <c r="M2930" t="b">
        <v>0</v>
      </c>
      <c r="N2930">
        <v>11</v>
      </c>
      <c r="O2930" t="b">
        <v>0</v>
      </c>
      <c r="P2930" t="s">
        <v>8271</v>
      </c>
      <c r="Q2930" s="6">
        <f t="shared" si="180"/>
        <v>3.4666666666666665E-2</v>
      </c>
      <c r="R2930" s="8">
        <f t="shared" si="183"/>
        <v>47.272727272727273</v>
      </c>
      <c r="S2930" t="s">
        <v>8317</v>
      </c>
      <c r="T2930" t="s">
        <v>8318</v>
      </c>
    </row>
    <row r="2931" spans="1:20" ht="30" x14ac:dyDescent="0.25">
      <c r="A2931">
        <v>3869</v>
      </c>
      <c r="B2931" s="3" t="s">
        <v>3866</v>
      </c>
      <c r="C2931" s="3" t="s">
        <v>7978</v>
      </c>
      <c r="D2931">
        <v>13111</v>
      </c>
      <c r="E2931">
        <v>452</v>
      </c>
      <c r="F2931" t="s">
        <v>8220</v>
      </c>
      <c r="G2931" t="s">
        <v>8224</v>
      </c>
      <c r="H2931" t="s">
        <v>8246</v>
      </c>
      <c r="I2931">
        <v>1426302660</v>
      </c>
      <c r="J2931" s="13">
        <f t="shared" si="181"/>
        <v>42077.132638888885</v>
      </c>
      <c r="K2931">
        <v>1423761792</v>
      </c>
      <c r="L2931" s="13">
        <f t="shared" si="182"/>
        <v>41842.031597222223</v>
      </c>
      <c r="M2931" t="b">
        <v>0</v>
      </c>
      <c r="N2931">
        <v>15</v>
      </c>
      <c r="O2931" t="b">
        <v>0</v>
      </c>
      <c r="P2931" t="s">
        <v>8305</v>
      </c>
      <c r="Q2931" s="6">
        <f t="shared" si="180"/>
        <v>3.44748684310884E-2</v>
      </c>
      <c r="R2931" s="8">
        <f t="shared" si="183"/>
        <v>30.133333333333333</v>
      </c>
      <c r="S2931" t="s">
        <v>8317</v>
      </c>
      <c r="T2931" t="s">
        <v>8338</v>
      </c>
    </row>
    <row r="2932" spans="1:20" ht="45" x14ac:dyDescent="0.25">
      <c r="A2932">
        <v>1085</v>
      </c>
      <c r="B2932" s="3" t="s">
        <v>1086</v>
      </c>
      <c r="C2932" s="3" t="s">
        <v>5195</v>
      </c>
      <c r="D2932">
        <v>30000</v>
      </c>
      <c r="E2932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 s="13">
        <f t="shared" si="181"/>
        <v>42443.629340277781</v>
      </c>
      <c r="K2932">
        <v>1455379575</v>
      </c>
      <c r="L2932" s="13">
        <f t="shared" si="182"/>
        <v>41081.69027777778</v>
      </c>
      <c r="M2932" t="b">
        <v>0</v>
      </c>
      <c r="N2932">
        <v>9</v>
      </c>
      <c r="O2932" t="b">
        <v>0</v>
      </c>
      <c r="P2932" t="s">
        <v>8282</v>
      </c>
      <c r="Q2932" s="6">
        <f t="shared" si="180"/>
        <v>3.4200000000000001E-2</v>
      </c>
      <c r="R2932" s="8">
        <f t="shared" si="183"/>
        <v>114</v>
      </c>
      <c r="S2932" t="s">
        <v>8312</v>
      </c>
      <c r="T2932" t="s">
        <v>8348</v>
      </c>
    </row>
    <row r="2933" spans="1:20" ht="60" x14ac:dyDescent="0.25">
      <c r="A2933">
        <v>3205</v>
      </c>
      <c r="B2933" s="3" t="s">
        <v>3205</v>
      </c>
      <c r="C2933" s="3" t="s">
        <v>7315</v>
      </c>
      <c r="D2933">
        <v>8000</v>
      </c>
      <c r="E2933">
        <v>273</v>
      </c>
      <c r="F2933" t="s">
        <v>8221</v>
      </c>
      <c r="G2933" t="s">
        <v>8225</v>
      </c>
      <c r="H2933" t="s">
        <v>8247</v>
      </c>
      <c r="I2933">
        <v>1430470772</v>
      </c>
      <c r="J2933" s="13">
        <f t="shared" si="181"/>
        <v>42125.374675925923</v>
      </c>
      <c r="K2933">
        <v>1427878772</v>
      </c>
      <c r="L2933" s="13">
        <f t="shared" si="182"/>
        <v>42031.833587962959</v>
      </c>
      <c r="M2933" t="b">
        <v>0</v>
      </c>
      <c r="N2933">
        <v>12</v>
      </c>
      <c r="O2933" t="b">
        <v>0</v>
      </c>
      <c r="P2933" t="s">
        <v>8305</v>
      </c>
      <c r="Q2933" s="6">
        <f t="shared" si="180"/>
        <v>3.4125000000000003E-2</v>
      </c>
      <c r="R2933" s="8">
        <f t="shared" si="183"/>
        <v>22.75</v>
      </c>
      <c r="S2933" t="s">
        <v>8317</v>
      </c>
      <c r="T2933" t="s">
        <v>8338</v>
      </c>
    </row>
    <row r="2934" spans="1:20" ht="60" x14ac:dyDescent="0.25">
      <c r="A2934">
        <v>184</v>
      </c>
      <c r="B2934" s="3" t="s">
        <v>186</v>
      </c>
      <c r="C2934" s="3" t="s">
        <v>4294</v>
      </c>
      <c r="D2934">
        <v>1500</v>
      </c>
      <c r="E2934">
        <v>51</v>
      </c>
      <c r="F2934" t="s">
        <v>8221</v>
      </c>
      <c r="G2934" t="s">
        <v>8229</v>
      </c>
      <c r="H2934" t="s">
        <v>8251</v>
      </c>
      <c r="I2934">
        <v>1409543940</v>
      </c>
      <c r="J2934" s="13">
        <f t="shared" si="181"/>
        <v>41883.165972222225</v>
      </c>
      <c r="K2934">
        <v>1404586762</v>
      </c>
      <c r="L2934" s="13">
        <f t="shared" si="182"/>
        <v>42311.621458333335</v>
      </c>
      <c r="M2934" t="b">
        <v>0</v>
      </c>
      <c r="N2934">
        <v>2</v>
      </c>
      <c r="O2934" t="b">
        <v>0</v>
      </c>
      <c r="P2934" t="s">
        <v>8268</v>
      </c>
      <c r="Q2934" s="6">
        <f t="shared" si="180"/>
        <v>3.4000000000000002E-2</v>
      </c>
      <c r="R2934" s="8">
        <f t="shared" si="183"/>
        <v>25.5</v>
      </c>
      <c r="S2934" t="s">
        <v>8320</v>
      </c>
      <c r="T2934" t="s">
        <v>8349</v>
      </c>
    </row>
    <row r="2935" spans="1:20" ht="45" x14ac:dyDescent="0.25">
      <c r="A2935">
        <v>1066</v>
      </c>
      <c r="B2935" s="3" t="s">
        <v>1067</v>
      </c>
      <c r="C2935" s="3" t="s">
        <v>5176</v>
      </c>
      <c r="D2935">
        <v>150000</v>
      </c>
      <c r="E2935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 s="13">
        <f t="shared" si="181"/>
        <v>41490.962754629632</v>
      </c>
      <c r="K2935">
        <v>1371769582</v>
      </c>
      <c r="L2935" s="13">
        <f t="shared" si="182"/>
        <v>41156.958993055552</v>
      </c>
      <c r="M2935" t="b">
        <v>0</v>
      </c>
      <c r="N2935">
        <v>148</v>
      </c>
      <c r="O2935" t="b">
        <v>0</v>
      </c>
      <c r="P2935" t="s">
        <v>8282</v>
      </c>
      <c r="Q2935" s="6">
        <f t="shared" si="180"/>
        <v>3.3673333333333333E-2</v>
      </c>
      <c r="R2935" s="8">
        <f t="shared" si="183"/>
        <v>34.128378378378379</v>
      </c>
      <c r="S2935" t="s">
        <v>8312</v>
      </c>
      <c r="T2935" t="s">
        <v>8348</v>
      </c>
    </row>
    <row r="2936" spans="1:20" ht="60" x14ac:dyDescent="0.25">
      <c r="A2936">
        <v>3947</v>
      </c>
      <c r="B2936" s="3" t="s">
        <v>3944</v>
      </c>
      <c r="C2936" s="3" t="s">
        <v>8055</v>
      </c>
      <c r="D2936">
        <v>3000</v>
      </c>
      <c r="E2936">
        <v>101</v>
      </c>
      <c r="F2936" t="s">
        <v>8221</v>
      </c>
      <c r="G2936" t="s">
        <v>8224</v>
      </c>
      <c r="H2936" t="s">
        <v>8246</v>
      </c>
      <c r="I2936">
        <v>1475378744</v>
      </c>
      <c r="J2936" s="13">
        <f t="shared" si="181"/>
        <v>42645.142870370371</v>
      </c>
      <c r="K2936">
        <v>1472786744</v>
      </c>
      <c r="L2936" s="13">
        <f t="shared" si="182"/>
        <v>41149.796064814815</v>
      </c>
      <c r="M2936" t="b">
        <v>0</v>
      </c>
      <c r="N2936">
        <v>2</v>
      </c>
      <c r="O2936" t="b">
        <v>0</v>
      </c>
      <c r="P2936" t="s">
        <v>8271</v>
      </c>
      <c r="Q2936" s="6">
        <f t="shared" si="180"/>
        <v>3.3666666666666664E-2</v>
      </c>
      <c r="R2936" s="8">
        <f t="shared" si="183"/>
        <v>50.5</v>
      </c>
      <c r="S2936" t="s">
        <v>8317</v>
      </c>
      <c r="T2936" t="s">
        <v>8318</v>
      </c>
    </row>
    <row r="2937" spans="1:20" ht="60" x14ac:dyDescent="0.25">
      <c r="A2937">
        <v>588</v>
      </c>
      <c r="B2937" s="3" t="s">
        <v>589</v>
      </c>
      <c r="C2937" s="3" t="s">
        <v>4698</v>
      </c>
      <c r="D2937">
        <v>9000</v>
      </c>
      <c r="E2937">
        <v>301</v>
      </c>
      <c r="F2937" t="s">
        <v>8221</v>
      </c>
      <c r="G2937" t="s">
        <v>8237</v>
      </c>
      <c r="H2937" t="s">
        <v>8249</v>
      </c>
      <c r="I2937">
        <v>1479410886</v>
      </c>
      <c r="J2937" s="13">
        <f t="shared" si="181"/>
        <v>42691.811180555553</v>
      </c>
      <c r="K2937">
        <v>1474223286</v>
      </c>
      <c r="L2937" s="13">
        <f t="shared" si="182"/>
        <v>42209.67288194444</v>
      </c>
      <c r="M2937" t="b">
        <v>0</v>
      </c>
      <c r="N2937">
        <v>2</v>
      </c>
      <c r="O2937" t="b">
        <v>0</v>
      </c>
      <c r="P2937" t="s">
        <v>8272</v>
      </c>
      <c r="Q2937" s="6">
        <f t="shared" si="180"/>
        <v>3.3444444444444443E-2</v>
      </c>
      <c r="R2937" s="8">
        <f t="shared" si="183"/>
        <v>150.5</v>
      </c>
      <c r="S2937" t="s">
        <v>8310</v>
      </c>
      <c r="T2937" t="s">
        <v>8357</v>
      </c>
    </row>
    <row r="2938" spans="1:20" ht="45" x14ac:dyDescent="0.25">
      <c r="A2938">
        <v>3070</v>
      </c>
      <c r="B2938" s="3" t="s">
        <v>3070</v>
      </c>
      <c r="C2938" s="3" t="s">
        <v>7180</v>
      </c>
      <c r="D2938">
        <v>10000</v>
      </c>
      <c r="E2938">
        <v>334</v>
      </c>
      <c r="F2938" t="s">
        <v>8221</v>
      </c>
      <c r="G2938" t="s">
        <v>8225</v>
      </c>
      <c r="H2938" t="s">
        <v>8247</v>
      </c>
      <c r="I2938">
        <v>1481132169</v>
      </c>
      <c r="J2938" s="13">
        <f t="shared" si="181"/>
        <v>42711.733437499999</v>
      </c>
      <c r="K2938">
        <v>1479317769</v>
      </c>
      <c r="L2938" s="13">
        <f t="shared" si="182"/>
        <v>42555.698738425926</v>
      </c>
      <c r="M2938" t="b">
        <v>0</v>
      </c>
      <c r="N2938">
        <v>16</v>
      </c>
      <c r="O2938" t="b">
        <v>0</v>
      </c>
      <c r="P2938" t="s">
        <v>8303</v>
      </c>
      <c r="Q2938" s="6">
        <f t="shared" si="180"/>
        <v>3.3399999999999999E-2</v>
      </c>
      <c r="R2938" s="8">
        <f t="shared" si="183"/>
        <v>20.875</v>
      </c>
      <c r="S2938" t="s">
        <v>8317</v>
      </c>
      <c r="T2938" t="s">
        <v>8330</v>
      </c>
    </row>
    <row r="2939" spans="1:20" ht="45" x14ac:dyDescent="0.25">
      <c r="A2939">
        <v>514</v>
      </c>
      <c r="B2939" s="3" t="s">
        <v>515</v>
      </c>
      <c r="C2939" s="3" t="s">
        <v>4624</v>
      </c>
      <c r="D2939">
        <v>1500</v>
      </c>
      <c r="E2939">
        <v>50</v>
      </c>
      <c r="F2939" t="s">
        <v>8221</v>
      </c>
      <c r="G2939" t="s">
        <v>8229</v>
      </c>
      <c r="H2939" t="s">
        <v>8251</v>
      </c>
      <c r="I2939">
        <v>1407595447</v>
      </c>
      <c r="J2939" s="13">
        <f t="shared" si="181"/>
        <v>41860.613969907405</v>
      </c>
      <c r="K2939">
        <v>1405003447</v>
      </c>
      <c r="L2939" s="13">
        <f t="shared" si="182"/>
        <v>42804.895474537043</v>
      </c>
      <c r="M2939" t="b">
        <v>0</v>
      </c>
      <c r="N2939">
        <v>3</v>
      </c>
      <c r="O2939" t="b">
        <v>0</v>
      </c>
      <c r="P2939" t="s">
        <v>8270</v>
      </c>
      <c r="Q2939" s="6">
        <f t="shared" si="180"/>
        <v>3.3333333333333333E-2</v>
      </c>
      <c r="R2939" s="8">
        <f t="shared" si="183"/>
        <v>16.666666666666668</v>
      </c>
      <c r="S2939" t="s">
        <v>8320</v>
      </c>
      <c r="T2939" t="s">
        <v>8347</v>
      </c>
    </row>
    <row r="2940" spans="1:20" ht="60" x14ac:dyDescent="0.25">
      <c r="A2940">
        <v>592</v>
      </c>
      <c r="B2940" s="3" t="s">
        <v>593</v>
      </c>
      <c r="C2940" s="3" t="s">
        <v>4702</v>
      </c>
      <c r="D2940">
        <v>7500</v>
      </c>
      <c r="E2940">
        <v>250</v>
      </c>
      <c r="F2940" t="s">
        <v>8221</v>
      </c>
      <c r="G2940" t="s">
        <v>8224</v>
      </c>
      <c r="H2940" t="s">
        <v>8246</v>
      </c>
      <c r="I2940">
        <v>1417584860</v>
      </c>
      <c r="J2940" s="13">
        <f t="shared" si="181"/>
        <v>41976.232175925921</v>
      </c>
      <c r="K2940">
        <v>1414992860</v>
      </c>
      <c r="L2940" s="13">
        <f t="shared" si="182"/>
        <v>42186.257418981477</v>
      </c>
      <c r="M2940" t="b">
        <v>0</v>
      </c>
      <c r="N2940">
        <v>1</v>
      </c>
      <c r="O2940" t="b">
        <v>0</v>
      </c>
      <c r="P2940" t="s">
        <v>8272</v>
      </c>
      <c r="Q2940" s="6">
        <f t="shared" si="180"/>
        <v>3.3333333333333333E-2</v>
      </c>
      <c r="R2940" s="8">
        <f t="shared" si="183"/>
        <v>250</v>
      </c>
      <c r="S2940" t="s">
        <v>8310</v>
      </c>
      <c r="T2940" t="s">
        <v>8357</v>
      </c>
    </row>
    <row r="2941" spans="1:20" ht="60" x14ac:dyDescent="0.25">
      <c r="A2941">
        <v>772</v>
      </c>
      <c r="B2941" s="3" t="s">
        <v>773</v>
      </c>
      <c r="C2941" s="3" t="s">
        <v>4882</v>
      </c>
      <c r="D2941">
        <v>1500</v>
      </c>
      <c r="E2941">
        <v>50</v>
      </c>
      <c r="F2941" t="s">
        <v>8221</v>
      </c>
      <c r="G2941" t="s">
        <v>8224</v>
      </c>
      <c r="H2941" t="s">
        <v>8246</v>
      </c>
      <c r="I2941">
        <v>1257047940</v>
      </c>
      <c r="J2941" s="13">
        <f t="shared" si="181"/>
        <v>40118.165972222225</v>
      </c>
      <c r="K2941">
        <v>1252718519</v>
      </c>
      <c r="L2941" s="13">
        <f t="shared" si="182"/>
        <v>42029.135879629626</v>
      </c>
      <c r="M2941" t="b">
        <v>0</v>
      </c>
      <c r="N2941">
        <v>1</v>
      </c>
      <c r="O2941" t="b">
        <v>0</v>
      </c>
      <c r="P2941" t="s">
        <v>8275</v>
      </c>
      <c r="Q2941" s="6">
        <f t="shared" si="180"/>
        <v>3.3333333333333333E-2</v>
      </c>
      <c r="R2941" s="8">
        <f t="shared" si="183"/>
        <v>50</v>
      </c>
      <c r="S2941" t="s">
        <v>8323</v>
      </c>
      <c r="T2941" t="s">
        <v>8345</v>
      </c>
    </row>
    <row r="2942" spans="1:20" ht="45" x14ac:dyDescent="0.25">
      <c r="A2942">
        <v>1810</v>
      </c>
      <c r="B2942" s="3" t="s">
        <v>1811</v>
      </c>
      <c r="C2942" s="3" t="s">
        <v>5920</v>
      </c>
      <c r="D2942">
        <v>450</v>
      </c>
      <c r="E2942">
        <v>15</v>
      </c>
      <c r="F2942" t="s">
        <v>8221</v>
      </c>
      <c r="G2942" t="s">
        <v>8224</v>
      </c>
      <c r="H2942" t="s">
        <v>8246</v>
      </c>
      <c r="I2942">
        <v>1408657826</v>
      </c>
      <c r="J2942" s="13">
        <f t="shared" si="181"/>
        <v>41872.91002314815</v>
      </c>
      <c r="K2942">
        <v>1407621026</v>
      </c>
      <c r="L2942" s="13">
        <f t="shared" si="182"/>
        <v>42535.492280092592</v>
      </c>
      <c r="M2942" t="b">
        <v>0</v>
      </c>
      <c r="N2942">
        <v>2</v>
      </c>
      <c r="O2942" t="b">
        <v>0</v>
      </c>
      <c r="P2942" t="s">
        <v>8285</v>
      </c>
      <c r="Q2942" s="6">
        <f t="shared" si="180"/>
        <v>3.3333333333333333E-2</v>
      </c>
      <c r="R2942" s="8">
        <f t="shared" si="183"/>
        <v>7.5</v>
      </c>
      <c r="S2942" t="s">
        <v>8325</v>
      </c>
      <c r="T2942" t="s">
        <v>8326</v>
      </c>
    </row>
    <row r="2943" spans="1:20" ht="45" x14ac:dyDescent="0.25">
      <c r="A2943">
        <v>3137</v>
      </c>
      <c r="B2943" s="3" t="s">
        <v>3137</v>
      </c>
      <c r="C2943" s="3" t="s">
        <v>7247</v>
      </c>
      <c r="D2943">
        <v>1500</v>
      </c>
      <c r="E2943">
        <v>50</v>
      </c>
      <c r="F2943" t="s">
        <v>8222</v>
      </c>
      <c r="G2943" t="s">
        <v>8224</v>
      </c>
      <c r="H2943" t="s">
        <v>8246</v>
      </c>
      <c r="I2943">
        <v>1493838720</v>
      </c>
      <c r="J2943" s="13">
        <f t="shared" si="181"/>
        <v>42858.8</v>
      </c>
      <c r="K2943">
        <v>1489439669</v>
      </c>
      <c r="L2943" s="13">
        <f t="shared" si="182"/>
        <v>42224.756909722222</v>
      </c>
      <c r="M2943" t="b">
        <v>0</v>
      </c>
      <c r="N2943">
        <v>1</v>
      </c>
      <c r="O2943" t="b">
        <v>0</v>
      </c>
      <c r="P2943" t="s">
        <v>8271</v>
      </c>
      <c r="Q2943" s="6">
        <f t="shared" si="180"/>
        <v>3.3333333333333333E-2</v>
      </c>
      <c r="R2943" s="8">
        <f t="shared" si="183"/>
        <v>50</v>
      </c>
      <c r="S2943" t="s">
        <v>8317</v>
      </c>
      <c r="T2943" t="s">
        <v>8318</v>
      </c>
    </row>
    <row r="2944" spans="1:20" ht="60" x14ac:dyDescent="0.25">
      <c r="A2944">
        <v>500</v>
      </c>
      <c r="B2944" s="3" t="s">
        <v>501</v>
      </c>
      <c r="C2944" s="3" t="s">
        <v>4610</v>
      </c>
      <c r="D2944">
        <v>6500</v>
      </c>
      <c r="E2944">
        <v>215</v>
      </c>
      <c r="F2944" t="s">
        <v>8221</v>
      </c>
      <c r="G2944" t="s">
        <v>8224</v>
      </c>
      <c r="H2944" t="s">
        <v>8246</v>
      </c>
      <c r="I2944">
        <v>1273356960</v>
      </c>
      <c r="J2944" s="13">
        <f t="shared" si="181"/>
        <v>40306.927777777775</v>
      </c>
      <c r="K2944">
        <v>1268255751</v>
      </c>
      <c r="L2944" s="13">
        <f t="shared" si="182"/>
        <v>42198.695138888885</v>
      </c>
      <c r="M2944" t="b">
        <v>0</v>
      </c>
      <c r="N2944">
        <v>4</v>
      </c>
      <c r="O2944" t="b">
        <v>0</v>
      </c>
      <c r="P2944" t="s">
        <v>8270</v>
      </c>
      <c r="Q2944" s="6">
        <f t="shared" si="180"/>
        <v>3.307692307692308E-2</v>
      </c>
      <c r="R2944" s="8">
        <f t="shared" si="183"/>
        <v>53.75</v>
      </c>
      <c r="S2944" t="s">
        <v>8320</v>
      </c>
      <c r="T2944" t="s">
        <v>8347</v>
      </c>
    </row>
    <row r="2945" spans="1:20" ht="60" x14ac:dyDescent="0.25">
      <c r="A2945">
        <v>1338</v>
      </c>
      <c r="B2945" s="3" t="s">
        <v>1339</v>
      </c>
      <c r="C2945" s="3" t="s">
        <v>5448</v>
      </c>
      <c r="D2945">
        <v>30000</v>
      </c>
      <c r="E2945">
        <v>991</v>
      </c>
      <c r="F2945" t="s">
        <v>8220</v>
      </c>
      <c r="G2945" t="s">
        <v>8224</v>
      </c>
      <c r="H2945" t="s">
        <v>8246</v>
      </c>
      <c r="I2945">
        <v>1438543033</v>
      </c>
      <c r="J2945" s="13">
        <f t="shared" si="181"/>
        <v>42218.803622685184</v>
      </c>
      <c r="K2945">
        <v>1435951033</v>
      </c>
      <c r="L2945" s="13">
        <f t="shared" si="182"/>
        <v>41922.741655092592</v>
      </c>
      <c r="M2945" t="b">
        <v>0</v>
      </c>
      <c r="N2945">
        <v>15</v>
      </c>
      <c r="O2945" t="b">
        <v>0</v>
      </c>
      <c r="P2945" t="s">
        <v>8273</v>
      </c>
      <c r="Q2945" s="6">
        <f t="shared" si="180"/>
        <v>3.3033333333333331E-2</v>
      </c>
      <c r="R2945" s="8">
        <f t="shared" si="183"/>
        <v>66.066666666666663</v>
      </c>
      <c r="S2945" t="s">
        <v>8310</v>
      </c>
      <c r="T2945" t="s">
        <v>8316</v>
      </c>
    </row>
    <row r="2946" spans="1:20" ht="60" x14ac:dyDescent="0.25">
      <c r="A2946">
        <v>448</v>
      </c>
      <c r="B2946" s="3" t="s">
        <v>449</v>
      </c>
      <c r="C2946" s="3" t="s">
        <v>4558</v>
      </c>
      <c r="D2946">
        <v>2500</v>
      </c>
      <c r="E2946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 s="13">
        <f t="shared" si="181"/>
        <v>41773.758043981477</v>
      </c>
      <c r="K2946">
        <v>1398363095</v>
      </c>
      <c r="L2946" s="13">
        <f t="shared" si="182"/>
        <v>40507.239884259259</v>
      </c>
      <c r="M2946" t="b">
        <v>0</v>
      </c>
      <c r="N2946">
        <v>4</v>
      </c>
      <c r="O2946" t="b">
        <v>0</v>
      </c>
      <c r="P2946" t="s">
        <v>8270</v>
      </c>
      <c r="Q2946" s="6">
        <f t="shared" ref="Q2946:Q3009" si="184">E2946/D2946</f>
        <v>3.2804E-2</v>
      </c>
      <c r="R2946" s="8">
        <f t="shared" si="183"/>
        <v>20.502500000000001</v>
      </c>
      <c r="S2946" t="s">
        <v>8320</v>
      </c>
      <c r="T2946" t="s">
        <v>8347</v>
      </c>
    </row>
    <row r="2947" spans="1:20" ht="60" x14ac:dyDescent="0.25">
      <c r="A2947">
        <v>2372</v>
      </c>
      <c r="B2947" s="3" t="s">
        <v>2373</v>
      </c>
      <c r="C2947" s="3" t="s">
        <v>6482</v>
      </c>
      <c r="D2947">
        <v>5500</v>
      </c>
      <c r="E2947">
        <v>180</v>
      </c>
      <c r="F2947" t="s">
        <v>8220</v>
      </c>
      <c r="G2947" t="s">
        <v>8226</v>
      </c>
      <c r="H2947" t="s">
        <v>8248</v>
      </c>
      <c r="I2947">
        <v>1429839571</v>
      </c>
      <c r="J2947" s="13">
        <f t="shared" ref="J2947:J3010" si="185">(((I2947/60)/60)/24)+DATE(1970,1,1)</f>
        <v>42118.069108796291</v>
      </c>
      <c r="K2947">
        <v>1427247571</v>
      </c>
      <c r="L2947" s="13">
        <f t="shared" ref="L2947:L3010" si="186">(((K2966/60)/60)/24)+DATE(1970,1,1)</f>
        <v>41409.040011574078</v>
      </c>
      <c r="M2947" t="b">
        <v>0</v>
      </c>
      <c r="N2947">
        <v>6</v>
      </c>
      <c r="O2947" t="b">
        <v>0</v>
      </c>
      <c r="P2947" t="s">
        <v>8272</v>
      </c>
      <c r="Q2947" s="6">
        <f t="shared" si="184"/>
        <v>3.272727272727273E-2</v>
      </c>
      <c r="R2947" s="8">
        <f t="shared" ref="R2947:R3010" si="187">E2947/N2947</f>
        <v>30</v>
      </c>
      <c r="S2947" t="s">
        <v>8310</v>
      </c>
      <c r="T2947" t="s">
        <v>8357</v>
      </c>
    </row>
    <row r="2948" spans="1:20" ht="45" x14ac:dyDescent="0.25">
      <c r="A2948">
        <v>3789</v>
      </c>
      <c r="B2948" s="3" t="s">
        <v>3786</v>
      </c>
      <c r="C2948" s="3" t="s">
        <v>7899</v>
      </c>
      <c r="D2948">
        <v>3550</v>
      </c>
      <c r="E2948">
        <v>116</v>
      </c>
      <c r="F2948" t="s">
        <v>8221</v>
      </c>
      <c r="G2948" t="s">
        <v>8225</v>
      </c>
      <c r="H2948" t="s">
        <v>8247</v>
      </c>
      <c r="I2948">
        <v>1434395418</v>
      </c>
      <c r="J2948" s="13">
        <f t="shared" si="185"/>
        <v>42170.798819444448</v>
      </c>
      <c r="K2948">
        <v>1431630618</v>
      </c>
      <c r="L2948" s="13">
        <f t="shared" si="186"/>
        <v>41829.935717592591</v>
      </c>
      <c r="M2948" t="b">
        <v>0</v>
      </c>
      <c r="N2948">
        <v>4</v>
      </c>
      <c r="O2948" t="b">
        <v>0</v>
      </c>
      <c r="P2948" t="s">
        <v>8305</v>
      </c>
      <c r="Q2948" s="6">
        <f t="shared" si="184"/>
        <v>3.267605633802817E-2</v>
      </c>
      <c r="R2948" s="8">
        <f t="shared" si="187"/>
        <v>29</v>
      </c>
      <c r="S2948" t="s">
        <v>8317</v>
      </c>
      <c r="T2948" t="s">
        <v>8338</v>
      </c>
    </row>
    <row r="2949" spans="1:20" ht="60" x14ac:dyDescent="0.25">
      <c r="A2949">
        <v>170</v>
      </c>
      <c r="B2949" s="3" t="s">
        <v>172</v>
      </c>
      <c r="C2949" s="3" t="s">
        <v>4280</v>
      </c>
      <c r="D2949">
        <v>10000</v>
      </c>
      <c r="E2949">
        <v>325</v>
      </c>
      <c r="F2949" t="s">
        <v>8221</v>
      </c>
      <c r="G2949" t="s">
        <v>8224</v>
      </c>
      <c r="H2949" t="s">
        <v>8246</v>
      </c>
      <c r="I2949">
        <v>1440912480</v>
      </c>
      <c r="J2949" s="13">
        <f t="shared" si="185"/>
        <v>42246.227777777778</v>
      </c>
      <c r="K2949">
        <v>1438385283</v>
      </c>
      <c r="L2949" s="13">
        <f t="shared" si="186"/>
        <v>41340.303032407406</v>
      </c>
      <c r="M2949" t="b">
        <v>0</v>
      </c>
      <c r="N2949">
        <v>10</v>
      </c>
      <c r="O2949" t="b">
        <v>0</v>
      </c>
      <c r="P2949" t="s">
        <v>8268</v>
      </c>
      <c r="Q2949" s="6">
        <f t="shared" si="184"/>
        <v>3.2500000000000001E-2</v>
      </c>
      <c r="R2949" s="8">
        <f t="shared" si="187"/>
        <v>32.5</v>
      </c>
      <c r="S2949" t="s">
        <v>8320</v>
      </c>
      <c r="T2949" t="s">
        <v>8349</v>
      </c>
    </row>
    <row r="2950" spans="1:20" ht="60" x14ac:dyDescent="0.25">
      <c r="A2950">
        <v>891</v>
      </c>
      <c r="B2950" s="3" t="s">
        <v>892</v>
      </c>
      <c r="C2950" s="3" t="s">
        <v>5001</v>
      </c>
      <c r="D2950">
        <v>8000</v>
      </c>
      <c r="E2950">
        <v>260</v>
      </c>
      <c r="F2950" t="s">
        <v>8221</v>
      </c>
      <c r="G2950" t="s">
        <v>8224</v>
      </c>
      <c r="H2950" t="s">
        <v>8246</v>
      </c>
      <c r="I2950">
        <v>1408581930</v>
      </c>
      <c r="J2950" s="13">
        <f t="shared" si="185"/>
        <v>41872.031597222223</v>
      </c>
      <c r="K2950">
        <v>1405989930</v>
      </c>
      <c r="L2950" s="13">
        <f t="shared" si="186"/>
        <v>42087.343090277776</v>
      </c>
      <c r="M2950" t="b">
        <v>0</v>
      </c>
      <c r="N2950">
        <v>9</v>
      </c>
      <c r="O2950" t="b">
        <v>0</v>
      </c>
      <c r="P2950" t="s">
        <v>8279</v>
      </c>
      <c r="Q2950" s="6">
        <f t="shared" si="184"/>
        <v>3.2500000000000001E-2</v>
      </c>
      <c r="R2950" s="8">
        <f t="shared" si="187"/>
        <v>28.888888888888889</v>
      </c>
      <c r="S2950" t="s">
        <v>8314</v>
      </c>
      <c r="T2950" t="s">
        <v>8331</v>
      </c>
    </row>
    <row r="2951" spans="1:20" ht="60" x14ac:dyDescent="0.25">
      <c r="A2951">
        <v>909</v>
      </c>
      <c r="B2951" s="3" t="s">
        <v>910</v>
      </c>
      <c r="C2951" s="3" t="s">
        <v>5019</v>
      </c>
      <c r="D2951">
        <v>16000</v>
      </c>
      <c r="E2951">
        <v>520</v>
      </c>
      <c r="F2951" t="s">
        <v>8221</v>
      </c>
      <c r="G2951" t="s">
        <v>8224</v>
      </c>
      <c r="H2951" t="s">
        <v>8246</v>
      </c>
      <c r="I2951">
        <v>1343016000</v>
      </c>
      <c r="J2951" s="13">
        <f t="shared" si="185"/>
        <v>41113.166666666664</v>
      </c>
      <c r="K2951">
        <v>1340296440</v>
      </c>
      <c r="L2951" s="13">
        <f t="shared" si="186"/>
        <v>42457.871516203704</v>
      </c>
      <c r="M2951" t="b">
        <v>0</v>
      </c>
      <c r="N2951">
        <v>8</v>
      </c>
      <c r="O2951" t="b">
        <v>0</v>
      </c>
      <c r="P2951" t="s">
        <v>8278</v>
      </c>
      <c r="Q2951" s="6">
        <f t="shared" si="184"/>
        <v>3.2500000000000001E-2</v>
      </c>
      <c r="R2951" s="8">
        <f t="shared" si="187"/>
        <v>65</v>
      </c>
      <c r="S2951" t="s">
        <v>8314</v>
      </c>
      <c r="T2951" t="s">
        <v>8346</v>
      </c>
    </row>
    <row r="2952" spans="1:20" ht="30" x14ac:dyDescent="0.25">
      <c r="A2952">
        <v>3946</v>
      </c>
      <c r="B2952" s="3" t="s">
        <v>3943</v>
      </c>
      <c r="C2952" s="3" t="s">
        <v>8054</v>
      </c>
      <c r="D2952">
        <v>6000</v>
      </c>
      <c r="E2952">
        <v>195</v>
      </c>
      <c r="F2952" t="s">
        <v>8221</v>
      </c>
      <c r="G2952" t="s">
        <v>8224</v>
      </c>
      <c r="H2952" t="s">
        <v>8246</v>
      </c>
      <c r="I2952">
        <v>1425110400</v>
      </c>
      <c r="J2952" s="13">
        <f t="shared" si="185"/>
        <v>42063.333333333328</v>
      </c>
      <c r="K2952">
        <v>1422388822</v>
      </c>
      <c r="L2952" s="13">
        <f t="shared" si="186"/>
        <v>42327.825289351851</v>
      </c>
      <c r="M2952" t="b">
        <v>0</v>
      </c>
      <c r="N2952">
        <v>5</v>
      </c>
      <c r="O2952" t="b">
        <v>0</v>
      </c>
      <c r="P2952" t="s">
        <v>8271</v>
      </c>
      <c r="Q2952" s="6">
        <f t="shared" si="184"/>
        <v>3.2500000000000001E-2</v>
      </c>
      <c r="R2952" s="8">
        <f t="shared" si="187"/>
        <v>39</v>
      </c>
      <c r="S2952" t="s">
        <v>8317</v>
      </c>
      <c r="T2952" t="s">
        <v>8318</v>
      </c>
    </row>
    <row r="2953" spans="1:20" ht="60" x14ac:dyDescent="0.25">
      <c r="A2953">
        <v>3962</v>
      </c>
      <c r="B2953" s="3" t="s">
        <v>3959</v>
      </c>
      <c r="C2953" s="3" t="s">
        <v>8069</v>
      </c>
      <c r="D2953">
        <v>1400</v>
      </c>
      <c r="E2953">
        <v>45</v>
      </c>
      <c r="F2953" t="s">
        <v>8221</v>
      </c>
      <c r="G2953" t="s">
        <v>8225</v>
      </c>
      <c r="H2953" t="s">
        <v>8247</v>
      </c>
      <c r="I2953">
        <v>1448722494</v>
      </c>
      <c r="J2953" s="13">
        <f t="shared" si="185"/>
        <v>42336.621458333335</v>
      </c>
      <c r="K2953">
        <v>1446562494</v>
      </c>
      <c r="L2953" s="13">
        <f t="shared" si="186"/>
        <v>40863.013356481482</v>
      </c>
      <c r="M2953" t="b">
        <v>0</v>
      </c>
      <c r="N2953">
        <v>3</v>
      </c>
      <c r="O2953" t="b">
        <v>0</v>
      </c>
      <c r="P2953" t="s">
        <v>8271</v>
      </c>
      <c r="Q2953" s="6">
        <f t="shared" si="184"/>
        <v>3.214285714285714E-2</v>
      </c>
      <c r="R2953" s="8">
        <f t="shared" si="187"/>
        <v>15</v>
      </c>
      <c r="S2953" t="s">
        <v>8317</v>
      </c>
      <c r="T2953" t="s">
        <v>8318</v>
      </c>
    </row>
    <row r="2954" spans="1:20" ht="60" x14ac:dyDescent="0.25">
      <c r="A2954">
        <v>507</v>
      </c>
      <c r="B2954" s="3" t="s">
        <v>508</v>
      </c>
      <c r="C2954" s="3" t="s">
        <v>4617</v>
      </c>
      <c r="D2954">
        <v>20000</v>
      </c>
      <c r="E2954">
        <v>640</v>
      </c>
      <c r="F2954" t="s">
        <v>8221</v>
      </c>
      <c r="G2954" t="s">
        <v>8224</v>
      </c>
      <c r="H2954" t="s">
        <v>8246</v>
      </c>
      <c r="I2954">
        <v>1350687657</v>
      </c>
      <c r="J2954" s="13">
        <f t="shared" si="185"/>
        <v>41201.958993055552</v>
      </c>
      <c r="K2954">
        <v>1346799657</v>
      </c>
      <c r="L2954" s="13">
        <f t="shared" si="186"/>
        <v>42496.447071759263</v>
      </c>
      <c r="M2954" t="b">
        <v>0</v>
      </c>
      <c r="N2954">
        <v>10</v>
      </c>
      <c r="O2954" t="b">
        <v>0</v>
      </c>
      <c r="P2954" t="s">
        <v>8270</v>
      </c>
      <c r="Q2954" s="6">
        <f t="shared" si="184"/>
        <v>3.2000000000000001E-2</v>
      </c>
      <c r="R2954" s="8">
        <f t="shared" si="187"/>
        <v>64</v>
      </c>
      <c r="S2954" t="s">
        <v>8320</v>
      </c>
      <c r="T2954" t="s">
        <v>8347</v>
      </c>
    </row>
    <row r="2955" spans="1:20" ht="45" x14ac:dyDescent="0.25">
      <c r="A2955">
        <v>903</v>
      </c>
      <c r="B2955" s="3" t="s">
        <v>904</v>
      </c>
      <c r="C2955" s="3" t="s">
        <v>5013</v>
      </c>
      <c r="D2955">
        <v>5000</v>
      </c>
      <c r="E2955">
        <v>160</v>
      </c>
      <c r="F2955" t="s">
        <v>8221</v>
      </c>
      <c r="G2955" t="s">
        <v>8224</v>
      </c>
      <c r="H2955" t="s">
        <v>8246</v>
      </c>
      <c r="I2955">
        <v>1348367100</v>
      </c>
      <c r="J2955" s="13">
        <f t="shared" si="185"/>
        <v>41175.100694444445</v>
      </c>
      <c r="K2955">
        <v>1346180780</v>
      </c>
      <c r="L2955" s="13">
        <f t="shared" si="186"/>
        <v>41179.32104166667</v>
      </c>
      <c r="M2955" t="b">
        <v>0</v>
      </c>
      <c r="N2955">
        <v>4</v>
      </c>
      <c r="O2955" t="b">
        <v>0</v>
      </c>
      <c r="P2955" t="s">
        <v>8278</v>
      </c>
      <c r="Q2955" s="6">
        <f t="shared" si="184"/>
        <v>3.2000000000000001E-2</v>
      </c>
      <c r="R2955" s="8">
        <f t="shared" si="187"/>
        <v>40</v>
      </c>
      <c r="S2955" t="s">
        <v>8314</v>
      </c>
      <c r="T2955" t="s">
        <v>8346</v>
      </c>
    </row>
    <row r="2956" spans="1:20" ht="45" x14ac:dyDescent="0.25">
      <c r="A2956">
        <v>4090</v>
      </c>
      <c r="B2956" s="3" t="s">
        <v>4086</v>
      </c>
      <c r="C2956" s="3" t="s">
        <v>8193</v>
      </c>
      <c r="D2956">
        <v>1000</v>
      </c>
      <c r="E2956">
        <v>32</v>
      </c>
      <c r="F2956" t="s">
        <v>8221</v>
      </c>
      <c r="G2956" t="s">
        <v>8224</v>
      </c>
      <c r="H2956" t="s">
        <v>8246</v>
      </c>
      <c r="I2956">
        <v>1438959600</v>
      </c>
      <c r="J2956" s="13">
        <f t="shared" si="185"/>
        <v>42223.625</v>
      </c>
      <c r="K2956">
        <v>1437754137</v>
      </c>
      <c r="L2956" s="13">
        <f t="shared" si="186"/>
        <v>41877.638298611113</v>
      </c>
      <c r="M2956" t="b">
        <v>0</v>
      </c>
      <c r="N2956">
        <v>3</v>
      </c>
      <c r="O2956" t="b">
        <v>0</v>
      </c>
      <c r="P2956" t="s">
        <v>8271</v>
      </c>
      <c r="Q2956" s="6">
        <f t="shared" si="184"/>
        <v>3.2000000000000001E-2</v>
      </c>
      <c r="R2956" s="8">
        <f t="shared" si="187"/>
        <v>10.666666666666666</v>
      </c>
      <c r="S2956" t="s">
        <v>8317</v>
      </c>
      <c r="T2956" t="s">
        <v>8318</v>
      </c>
    </row>
    <row r="2957" spans="1:20" ht="60" x14ac:dyDescent="0.25">
      <c r="A2957">
        <v>1985</v>
      </c>
      <c r="B2957" s="3" t="s">
        <v>1986</v>
      </c>
      <c r="C2957" s="3" t="s">
        <v>6095</v>
      </c>
      <c r="D2957">
        <v>1600</v>
      </c>
      <c r="E2957">
        <v>51</v>
      </c>
      <c r="F2957" t="s">
        <v>8221</v>
      </c>
      <c r="G2957" t="s">
        <v>8225</v>
      </c>
      <c r="H2957" t="s">
        <v>8247</v>
      </c>
      <c r="I2957">
        <v>1470178800</v>
      </c>
      <c r="J2957" s="13">
        <f t="shared" si="185"/>
        <v>42584.958333333328</v>
      </c>
      <c r="K2957">
        <v>1467650771</v>
      </c>
      <c r="L2957" s="13">
        <f t="shared" si="186"/>
        <v>40952.636979166666</v>
      </c>
      <c r="M2957" t="b">
        <v>0</v>
      </c>
      <c r="N2957">
        <v>4</v>
      </c>
      <c r="O2957" t="b">
        <v>0</v>
      </c>
      <c r="P2957" t="s">
        <v>8296</v>
      </c>
      <c r="Q2957" s="6">
        <f t="shared" si="184"/>
        <v>3.1875000000000001E-2</v>
      </c>
      <c r="R2957" s="8">
        <f t="shared" si="187"/>
        <v>12.75</v>
      </c>
      <c r="S2957" t="s">
        <v>8325</v>
      </c>
      <c r="T2957" t="s">
        <v>8354</v>
      </c>
    </row>
    <row r="2958" spans="1:20" ht="45" x14ac:dyDescent="0.25">
      <c r="A2958">
        <v>2322</v>
      </c>
      <c r="B2958" s="3" t="s">
        <v>2323</v>
      </c>
      <c r="C2958" s="3" t="s">
        <v>6432</v>
      </c>
      <c r="D2958">
        <v>2700</v>
      </c>
      <c r="E2958">
        <v>85</v>
      </c>
      <c r="F2958" t="s">
        <v>8222</v>
      </c>
      <c r="G2958" t="s">
        <v>8224</v>
      </c>
      <c r="H2958" t="s">
        <v>8246</v>
      </c>
      <c r="I2958">
        <v>1491769769</v>
      </c>
      <c r="J2958" s="13">
        <f t="shared" si="185"/>
        <v>42834.853807870371</v>
      </c>
      <c r="K2958">
        <v>1489181369</v>
      </c>
      <c r="L2958" s="13">
        <f t="shared" si="186"/>
        <v>42170.728460648148</v>
      </c>
      <c r="M2958" t="b">
        <v>0</v>
      </c>
      <c r="N2958">
        <v>4</v>
      </c>
      <c r="O2958" t="b">
        <v>0</v>
      </c>
      <c r="P2958" t="s">
        <v>8298</v>
      </c>
      <c r="Q2958" s="6">
        <f t="shared" si="184"/>
        <v>3.1481481481481478E-2</v>
      </c>
      <c r="R2958" s="8">
        <f t="shared" si="187"/>
        <v>21.25</v>
      </c>
      <c r="S2958" t="s">
        <v>8328</v>
      </c>
      <c r="T2958" t="s">
        <v>8329</v>
      </c>
    </row>
    <row r="2959" spans="1:20" ht="60" x14ac:dyDescent="0.25">
      <c r="A2959">
        <v>138</v>
      </c>
      <c r="B2959" s="3" t="s">
        <v>140</v>
      </c>
      <c r="C2959" s="3" t="s">
        <v>4248</v>
      </c>
      <c r="D2959">
        <v>150000</v>
      </c>
      <c r="E2959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 s="13">
        <f t="shared" si="185"/>
        <v>42217.207638888889</v>
      </c>
      <c r="K2959">
        <v>1435731041</v>
      </c>
      <c r="L2959" s="13">
        <f t="shared" si="186"/>
        <v>42708.668576388889</v>
      </c>
      <c r="M2959" t="b">
        <v>0</v>
      </c>
      <c r="N2959">
        <v>58</v>
      </c>
      <c r="O2959" t="b">
        <v>0</v>
      </c>
      <c r="P2959" t="s">
        <v>8267</v>
      </c>
      <c r="Q2959" s="6">
        <f t="shared" si="184"/>
        <v>3.1413333333333335E-2</v>
      </c>
      <c r="R2959" s="8">
        <f t="shared" si="187"/>
        <v>81.241379310344826</v>
      </c>
      <c r="S2959" t="s">
        <v>8320</v>
      </c>
      <c r="T2959" t="s">
        <v>8340</v>
      </c>
    </row>
    <row r="2960" spans="1:20" ht="45" x14ac:dyDescent="0.25">
      <c r="A2960">
        <v>4111</v>
      </c>
      <c r="B2960" s="3" t="s">
        <v>4107</v>
      </c>
      <c r="C2960" s="3" t="s">
        <v>8214</v>
      </c>
      <c r="D2960">
        <v>3000</v>
      </c>
      <c r="E2960">
        <v>94</v>
      </c>
      <c r="F2960" t="s">
        <v>8221</v>
      </c>
      <c r="G2960" t="s">
        <v>8224</v>
      </c>
      <c r="H2960" t="s">
        <v>8246</v>
      </c>
      <c r="I2960">
        <v>1424747740</v>
      </c>
      <c r="J2960" s="13">
        <f t="shared" si="185"/>
        <v>42059.135879629626</v>
      </c>
      <c r="K2960">
        <v>1422155740</v>
      </c>
      <c r="L2960" s="13">
        <f t="shared" si="186"/>
        <v>41869.698136574072</v>
      </c>
      <c r="M2960" t="b">
        <v>0</v>
      </c>
      <c r="N2960">
        <v>6</v>
      </c>
      <c r="O2960" t="b">
        <v>0</v>
      </c>
      <c r="P2960" t="s">
        <v>8271</v>
      </c>
      <c r="Q2960" s="6">
        <f t="shared" si="184"/>
        <v>3.1333333333333331E-2</v>
      </c>
      <c r="R2960" s="8">
        <f t="shared" si="187"/>
        <v>15.666666666666666</v>
      </c>
      <c r="S2960" t="s">
        <v>8317</v>
      </c>
      <c r="T2960" t="s">
        <v>8318</v>
      </c>
    </row>
    <row r="2961" spans="1:20" ht="45" x14ac:dyDescent="0.25">
      <c r="A2961">
        <v>1018</v>
      </c>
      <c r="B2961" s="3" t="s">
        <v>1019</v>
      </c>
      <c r="C2961" s="3" t="s">
        <v>5128</v>
      </c>
      <c r="D2961">
        <v>20000</v>
      </c>
      <c r="E2961">
        <v>621</v>
      </c>
      <c r="F2961" t="s">
        <v>8220</v>
      </c>
      <c r="G2961" t="s">
        <v>8224</v>
      </c>
      <c r="H2961" t="s">
        <v>8246</v>
      </c>
      <c r="I2961">
        <v>1468496933</v>
      </c>
      <c r="J2961" s="13">
        <f t="shared" si="185"/>
        <v>42565.492280092592</v>
      </c>
      <c r="K2961">
        <v>1465904933</v>
      </c>
      <c r="L2961" s="13">
        <f t="shared" si="186"/>
        <v>41779.695092592592</v>
      </c>
      <c r="M2961" t="b">
        <v>0</v>
      </c>
      <c r="N2961">
        <v>7</v>
      </c>
      <c r="O2961" t="b">
        <v>0</v>
      </c>
      <c r="P2961" t="s">
        <v>8273</v>
      </c>
      <c r="Q2961" s="6">
        <f t="shared" si="184"/>
        <v>3.1050000000000001E-2</v>
      </c>
      <c r="R2961" s="8">
        <f t="shared" si="187"/>
        <v>88.714285714285708</v>
      </c>
      <c r="S2961" t="s">
        <v>8310</v>
      </c>
      <c r="T2961" t="s">
        <v>8316</v>
      </c>
    </row>
    <row r="2962" spans="1:20" ht="45" x14ac:dyDescent="0.25">
      <c r="A2962">
        <v>3910</v>
      </c>
      <c r="B2962" s="3" t="s">
        <v>3907</v>
      </c>
      <c r="C2962" s="3" t="s">
        <v>8018</v>
      </c>
      <c r="D2962">
        <v>6000</v>
      </c>
      <c r="E2962">
        <v>185</v>
      </c>
      <c r="F2962" t="s">
        <v>8221</v>
      </c>
      <c r="G2962" t="s">
        <v>8224</v>
      </c>
      <c r="H2962" t="s">
        <v>8246</v>
      </c>
      <c r="I2962">
        <v>1441649397</v>
      </c>
      <c r="J2962" s="13">
        <f t="shared" si="185"/>
        <v>42254.756909722222</v>
      </c>
      <c r="K2962">
        <v>1439057397</v>
      </c>
      <c r="L2962" s="13">
        <f t="shared" si="186"/>
        <v>42422.107129629629</v>
      </c>
      <c r="M2962" t="b">
        <v>0</v>
      </c>
      <c r="N2962">
        <v>3</v>
      </c>
      <c r="O2962" t="b">
        <v>0</v>
      </c>
      <c r="P2962" t="s">
        <v>8271</v>
      </c>
      <c r="Q2962" s="6">
        <f t="shared" si="184"/>
        <v>3.0833333333333334E-2</v>
      </c>
      <c r="R2962" s="8">
        <f t="shared" si="187"/>
        <v>61.666666666666664</v>
      </c>
      <c r="S2962" t="s">
        <v>8317</v>
      </c>
      <c r="T2962" t="s">
        <v>8318</v>
      </c>
    </row>
    <row r="2963" spans="1:20" ht="60" x14ac:dyDescent="0.25">
      <c r="A2963">
        <v>2414</v>
      </c>
      <c r="B2963" s="3" t="s">
        <v>2415</v>
      </c>
      <c r="C2963" s="3" t="s">
        <v>6524</v>
      </c>
      <c r="D2963">
        <v>15000</v>
      </c>
      <c r="E2963">
        <v>460</v>
      </c>
      <c r="F2963" t="s">
        <v>8221</v>
      </c>
      <c r="G2963" t="s">
        <v>8224</v>
      </c>
      <c r="H2963" t="s">
        <v>8246</v>
      </c>
      <c r="I2963">
        <v>1440215940</v>
      </c>
      <c r="J2963" s="13">
        <f t="shared" si="185"/>
        <v>42238.165972222225</v>
      </c>
      <c r="K2963">
        <v>1436805660</v>
      </c>
      <c r="L2963" s="13">
        <f t="shared" si="186"/>
        <v>40878.758217592593</v>
      </c>
      <c r="M2963" t="b">
        <v>0</v>
      </c>
      <c r="N2963">
        <v>13</v>
      </c>
      <c r="O2963" t="b">
        <v>0</v>
      </c>
      <c r="P2963" t="s">
        <v>8284</v>
      </c>
      <c r="Q2963" s="6">
        <f t="shared" si="184"/>
        <v>3.0666666666666665E-2</v>
      </c>
      <c r="R2963" s="8">
        <f t="shared" si="187"/>
        <v>35.384615384615387</v>
      </c>
      <c r="S2963" t="s">
        <v>8328</v>
      </c>
      <c r="T2963" t="s">
        <v>8356</v>
      </c>
    </row>
    <row r="2964" spans="1:20" ht="60" x14ac:dyDescent="0.25">
      <c r="A2964">
        <v>660</v>
      </c>
      <c r="B2964" s="3" t="s">
        <v>661</v>
      </c>
      <c r="C2964" s="3" t="s">
        <v>4770</v>
      </c>
      <c r="D2964">
        <v>50000</v>
      </c>
      <c r="E2964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 s="13">
        <f t="shared" si="185"/>
        <v>41952.783321759263</v>
      </c>
      <c r="K2964">
        <v>1412963279</v>
      </c>
      <c r="L2964" s="13">
        <f t="shared" si="186"/>
        <v>41583.135405092595</v>
      </c>
      <c r="M2964" t="b">
        <v>0</v>
      </c>
      <c r="N2964">
        <v>18</v>
      </c>
      <c r="O2964" t="b">
        <v>0</v>
      </c>
      <c r="P2964" t="s">
        <v>8273</v>
      </c>
      <c r="Q2964" s="6">
        <f t="shared" si="184"/>
        <v>3.058E-2</v>
      </c>
      <c r="R2964" s="8">
        <f t="shared" si="187"/>
        <v>84.944444444444443</v>
      </c>
      <c r="S2964" t="s">
        <v>8310</v>
      </c>
      <c r="T2964" t="s">
        <v>8316</v>
      </c>
    </row>
    <row r="2965" spans="1:20" ht="45" x14ac:dyDescent="0.25">
      <c r="A2965">
        <v>905</v>
      </c>
      <c r="B2965" s="3" t="s">
        <v>906</v>
      </c>
      <c r="C2965" s="3" t="s">
        <v>5015</v>
      </c>
      <c r="D2965">
        <v>6500</v>
      </c>
      <c r="E2965">
        <v>196</v>
      </c>
      <c r="F2965" t="s">
        <v>8221</v>
      </c>
      <c r="G2965" t="s">
        <v>8224</v>
      </c>
      <c r="H2965" t="s">
        <v>8246</v>
      </c>
      <c r="I2965">
        <v>1295847926</v>
      </c>
      <c r="J2965" s="13">
        <f t="shared" si="185"/>
        <v>40567.239884259259</v>
      </c>
      <c r="K2965">
        <v>1290663926</v>
      </c>
      <c r="L2965" s="13">
        <f t="shared" si="186"/>
        <v>42032.82576388889</v>
      </c>
      <c r="M2965" t="b">
        <v>0</v>
      </c>
      <c r="N2965">
        <v>6</v>
      </c>
      <c r="O2965" t="b">
        <v>0</v>
      </c>
      <c r="P2965" t="s">
        <v>8278</v>
      </c>
      <c r="Q2965" s="6">
        <f t="shared" si="184"/>
        <v>3.0153846153846153E-2</v>
      </c>
      <c r="R2965" s="8">
        <f t="shared" si="187"/>
        <v>32.666666666666664</v>
      </c>
      <c r="S2965" t="s">
        <v>8314</v>
      </c>
      <c r="T2965" t="s">
        <v>8346</v>
      </c>
    </row>
    <row r="2966" spans="1:20" ht="45" x14ac:dyDescent="0.25">
      <c r="A2966">
        <v>1240</v>
      </c>
      <c r="B2966" s="3" t="s">
        <v>1241</v>
      </c>
      <c r="C2966" s="3" t="s">
        <v>5350</v>
      </c>
      <c r="D2966">
        <v>8000</v>
      </c>
      <c r="E2966">
        <v>241</v>
      </c>
      <c r="F2966" t="s">
        <v>8220</v>
      </c>
      <c r="G2966" t="s">
        <v>8224</v>
      </c>
      <c r="H2966" t="s">
        <v>8246</v>
      </c>
      <c r="I2966">
        <v>1373665860</v>
      </c>
      <c r="J2966" s="13">
        <f t="shared" si="185"/>
        <v>41467.910416666666</v>
      </c>
      <c r="K2966">
        <v>1368579457</v>
      </c>
      <c r="L2966" s="13">
        <f t="shared" si="186"/>
        <v>42499.731701388882</v>
      </c>
      <c r="M2966" t="b">
        <v>0</v>
      </c>
      <c r="N2966">
        <v>8</v>
      </c>
      <c r="O2966" t="b">
        <v>0</v>
      </c>
      <c r="P2966" t="s">
        <v>8286</v>
      </c>
      <c r="Q2966" s="6">
        <f t="shared" si="184"/>
        <v>3.0124999999999999E-2</v>
      </c>
      <c r="R2966" s="8">
        <f t="shared" si="187"/>
        <v>30.125</v>
      </c>
      <c r="S2966" t="s">
        <v>8314</v>
      </c>
      <c r="T2966" t="s">
        <v>8352</v>
      </c>
    </row>
    <row r="2967" spans="1:20" ht="60" x14ac:dyDescent="0.25">
      <c r="A2967">
        <v>3059</v>
      </c>
      <c r="B2967" s="3" t="s">
        <v>3059</v>
      </c>
      <c r="C2967" s="3" t="s">
        <v>7169</v>
      </c>
      <c r="D2967">
        <v>15000</v>
      </c>
      <c r="E2967">
        <v>451</v>
      </c>
      <c r="F2967" t="s">
        <v>8221</v>
      </c>
      <c r="G2967" t="s">
        <v>8224</v>
      </c>
      <c r="H2967" t="s">
        <v>8246</v>
      </c>
      <c r="I2967">
        <v>1407536846</v>
      </c>
      <c r="J2967" s="13">
        <f t="shared" si="185"/>
        <v>41859.935717592591</v>
      </c>
      <c r="K2967">
        <v>1404944846</v>
      </c>
      <c r="L2967" s="13">
        <f t="shared" si="186"/>
        <v>42415.883425925931</v>
      </c>
      <c r="M2967" t="b">
        <v>0</v>
      </c>
      <c r="N2967">
        <v>11</v>
      </c>
      <c r="O2967" t="b">
        <v>0</v>
      </c>
      <c r="P2967" t="s">
        <v>8303</v>
      </c>
      <c r="Q2967" s="6">
        <f t="shared" si="184"/>
        <v>3.0066666666666665E-2</v>
      </c>
      <c r="R2967" s="8">
        <f t="shared" si="187"/>
        <v>41</v>
      </c>
      <c r="S2967" t="s">
        <v>8317</v>
      </c>
      <c r="T2967" t="s">
        <v>8330</v>
      </c>
    </row>
    <row r="2968" spans="1:20" ht="45" x14ac:dyDescent="0.25">
      <c r="A2968">
        <v>511</v>
      </c>
      <c r="B2968" s="3" t="s">
        <v>512</v>
      </c>
      <c r="C2968" s="3" t="s">
        <v>4621</v>
      </c>
      <c r="D2968">
        <v>5000</v>
      </c>
      <c r="E2968">
        <v>150</v>
      </c>
      <c r="F2968" t="s">
        <v>8221</v>
      </c>
      <c r="G2968" t="s">
        <v>8224</v>
      </c>
      <c r="H2968" t="s">
        <v>8246</v>
      </c>
      <c r="I2968">
        <v>1365228982</v>
      </c>
      <c r="J2968" s="13">
        <f t="shared" si="185"/>
        <v>41370.261365740742</v>
      </c>
      <c r="K2968">
        <v>1362640582</v>
      </c>
      <c r="L2968" s="13">
        <f t="shared" si="186"/>
        <v>42524.667662037042</v>
      </c>
      <c r="M2968" t="b">
        <v>0</v>
      </c>
      <c r="N2968">
        <v>5</v>
      </c>
      <c r="O2968" t="b">
        <v>0</v>
      </c>
      <c r="P2968" t="s">
        <v>8270</v>
      </c>
      <c r="Q2968" s="6">
        <f t="shared" si="184"/>
        <v>0.03</v>
      </c>
      <c r="R2968" s="8">
        <f t="shared" si="187"/>
        <v>30</v>
      </c>
      <c r="S2968" t="s">
        <v>8320</v>
      </c>
      <c r="T2968" t="s">
        <v>8347</v>
      </c>
    </row>
    <row r="2969" spans="1:20" ht="60" x14ac:dyDescent="0.25">
      <c r="A2969">
        <v>617</v>
      </c>
      <c r="B2969" s="3" t="s">
        <v>618</v>
      </c>
      <c r="C2969" s="3" t="s">
        <v>4727</v>
      </c>
      <c r="D2969">
        <v>2000</v>
      </c>
      <c r="E2969">
        <v>60</v>
      </c>
      <c r="F2969" t="s">
        <v>8220</v>
      </c>
      <c r="G2969" t="s">
        <v>8225</v>
      </c>
      <c r="H2969" t="s">
        <v>8247</v>
      </c>
      <c r="I2969">
        <v>1431072843</v>
      </c>
      <c r="J2969" s="13">
        <f t="shared" si="185"/>
        <v>42132.343090277776</v>
      </c>
      <c r="K2969">
        <v>1427184843</v>
      </c>
      <c r="L2969" s="13">
        <f t="shared" si="186"/>
        <v>42082.069560185191</v>
      </c>
      <c r="M2969" t="b">
        <v>0</v>
      </c>
      <c r="N2969">
        <v>3</v>
      </c>
      <c r="O2969" t="b">
        <v>0</v>
      </c>
      <c r="P2969" t="s">
        <v>8272</v>
      </c>
      <c r="Q2969" s="6">
        <f t="shared" si="184"/>
        <v>0.03</v>
      </c>
      <c r="R2969" s="8">
        <f t="shared" si="187"/>
        <v>20</v>
      </c>
      <c r="S2969" t="s">
        <v>8310</v>
      </c>
      <c r="T2969" t="s">
        <v>8357</v>
      </c>
    </row>
    <row r="2970" spans="1:20" ht="60" x14ac:dyDescent="0.25">
      <c r="A2970">
        <v>1438</v>
      </c>
      <c r="B2970" s="3" t="s">
        <v>1439</v>
      </c>
      <c r="C2970" s="3" t="s">
        <v>5548</v>
      </c>
      <c r="D2970">
        <v>20000</v>
      </c>
      <c r="E2970">
        <v>600</v>
      </c>
      <c r="F2970" t="s">
        <v>8221</v>
      </c>
      <c r="G2970" t="s">
        <v>8232</v>
      </c>
      <c r="H2970" t="s">
        <v>8253</v>
      </c>
      <c r="I2970">
        <v>1461765300</v>
      </c>
      <c r="J2970" s="13">
        <f t="shared" si="185"/>
        <v>42487.579861111109</v>
      </c>
      <c r="K2970">
        <v>1459198499</v>
      </c>
      <c r="L2970" s="13">
        <f t="shared" si="186"/>
        <v>42163.636828703704</v>
      </c>
      <c r="M2970" t="b">
        <v>0</v>
      </c>
      <c r="N2970">
        <v>8</v>
      </c>
      <c r="O2970" t="b">
        <v>0</v>
      </c>
      <c r="P2970" t="s">
        <v>8287</v>
      </c>
      <c r="Q2970" s="6">
        <f t="shared" si="184"/>
        <v>0.03</v>
      </c>
      <c r="R2970" s="8">
        <f t="shared" si="187"/>
        <v>75</v>
      </c>
      <c r="S2970" t="s">
        <v>8323</v>
      </c>
      <c r="T2970" t="s">
        <v>8358</v>
      </c>
    </row>
    <row r="2971" spans="1:20" ht="60" x14ac:dyDescent="0.25">
      <c r="A2971">
        <v>2343</v>
      </c>
      <c r="B2971" s="3" t="s">
        <v>2344</v>
      </c>
      <c r="C2971" s="3" t="s">
        <v>6453</v>
      </c>
      <c r="D2971">
        <v>10000</v>
      </c>
      <c r="E2971">
        <v>300</v>
      </c>
      <c r="F2971" t="s">
        <v>8220</v>
      </c>
      <c r="G2971" t="s">
        <v>8224</v>
      </c>
      <c r="H2971" t="s">
        <v>8246</v>
      </c>
      <c r="I2971">
        <v>1452282420</v>
      </c>
      <c r="J2971" s="13">
        <f t="shared" si="185"/>
        <v>42377.82430555555</v>
      </c>
      <c r="K2971">
        <v>1447962505</v>
      </c>
      <c r="L2971" s="13">
        <f t="shared" si="186"/>
        <v>41987.818969907406</v>
      </c>
      <c r="M2971" t="b">
        <v>0</v>
      </c>
      <c r="N2971">
        <v>1</v>
      </c>
      <c r="O2971" t="b">
        <v>0</v>
      </c>
      <c r="P2971" t="s">
        <v>8272</v>
      </c>
      <c r="Q2971" s="6">
        <f t="shared" si="184"/>
        <v>0.03</v>
      </c>
      <c r="R2971" s="8">
        <f t="shared" si="187"/>
        <v>300</v>
      </c>
      <c r="S2971" t="s">
        <v>8310</v>
      </c>
      <c r="T2971" t="s">
        <v>8357</v>
      </c>
    </row>
    <row r="2972" spans="1:20" ht="45" x14ac:dyDescent="0.25">
      <c r="A2972">
        <v>2775</v>
      </c>
      <c r="B2972" s="3" t="s">
        <v>2775</v>
      </c>
      <c r="C2972" s="3" t="s">
        <v>6885</v>
      </c>
      <c r="D2972">
        <v>5000</v>
      </c>
      <c r="E2972">
        <v>150</v>
      </c>
      <c r="F2972" t="s">
        <v>8221</v>
      </c>
      <c r="G2972" t="s">
        <v>8224</v>
      </c>
      <c r="H2972" t="s">
        <v>8246</v>
      </c>
      <c r="I2972">
        <v>1323994754</v>
      </c>
      <c r="J2972" s="13">
        <f t="shared" si="185"/>
        <v>40893.013356481482</v>
      </c>
      <c r="K2972">
        <v>1321402754</v>
      </c>
      <c r="L2972" s="13">
        <f t="shared" si="186"/>
        <v>41661.381041666667</v>
      </c>
      <c r="M2972" t="b">
        <v>0</v>
      </c>
      <c r="N2972">
        <v>2</v>
      </c>
      <c r="O2972" t="b">
        <v>0</v>
      </c>
      <c r="P2972" t="s">
        <v>8304</v>
      </c>
      <c r="Q2972" s="6">
        <f t="shared" si="184"/>
        <v>0.03</v>
      </c>
      <c r="R2972" s="8">
        <f t="shared" si="187"/>
        <v>75</v>
      </c>
      <c r="S2972" t="s">
        <v>8323</v>
      </c>
      <c r="T2972" t="s">
        <v>8351</v>
      </c>
    </row>
    <row r="2973" spans="1:20" ht="60" x14ac:dyDescent="0.25">
      <c r="A2973">
        <v>3115</v>
      </c>
      <c r="B2973" s="3" t="s">
        <v>3115</v>
      </c>
      <c r="C2973" s="3" t="s">
        <v>7225</v>
      </c>
      <c r="D2973">
        <v>10000</v>
      </c>
      <c r="E2973">
        <v>300</v>
      </c>
      <c r="F2973" t="s">
        <v>8221</v>
      </c>
      <c r="G2973" t="s">
        <v>8235</v>
      </c>
      <c r="H2973" t="s">
        <v>8255</v>
      </c>
      <c r="I2973">
        <v>1465123427</v>
      </c>
      <c r="J2973" s="13">
        <f t="shared" si="185"/>
        <v>42526.447071759263</v>
      </c>
      <c r="K2973">
        <v>1462531427</v>
      </c>
      <c r="L2973" s="13">
        <f t="shared" si="186"/>
        <v>41885.221550925926</v>
      </c>
      <c r="M2973" t="b">
        <v>0</v>
      </c>
      <c r="N2973">
        <v>1</v>
      </c>
      <c r="O2973" t="b">
        <v>0</v>
      </c>
      <c r="P2973" t="s">
        <v>8303</v>
      </c>
      <c r="Q2973" s="6">
        <f t="shared" si="184"/>
        <v>0.03</v>
      </c>
      <c r="R2973" s="8">
        <f t="shared" si="187"/>
        <v>300</v>
      </c>
      <c r="S2973" t="s">
        <v>8317</v>
      </c>
      <c r="T2973" t="s">
        <v>8330</v>
      </c>
    </row>
    <row r="2974" spans="1:20" ht="60" x14ac:dyDescent="0.25">
      <c r="A2974">
        <v>880</v>
      </c>
      <c r="B2974" s="3" t="s">
        <v>881</v>
      </c>
      <c r="C2974" s="3" t="s">
        <v>4990</v>
      </c>
      <c r="D2974">
        <v>3780</v>
      </c>
      <c r="E2974">
        <v>113</v>
      </c>
      <c r="F2974" t="s">
        <v>8221</v>
      </c>
      <c r="G2974" t="s">
        <v>8224</v>
      </c>
      <c r="H2974" t="s">
        <v>8246</v>
      </c>
      <c r="I2974">
        <v>1351582938</v>
      </c>
      <c r="J2974" s="13">
        <f t="shared" si="185"/>
        <v>41212.32104166667</v>
      </c>
      <c r="K2974">
        <v>1348731738</v>
      </c>
      <c r="L2974" s="13">
        <f t="shared" si="186"/>
        <v>42116.54315972222</v>
      </c>
      <c r="M2974" t="b">
        <v>0</v>
      </c>
      <c r="N2974">
        <v>8</v>
      </c>
      <c r="O2974" t="b">
        <v>0</v>
      </c>
      <c r="P2974" t="s">
        <v>8279</v>
      </c>
      <c r="Q2974" s="6">
        <f t="shared" si="184"/>
        <v>2.9894179894179893E-2</v>
      </c>
      <c r="R2974" s="8">
        <f t="shared" si="187"/>
        <v>14.125</v>
      </c>
      <c r="S2974" t="s">
        <v>8314</v>
      </c>
      <c r="T2974" t="s">
        <v>8331</v>
      </c>
    </row>
    <row r="2975" spans="1:20" ht="60" x14ac:dyDescent="0.25">
      <c r="A2975">
        <v>1806</v>
      </c>
      <c r="B2975" s="3" t="s">
        <v>1807</v>
      </c>
      <c r="C2975" s="3" t="s">
        <v>5916</v>
      </c>
      <c r="D2975">
        <v>20000</v>
      </c>
      <c r="E2975">
        <v>591</v>
      </c>
      <c r="F2975" t="s">
        <v>8221</v>
      </c>
      <c r="G2975" t="s">
        <v>8225</v>
      </c>
      <c r="H2975" t="s">
        <v>8247</v>
      </c>
      <c r="I2975">
        <v>1412090349</v>
      </c>
      <c r="J2975" s="13">
        <f t="shared" si="185"/>
        <v>41912.638298611113</v>
      </c>
      <c r="K2975">
        <v>1409066349</v>
      </c>
      <c r="L2975" s="13">
        <f t="shared" si="186"/>
        <v>42715.688437500001</v>
      </c>
      <c r="M2975" t="b">
        <v>1</v>
      </c>
      <c r="N2975">
        <v>8</v>
      </c>
      <c r="O2975" t="b">
        <v>0</v>
      </c>
      <c r="P2975" t="s">
        <v>8285</v>
      </c>
      <c r="Q2975" s="6">
        <f t="shared" si="184"/>
        <v>2.955E-2</v>
      </c>
      <c r="R2975" s="8">
        <f t="shared" si="187"/>
        <v>73.875</v>
      </c>
      <c r="S2975" t="s">
        <v>8325</v>
      </c>
      <c r="T2975" t="s">
        <v>8326</v>
      </c>
    </row>
    <row r="2976" spans="1:20" ht="60" x14ac:dyDescent="0.25">
      <c r="A2976">
        <v>1108</v>
      </c>
      <c r="B2976" s="3" t="s">
        <v>1109</v>
      </c>
      <c r="C2976" s="3" t="s">
        <v>5218</v>
      </c>
      <c r="D2976">
        <v>25000</v>
      </c>
      <c r="E2976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 s="13">
        <f t="shared" si="185"/>
        <v>41012.595312500001</v>
      </c>
      <c r="K2976">
        <v>1329146235</v>
      </c>
      <c r="L2976" s="13">
        <f t="shared" si="186"/>
        <v>42115.547395833331</v>
      </c>
      <c r="M2976" t="b">
        <v>0</v>
      </c>
      <c r="N2976">
        <v>21</v>
      </c>
      <c r="O2976" t="b">
        <v>0</v>
      </c>
      <c r="P2976" t="s">
        <v>8282</v>
      </c>
      <c r="Q2976" s="6">
        <f t="shared" si="184"/>
        <v>2.93E-2</v>
      </c>
      <c r="R2976" s="8">
        <f t="shared" si="187"/>
        <v>34.88095238095238</v>
      </c>
      <c r="S2976" t="s">
        <v>8312</v>
      </c>
      <c r="T2976" t="s">
        <v>8348</v>
      </c>
    </row>
    <row r="2977" spans="1:20" ht="45" x14ac:dyDescent="0.25">
      <c r="A2977">
        <v>1175</v>
      </c>
      <c r="B2977" s="3" t="s">
        <v>1176</v>
      </c>
      <c r="C2977" s="3" t="s">
        <v>5285</v>
      </c>
      <c r="D2977">
        <v>20000</v>
      </c>
      <c r="E2977">
        <v>585</v>
      </c>
      <c r="F2977" t="s">
        <v>8221</v>
      </c>
      <c r="G2977" t="s">
        <v>8224</v>
      </c>
      <c r="H2977" t="s">
        <v>8246</v>
      </c>
      <c r="I2977">
        <v>1436981339</v>
      </c>
      <c r="J2977" s="13">
        <f t="shared" si="185"/>
        <v>42200.728460648148</v>
      </c>
      <c r="K2977">
        <v>1434389339</v>
      </c>
      <c r="L2977" s="13">
        <f t="shared" si="186"/>
        <v>40436.68408564815</v>
      </c>
      <c r="M2977" t="b">
        <v>0</v>
      </c>
      <c r="N2977">
        <v>9</v>
      </c>
      <c r="O2977" t="b">
        <v>0</v>
      </c>
      <c r="P2977" t="s">
        <v>8284</v>
      </c>
      <c r="Q2977" s="6">
        <f t="shared" si="184"/>
        <v>2.9250000000000002E-2</v>
      </c>
      <c r="R2977" s="8">
        <f t="shared" si="187"/>
        <v>65</v>
      </c>
      <c r="S2977" t="s">
        <v>8328</v>
      </c>
      <c r="T2977" t="s">
        <v>8356</v>
      </c>
    </row>
    <row r="2978" spans="1:20" ht="30" x14ac:dyDescent="0.25">
      <c r="A2978">
        <v>1456</v>
      </c>
      <c r="B2978" s="3" t="s">
        <v>1457</v>
      </c>
      <c r="C2978" s="3" t="s">
        <v>5566</v>
      </c>
      <c r="D2978">
        <v>5000</v>
      </c>
      <c r="E2978">
        <v>145</v>
      </c>
      <c r="F2978" t="s">
        <v>8220</v>
      </c>
      <c r="G2978" t="s">
        <v>8237</v>
      </c>
      <c r="H2978" t="s">
        <v>8249</v>
      </c>
      <c r="I2978">
        <v>1483459365</v>
      </c>
      <c r="J2978" s="13">
        <f t="shared" si="185"/>
        <v>42738.668576388889</v>
      </c>
      <c r="K2978">
        <v>1480867365</v>
      </c>
      <c r="L2978" s="13">
        <f t="shared" si="186"/>
        <v>41575.880914351852</v>
      </c>
      <c r="M2978" t="b">
        <v>0</v>
      </c>
      <c r="N2978">
        <v>3</v>
      </c>
      <c r="O2978" t="b">
        <v>0</v>
      </c>
      <c r="P2978" t="s">
        <v>8287</v>
      </c>
      <c r="Q2978" s="6">
        <f t="shared" si="184"/>
        <v>2.9000000000000001E-2</v>
      </c>
      <c r="R2978" s="8">
        <f t="shared" si="187"/>
        <v>48.333333333333336</v>
      </c>
      <c r="S2978" t="s">
        <v>8323</v>
      </c>
      <c r="T2978" t="s">
        <v>8358</v>
      </c>
    </row>
    <row r="2979" spans="1:20" ht="45" x14ac:dyDescent="0.25">
      <c r="A2979">
        <v>473</v>
      </c>
      <c r="B2979" s="3" t="s">
        <v>474</v>
      </c>
      <c r="C2979" s="3" t="s">
        <v>4583</v>
      </c>
      <c r="D2979">
        <v>30000</v>
      </c>
      <c r="E2979">
        <v>861</v>
      </c>
      <c r="F2979" t="s">
        <v>8221</v>
      </c>
      <c r="G2979" t="s">
        <v>8224</v>
      </c>
      <c r="H2979" t="s">
        <v>8246</v>
      </c>
      <c r="I2979">
        <v>1410972319</v>
      </c>
      <c r="J2979" s="13">
        <f t="shared" si="185"/>
        <v>41899.698136574072</v>
      </c>
      <c r="K2979">
        <v>1408380319</v>
      </c>
      <c r="L2979" s="13">
        <f t="shared" si="186"/>
        <v>42303.878414351857</v>
      </c>
      <c r="M2979" t="b">
        <v>0</v>
      </c>
      <c r="N2979">
        <v>14</v>
      </c>
      <c r="O2979" t="b">
        <v>0</v>
      </c>
      <c r="P2979" t="s">
        <v>8270</v>
      </c>
      <c r="Q2979" s="6">
        <f t="shared" si="184"/>
        <v>2.87E-2</v>
      </c>
      <c r="R2979" s="8">
        <f t="shared" si="187"/>
        <v>61.5</v>
      </c>
      <c r="S2979" t="s">
        <v>8320</v>
      </c>
      <c r="T2979" t="s">
        <v>8347</v>
      </c>
    </row>
    <row r="2980" spans="1:20" ht="60" x14ac:dyDescent="0.25">
      <c r="A2980">
        <v>4060</v>
      </c>
      <c r="B2980" s="3" t="s">
        <v>4056</v>
      </c>
      <c r="C2980" s="3" t="s">
        <v>8164</v>
      </c>
      <c r="D2980">
        <v>10000</v>
      </c>
      <c r="E2980">
        <v>285</v>
      </c>
      <c r="F2980" t="s">
        <v>8221</v>
      </c>
      <c r="G2980" t="s">
        <v>8229</v>
      </c>
      <c r="H2980" t="s">
        <v>8251</v>
      </c>
      <c r="I2980">
        <v>1403539200</v>
      </c>
      <c r="J2980" s="13">
        <f t="shared" si="185"/>
        <v>41813.666666666664</v>
      </c>
      <c r="K2980">
        <v>1400604056</v>
      </c>
      <c r="L2980" s="13">
        <f t="shared" si="186"/>
        <v>42763.780671296292</v>
      </c>
      <c r="M2980" t="b">
        <v>0</v>
      </c>
      <c r="N2980">
        <v>5</v>
      </c>
      <c r="O2980" t="b">
        <v>0</v>
      </c>
      <c r="P2980" t="s">
        <v>8271</v>
      </c>
      <c r="Q2980" s="6">
        <f t="shared" si="184"/>
        <v>2.8500000000000001E-2</v>
      </c>
      <c r="R2980" s="8">
        <f t="shared" si="187"/>
        <v>57</v>
      </c>
      <c r="S2980" t="s">
        <v>8317</v>
      </c>
      <c r="T2980" t="s">
        <v>8318</v>
      </c>
    </row>
    <row r="2981" spans="1:20" ht="45" x14ac:dyDescent="0.25">
      <c r="A2981">
        <v>1016</v>
      </c>
      <c r="B2981" s="3" t="s">
        <v>1017</v>
      </c>
      <c r="C2981" s="3" t="s">
        <v>5126</v>
      </c>
      <c r="D2981">
        <v>100000</v>
      </c>
      <c r="E2981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 s="13">
        <f t="shared" si="185"/>
        <v>42467.065462962957</v>
      </c>
      <c r="K2981">
        <v>1456108456</v>
      </c>
      <c r="L2981" s="13">
        <f t="shared" si="186"/>
        <v>42693.031828703708</v>
      </c>
      <c r="M2981" t="b">
        <v>0</v>
      </c>
      <c r="N2981">
        <v>38</v>
      </c>
      <c r="O2981" t="b">
        <v>0</v>
      </c>
      <c r="P2981" t="s">
        <v>8273</v>
      </c>
      <c r="Q2981" s="6">
        <f t="shared" si="184"/>
        <v>2.8420000000000001E-2</v>
      </c>
      <c r="R2981" s="8">
        <f t="shared" si="187"/>
        <v>74.78947368421052</v>
      </c>
      <c r="S2981" t="s">
        <v>8310</v>
      </c>
      <c r="T2981" t="s">
        <v>8316</v>
      </c>
    </row>
    <row r="2982" spans="1:20" ht="60" x14ac:dyDescent="0.25">
      <c r="A2982">
        <v>898</v>
      </c>
      <c r="B2982" s="3" t="s">
        <v>899</v>
      </c>
      <c r="C2982" s="3" t="s">
        <v>5008</v>
      </c>
      <c r="D2982">
        <v>2500</v>
      </c>
      <c r="E2982">
        <v>70</v>
      </c>
      <c r="F2982" t="s">
        <v>8221</v>
      </c>
      <c r="G2982" t="s">
        <v>8224</v>
      </c>
      <c r="H2982" t="s">
        <v>8246</v>
      </c>
      <c r="I2982">
        <v>1326651110</v>
      </c>
      <c r="J2982" s="13">
        <f t="shared" si="185"/>
        <v>40923.758217592593</v>
      </c>
      <c r="K2982">
        <v>1322763110</v>
      </c>
      <c r="L2982" s="13">
        <f t="shared" si="186"/>
        <v>41488.85423611111</v>
      </c>
      <c r="M2982" t="b">
        <v>0</v>
      </c>
      <c r="N2982">
        <v>2</v>
      </c>
      <c r="O2982" t="b">
        <v>0</v>
      </c>
      <c r="P2982" t="s">
        <v>8279</v>
      </c>
      <c r="Q2982" s="6">
        <f t="shared" si="184"/>
        <v>2.8000000000000001E-2</v>
      </c>
      <c r="R2982" s="8">
        <f t="shared" si="187"/>
        <v>35</v>
      </c>
      <c r="S2982" t="s">
        <v>8314</v>
      </c>
      <c r="T2982" t="s">
        <v>8331</v>
      </c>
    </row>
    <row r="2983" spans="1:20" ht="60" x14ac:dyDescent="0.25">
      <c r="A2983">
        <v>1235</v>
      </c>
      <c r="B2983" s="3" t="s">
        <v>1236</v>
      </c>
      <c r="C2983" s="3" t="s">
        <v>5345</v>
      </c>
      <c r="D2983">
        <v>7534</v>
      </c>
      <c r="E2983">
        <v>210</v>
      </c>
      <c r="F2983" t="s">
        <v>8220</v>
      </c>
      <c r="G2983" t="s">
        <v>8224</v>
      </c>
      <c r="H2983" t="s">
        <v>8246</v>
      </c>
      <c r="I2983">
        <v>1387077299</v>
      </c>
      <c r="J2983" s="13">
        <f t="shared" si="185"/>
        <v>41623.135405092595</v>
      </c>
      <c r="K2983">
        <v>1383621299</v>
      </c>
      <c r="L2983" s="13">
        <f t="shared" si="186"/>
        <v>41844.874421296299</v>
      </c>
      <c r="M2983" t="b">
        <v>0</v>
      </c>
      <c r="N2983">
        <v>6</v>
      </c>
      <c r="O2983" t="b">
        <v>0</v>
      </c>
      <c r="P2983" t="s">
        <v>8286</v>
      </c>
      <c r="Q2983" s="6">
        <f t="shared" si="184"/>
        <v>2.787363950092912E-2</v>
      </c>
      <c r="R2983" s="8">
        <f t="shared" si="187"/>
        <v>35</v>
      </c>
      <c r="S2983" t="s">
        <v>8314</v>
      </c>
      <c r="T2983" t="s">
        <v>8352</v>
      </c>
    </row>
    <row r="2984" spans="1:20" ht="60" x14ac:dyDescent="0.25">
      <c r="A2984">
        <v>232</v>
      </c>
      <c r="B2984" s="3" t="s">
        <v>234</v>
      </c>
      <c r="C2984" s="3" t="s">
        <v>4342</v>
      </c>
      <c r="D2984">
        <v>4000</v>
      </c>
      <c r="E2984">
        <v>110</v>
      </c>
      <c r="F2984" t="s">
        <v>8221</v>
      </c>
      <c r="G2984" t="s">
        <v>8225</v>
      </c>
      <c r="H2984" t="s">
        <v>8247</v>
      </c>
      <c r="I2984">
        <v>1425066546</v>
      </c>
      <c r="J2984" s="13">
        <f t="shared" si="185"/>
        <v>42062.82576388889</v>
      </c>
      <c r="K2984">
        <v>1422474546</v>
      </c>
      <c r="L2984" s="13">
        <f t="shared" si="186"/>
        <v>42194.357731481476</v>
      </c>
      <c r="M2984" t="b">
        <v>0</v>
      </c>
      <c r="N2984">
        <v>7</v>
      </c>
      <c r="O2984" t="b">
        <v>0</v>
      </c>
      <c r="P2984" t="s">
        <v>8268</v>
      </c>
      <c r="Q2984" s="6">
        <f t="shared" si="184"/>
        <v>2.75E-2</v>
      </c>
      <c r="R2984" s="8">
        <f t="shared" si="187"/>
        <v>15.714285714285714</v>
      </c>
      <c r="S2984" t="s">
        <v>8320</v>
      </c>
      <c r="T2984" t="s">
        <v>8349</v>
      </c>
    </row>
    <row r="2985" spans="1:20" ht="60" x14ac:dyDescent="0.25">
      <c r="A2985">
        <v>2908</v>
      </c>
      <c r="B2985" s="3" t="s">
        <v>2908</v>
      </c>
      <c r="C2985" s="3" t="s">
        <v>7018</v>
      </c>
      <c r="D2985">
        <v>9600</v>
      </c>
      <c r="E2985">
        <v>264</v>
      </c>
      <c r="F2985" t="s">
        <v>8221</v>
      </c>
      <c r="G2985" t="s">
        <v>8224</v>
      </c>
      <c r="H2985" t="s">
        <v>8246</v>
      </c>
      <c r="I2985">
        <v>1465407219</v>
      </c>
      <c r="J2985" s="13">
        <f t="shared" si="185"/>
        <v>42529.731701388882</v>
      </c>
      <c r="K2985">
        <v>1462815219</v>
      </c>
      <c r="L2985" s="13">
        <f t="shared" si="186"/>
        <v>42479.566388888896</v>
      </c>
      <c r="M2985" t="b">
        <v>0</v>
      </c>
      <c r="N2985">
        <v>5</v>
      </c>
      <c r="O2985" t="b">
        <v>0</v>
      </c>
      <c r="P2985" t="s">
        <v>8271</v>
      </c>
      <c r="Q2985" s="6">
        <f t="shared" si="184"/>
        <v>2.75E-2</v>
      </c>
      <c r="R2985" s="8">
        <f t="shared" si="187"/>
        <v>52.8</v>
      </c>
      <c r="S2985" t="s">
        <v>8317</v>
      </c>
      <c r="T2985" t="s">
        <v>8318</v>
      </c>
    </row>
    <row r="2986" spans="1:20" ht="60" x14ac:dyDescent="0.25">
      <c r="A2986">
        <v>2891</v>
      </c>
      <c r="B2986" s="3" t="s">
        <v>2891</v>
      </c>
      <c r="C2986" s="3" t="s">
        <v>7001</v>
      </c>
      <c r="D2986">
        <v>10000</v>
      </c>
      <c r="E2986">
        <v>273</v>
      </c>
      <c r="F2986" t="s">
        <v>8221</v>
      </c>
      <c r="G2986" t="s">
        <v>8224</v>
      </c>
      <c r="H2986" t="s">
        <v>8246</v>
      </c>
      <c r="I2986">
        <v>1460751128</v>
      </c>
      <c r="J2986" s="13">
        <f t="shared" si="185"/>
        <v>42475.84175925926</v>
      </c>
      <c r="K2986">
        <v>1455570728</v>
      </c>
      <c r="L2986" s="13">
        <f t="shared" si="186"/>
        <v>42489.696585648147</v>
      </c>
      <c r="M2986" t="b">
        <v>0</v>
      </c>
      <c r="N2986">
        <v>10</v>
      </c>
      <c r="O2986" t="b">
        <v>0</v>
      </c>
      <c r="P2986" t="s">
        <v>8271</v>
      </c>
      <c r="Q2986" s="6">
        <f t="shared" si="184"/>
        <v>2.7300000000000001E-2</v>
      </c>
      <c r="R2986" s="8">
        <f t="shared" si="187"/>
        <v>27.3</v>
      </c>
      <c r="S2986" t="s">
        <v>8317</v>
      </c>
      <c r="T2986" t="s">
        <v>8318</v>
      </c>
    </row>
    <row r="2987" spans="1:20" ht="30" x14ac:dyDescent="0.25">
      <c r="A2987">
        <v>1420</v>
      </c>
      <c r="B2987" s="3" t="s">
        <v>1421</v>
      </c>
      <c r="C2987" s="3" t="s">
        <v>5530</v>
      </c>
      <c r="D2987">
        <v>110</v>
      </c>
      <c r="E2987">
        <v>3</v>
      </c>
      <c r="F2987" t="s">
        <v>8221</v>
      </c>
      <c r="G2987" t="s">
        <v>8224</v>
      </c>
      <c r="H2987" t="s">
        <v>8246</v>
      </c>
      <c r="I2987">
        <v>1467129686</v>
      </c>
      <c r="J2987" s="13">
        <f t="shared" si="185"/>
        <v>42549.667662037042</v>
      </c>
      <c r="K2987">
        <v>1464969686</v>
      </c>
      <c r="L2987" s="13">
        <f t="shared" si="186"/>
        <v>42244.776666666665</v>
      </c>
      <c r="M2987" t="b">
        <v>0</v>
      </c>
      <c r="N2987">
        <v>3</v>
      </c>
      <c r="O2987" t="b">
        <v>0</v>
      </c>
      <c r="P2987" t="s">
        <v>8287</v>
      </c>
      <c r="Q2987" s="6">
        <f t="shared" si="184"/>
        <v>2.7272727272727271E-2</v>
      </c>
      <c r="R2987" s="8">
        <f t="shared" si="187"/>
        <v>1</v>
      </c>
      <c r="S2987" t="s">
        <v>8323</v>
      </c>
      <c r="T2987" t="s">
        <v>8358</v>
      </c>
    </row>
    <row r="2988" spans="1:20" x14ac:dyDescent="0.25">
      <c r="A2988">
        <v>2659</v>
      </c>
      <c r="B2988" s="3" t="s">
        <v>2659</v>
      </c>
      <c r="C2988" s="3" t="s">
        <v>6769</v>
      </c>
      <c r="D2988">
        <v>49000</v>
      </c>
      <c r="E2988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 s="13">
        <f t="shared" si="185"/>
        <v>42112.069560185191</v>
      </c>
      <c r="K2988">
        <v>1426729210</v>
      </c>
      <c r="L2988" s="13">
        <f t="shared" si="186"/>
        <v>42446.060694444444</v>
      </c>
      <c r="M2988" t="b">
        <v>0</v>
      </c>
      <c r="N2988">
        <v>10</v>
      </c>
      <c r="O2988" t="b">
        <v>0</v>
      </c>
      <c r="P2988" t="s">
        <v>8301</v>
      </c>
      <c r="Q2988" s="6">
        <f t="shared" si="184"/>
        <v>2.720408163265306E-2</v>
      </c>
      <c r="R2988" s="8">
        <f t="shared" si="187"/>
        <v>133.30000000000001</v>
      </c>
      <c r="S2988" t="s">
        <v>8310</v>
      </c>
      <c r="T2988" t="s">
        <v>8319</v>
      </c>
    </row>
    <row r="2989" spans="1:20" ht="60" x14ac:dyDescent="0.25">
      <c r="A2989">
        <v>549</v>
      </c>
      <c r="B2989" s="3" t="s">
        <v>550</v>
      </c>
      <c r="C2989" s="3" t="s">
        <v>4659</v>
      </c>
      <c r="D2989">
        <v>2500</v>
      </c>
      <c r="E2989">
        <v>68</v>
      </c>
      <c r="F2989" t="s">
        <v>8221</v>
      </c>
      <c r="G2989" t="s">
        <v>8225</v>
      </c>
      <c r="H2989" t="s">
        <v>8247</v>
      </c>
      <c r="I2989">
        <v>1436368622</v>
      </c>
      <c r="J2989" s="13">
        <f t="shared" si="185"/>
        <v>42193.636828703704</v>
      </c>
      <c r="K2989">
        <v>1433776622</v>
      </c>
      <c r="L2989" s="13">
        <f t="shared" si="186"/>
        <v>42345.860150462962</v>
      </c>
      <c r="M2989" t="b">
        <v>0</v>
      </c>
      <c r="N2989">
        <v>8</v>
      </c>
      <c r="O2989" t="b">
        <v>0</v>
      </c>
      <c r="P2989" t="s">
        <v>8272</v>
      </c>
      <c r="Q2989" s="6">
        <f t="shared" si="184"/>
        <v>2.7199999999999998E-2</v>
      </c>
      <c r="R2989" s="8">
        <f t="shared" si="187"/>
        <v>8.5</v>
      </c>
      <c r="S2989" t="s">
        <v>8310</v>
      </c>
      <c r="T2989" t="s">
        <v>8357</v>
      </c>
    </row>
    <row r="2990" spans="1:20" ht="45" x14ac:dyDescent="0.25">
      <c r="A2990">
        <v>1769</v>
      </c>
      <c r="B2990" s="3" t="s">
        <v>1770</v>
      </c>
      <c r="C2990" s="3" t="s">
        <v>5879</v>
      </c>
      <c r="D2990">
        <v>40000</v>
      </c>
      <c r="E2990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 s="13">
        <f t="shared" si="185"/>
        <v>42017.818969907406</v>
      </c>
      <c r="K2990">
        <v>1418585959</v>
      </c>
      <c r="L2990" s="13">
        <f t="shared" si="186"/>
        <v>42384.110775462963</v>
      </c>
      <c r="M2990" t="b">
        <v>1</v>
      </c>
      <c r="N2990">
        <v>22</v>
      </c>
      <c r="O2990" t="b">
        <v>0</v>
      </c>
      <c r="P2990" t="s">
        <v>8285</v>
      </c>
      <c r="Q2990" s="6">
        <f t="shared" si="184"/>
        <v>2.7025E-2</v>
      </c>
      <c r="R2990" s="8">
        <f t="shared" si="187"/>
        <v>49.136363636363633</v>
      </c>
      <c r="S2990" t="s">
        <v>8325</v>
      </c>
      <c r="T2990" t="s">
        <v>8326</v>
      </c>
    </row>
    <row r="2991" spans="1:20" ht="60" x14ac:dyDescent="0.25">
      <c r="A2991">
        <v>1065</v>
      </c>
      <c r="B2991" s="3" t="s">
        <v>1066</v>
      </c>
      <c r="C2991" s="3" t="s">
        <v>5175</v>
      </c>
      <c r="D2991">
        <v>3000</v>
      </c>
      <c r="E2991">
        <v>81</v>
      </c>
      <c r="F2991" t="s">
        <v>8221</v>
      </c>
      <c r="G2991" t="s">
        <v>8226</v>
      </c>
      <c r="H2991" t="s">
        <v>8248</v>
      </c>
      <c r="I2991">
        <v>1392800922</v>
      </c>
      <c r="J2991" s="13">
        <f t="shared" si="185"/>
        <v>41689.381041666667</v>
      </c>
      <c r="K2991">
        <v>1390381722</v>
      </c>
      <c r="L2991" s="13">
        <f t="shared" si="186"/>
        <v>40672.729872685188</v>
      </c>
      <c r="M2991" t="b">
        <v>0</v>
      </c>
      <c r="N2991">
        <v>5</v>
      </c>
      <c r="O2991" t="b">
        <v>0</v>
      </c>
      <c r="P2991" t="s">
        <v>8282</v>
      </c>
      <c r="Q2991" s="6">
        <f t="shared" si="184"/>
        <v>2.7E-2</v>
      </c>
      <c r="R2991" s="8">
        <f t="shared" si="187"/>
        <v>16.2</v>
      </c>
      <c r="S2991" t="s">
        <v>8312</v>
      </c>
      <c r="T2991" t="s">
        <v>8348</v>
      </c>
    </row>
    <row r="2992" spans="1:20" ht="45" x14ac:dyDescent="0.25">
      <c r="A2992">
        <v>3846</v>
      </c>
      <c r="B2992" s="3" t="s">
        <v>3843</v>
      </c>
      <c r="C2992" s="3" t="s">
        <v>7955</v>
      </c>
      <c r="D2992">
        <v>7000</v>
      </c>
      <c r="E2992">
        <v>189</v>
      </c>
      <c r="F2992" t="s">
        <v>8221</v>
      </c>
      <c r="G2992" t="s">
        <v>8224</v>
      </c>
      <c r="H2992" t="s">
        <v>8246</v>
      </c>
      <c r="I2992">
        <v>1412405940</v>
      </c>
      <c r="J2992" s="13">
        <f t="shared" si="185"/>
        <v>41916.290972222225</v>
      </c>
      <c r="K2992">
        <v>1409721542</v>
      </c>
      <c r="L2992" s="13">
        <f t="shared" si="186"/>
        <v>42195.187534722223</v>
      </c>
      <c r="M2992" t="b">
        <v>1</v>
      </c>
      <c r="N2992">
        <v>8</v>
      </c>
      <c r="O2992" t="b">
        <v>0</v>
      </c>
      <c r="P2992" t="s">
        <v>8271</v>
      </c>
      <c r="Q2992" s="6">
        <f t="shared" si="184"/>
        <v>2.7E-2</v>
      </c>
      <c r="R2992" s="8">
        <f t="shared" si="187"/>
        <v>23.625</v>
      </c>
      <c r="S2992" t="s">
        <v>8317</v>
      </c>
      <c r="T2992" t="s">
        <v>8318</v>
      </c>
    </row>
    <row r="2993" spans="1:20" ht="60" x14ac:dyDescent="0.25">
      <c r="A2993">
        <v>1901</v>
      </c>
      <c r="B2993" s="3" t="s">
        <v>1902</v>
      </c>
      <c r="C2993" s="3" t="s">
        <v>6011</v>
      </c>
      <c r="D2993">
        <v>99000</v>
      </c>
      <c r="E2993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 s="13">
        <f t="shared" si="185"/>
        <v>42146.541666666672</v>
      </c>
      <c r="K2993">
        <v>1429707729</v>
      </c>
      <c r="L2993" s="13">
        <f t="shared" si="186"/>
        <v>42297.823113425926</v>
      </c>
      <c r="M2993" t="b">
        <v>0</v>
      </c>
      <c r="N2993">
        <v>25</v>
      </c>
      <c r="O2993" t="b">
        <v>0</v>
      </c>
      <c r="P2993" t="s">
        <v>8294</v>
      </c>
      <c r="Q2993" s="6">
        <f t="shared" si="184"/>
        <v>2.696969696969697E-2</v>
      </c>
      <c r="R2993" s="8">
        <f t="shared" si="187"/>
        <v>106.8</v>
      </c>
      <c r="S2993" t="s">
        <v>8310</v>
      </c>
      <c r="T2993" t="s">
        <v>8350</v>
      </c>
    </row>
    <row r="2994" spans="1:20" ht="60" x14ac:dyDescent="0.25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 s="13">
        <f t="shared" si="185"/>
        <v>42745.688437500001</v>
      </c>
      <c r="K2994">
        <v>1481473881</v>
      </c>
      <c r="L2994" s="13">
        <f t="shared" si="186"/>
        <v>42226.938414351855</v>
      </c>
      <c r="M2994" t="b">
        <v>0</v>
      </c>
      <c r="N2994">
        <v>31</v>
      </c>
      <c r="O2994" t="b">
        <v>0</v>
      </c>
      <c r="P2994" t="s">
        <v>8273</v>
      </c>
      <c r="Q2994" s="6">
        <f t="shared" si="184"/>
        <v>2.6866666666666667E-2</v>
      </c>
      <c r="R2994" s="8">
        <f t="shared" si="187"/>
        <v>13</v>
      </c>
      <c r="S2994" t="s">
        <v>8310</v>
      </c>
      <c r="T2994" t="s">
        <v>8316</v>
      </c>
    </row>
    <row r="2995" spans="1:20" ht="45" x14ac:dyDescent="0.25">
      <c r="A2995">
        <v>154</v>
      </c>
      <c r="B2995" s="3" t="s">
        <v>156</v>
      </c>
      <c r="C2995" s="3" t="s">
        <v>4264</v>
      </c>
      <c r="D2995">
        <v>1500</v>
      </c>
      <c r="E2995">
        <v>40</v>
      </c>
      <c r="F2995" t="s">
        <v>8220</v>
      </c>
      <c r="G2995" t="s">
        <v>8224</v>
      </c>
      <c r="H2995" t="s">
        <v>8246</v>
      </c>
      <c r="I2995">
        <v>1433336895</v>
      </c>
      <c r="J2995" s="13">
        <f t="shared" si="185"/>
        <v>42158.547395833331</v>
      </c>
      <c r="K2995">
        <v>1429621695</v>
      </c>
      <c r="L2995" s="13">
        <f t="shared" si="186"/>
        <v>42059.970729166671</v>
      </c>
      <c r="M2995" t="b">
        <v>0</v>
      </c>
      <c r="N2995">
        <v>3</v>
      </c>
      <c r="O2995" t="b">
        <v>0</v>
      </c>
      <c r="P2995" t="s">
        <v>8267</v>
      </c>
      <c r="Q2995" s="6">
        <f t="shared" si="184"/>
        <v>2.6666666666666668E-2</v>
      </c>
      <c r="R2995" s="8">
        <f t="shared" si="187"/>
        <v>13.333333333333334</v>
      </c>
      <c r="S2995" t="s">
        <v>8320</v>
      </c>
      <c r="T2995" t="s">
        <v>8340</v>
      </c>
    </row>
    <row r="2996" spans="1:20" ht="60" x14ac:dyDescent="0.25">
      <c r="A2996">
        <v>779</v>
      </c>
      <c r="B2996" s="3" t="s">
        <v>780</v>
      </c>
      <c r="C2996" s="3" t="s">
        <v>4889</v>
      </c>
      <c r="D2996">
        <v>15000</v>
      </c>
      <c r="E2996">
        <v>400</v>
      </c>
      <c r="F2996" t="s">
        <v>8221</v>
      </c>
      <c r="G2996" t="s">
        <v>8224</v>
      </c>
      <c r="H2996" t="s">
        <v>8246</v>
      </c>
      <c r="I2996">
        <v>1287115200</v>
      </c>
      <c r="J2996" s="13">
        <f t="shared" si="185"/>
        <v>40466.166666666664</v>
      </c>
      <c r="K2996">
        <v>1284567905</v>
      </c>
      <c r="L2996" s="13">
        <f t="shared" si="186"/>
        <v>41866.640648148146</v>
      </c>
      <c r="M2996" t="b">
        <v>0</v>
      </c>
      <c r="N2996">
        <v>6</v>
      </c>
      <c r="O2996" t="b">
        <v>0</v>
      </c>
      <c r="P2996" t="s">
        <v>8275</v>
      </c>
      <c r="Q2996" s="6">
        <f t="shared" si="184"/>
        <v>2.6666666666666668E-2</v>
      </c>
      <c r="R2996" s="8">
        <f t="shared" si="187"/>
        <v>66.666666666666671</v>
      </c>
      <c r="S2996" t="s">
        <v>8323</v>
      </c>
      <c r="T2996" t="s">
        <v>8345</v>
      </c>
    </row>
    <row r="2997" spans="1:20" ht="45" x14ac:dyDescent="0.25">
      <c r="A2997">
        <v>925</v>
      </c>
      <c r="B2997" s="3" t="s">
        <v>926</v>
      </c>
      <c r="C2997" s="3" t="s">
        <v>5035</v>
      </c>
      <c r="D2997">
        <v>6000</v>
      </c>
      <c r="E2997">
        <v>160</v>
      </c>
      <c r="F2997" t="s">
        <v>8221</v>
      </c>
      <c r="G2997" t="s">
        <v>8224</v>
      </c>
      <c r="H2997" t="s">
        <v>8246</v>
      </c>
      <c r="I2997">
        <v>1385590111</v>
      </c>
      <c r="J2997" s="13">
        <f t="shared" si="185"/>
        <v>41605.922581018516</v>
      </c>
      <c r="K2997">
        <v>1382994511</v>
      </c>
      <c r="L2997" s="13">
        <f t="shared" si="186"/>
        <v>42732.872986111113</v>
      </c>
      <c r="M2997" t="b">
        <v>0</v>
      </c>
      <c r="N2997">
        <v>5</v>
      </c>
      <c r="O2997" t="b">
        <v>0</v>
      </c>
      <c r="P2997" t="s">
        <v>8278</v>
      </c>
      <c r="Q2997" s="6">
        <f t="shared" si="184"/>
        <v>2.6666666666666668E-2</v>
      </c>
      <c r="R2997" s="8">
        <f t="shared" si="187"/>
        <v>32</v>
      </c>
      <c r="S2997" t="s">
        <v>8314</v>
      </c>
      <c r="T2997" t="s">
        <v>8346</v>
      </c>
    </row>
    <row r="2998" spans="1:20" ht="45" x14ac:dyDescent="0.25">
      <c r="A2998">
        <v>1015</v>
      </c>
      <c r="B2998" s="3" t="s">
        <v>1016</v>
      </c>
      <c r="C2998" s="3" t="s">
        <v>5125</v>
      </c>
      <c r="D2998">
        <v>9000</v>
      </c>
      <c r="E2998">
        <v>240</v>
      </c>
      <c r="F2998" t="s">
        <v>8220</v>
      </c>
      <c r="G2998" t="s">
        <v>8240</v>
      </c>
      <c r="H2998" t="s">
        <v>8257</v>
      </c>
      <c r="I2998">
        <v>1448489095</v>
      </c>
      <c r="J2998" s="13">
        <f t="shared" si="185"/>
        <v>42333.920081018514</v>
      </c>
      <c r="K2998">
        <v>1445893495</v>
      </c>
      <c r="L2998" s="13">
        <f t="shared" si="186"/>
        <v>42786.000023148154</v>
      </c>
      <c r="M2998" t="b">
        <v>0</v>
      </c>
      <c r="N2998">
        <v>6</v>
      </c>
      <c r="O2998" t="b">
        <v>0</v>
      </c>
      <c r="P2998" t="s">
        <v>8273</v>
      </c>
      <c r="Q2998" s="6">
        <f t="shared" si="184"/>
        <v>2.6666666666666668E-2</v>
      </c>
      <c r="R2998" s="8">
        <f t="shared" si="187"/>
        <v>40</v>
      </c>
      <c r="S2998" t="s">
        <v>8310</v>
      </c>
      <c r="T2998" t="s">
        <v>8316</v>
      </c>
    </row>
    <row r="2999" spans="1:20" ht="45" x14ac:dyDescent="0.25">
      <c r="A2999">
        <v>3871</v>
      </c>
      <c r="B2999" s="3" t="s">
        <v>3868</v>
      </c>
      <c r="C2999" s="3" t="s">
        <v>7980</v>
      </c>
      <c r="D2999">
        <v>1500</v>
      </c>
      <c r="E2999">
        <v>40</v>
      </c>
      <c r="F2999" t="s">
        <v>8220</v>
      </c>
      <c r="G2999" t="s">
        <v>8224</v>
      </c>
      <c r="H2999" t="s">
        <v>8246</v>
      </c>
      <c r="I2999">
        <v>1490809450</v>
      </c>
      <c r="J2999" s="13">
        <f t="shared" si="185"/>
        <v>42823.739004629635</v>
      </c>
      <c r="K2999">
        <v>1485629050</v>
      </c>
      <c r="L2999" s="13">
        <f t="shared" si="186"/>
        <v>42523.739212962959</v>
      </c>
      <c r="M2999" t="b">
        <v>0</v>
      </c>
      <c r="N2999">
        <v>3</v>
      </c>
      <c r="O2999" t="b">
        <v>0</v>
      </c>
      <c r="P2999" t="s">
        <v>8305</v>
      </c>
      <c r="Q2999" s="6">
        <f t="shared" si="184"/>
        <v>2.6666666666666668E-2</v>
      </c>
      <c r="R2999" s="8">
        <f t="shared" si="187"/>
        <v>13.333333333333334</v>
      </c>
      <c r="S2999" t="s">
        <v>8317</v>
      </c>
      <c r="T2999" t="s">
        <v>8338</v>
      </c>
    </row>
    <row r="3000" spans="1:20" ht="45" x14ac:dyDescent="0.25">
      <c r="A3000">
        <v>4095</v>
      </c>
      <c r="B3000" s="3" t="s">
        <v>4091</v>
      </c>
      <c r="C3000" s="3" t="s">
        <v>8198</v>
      </c>
      <c r="D3000">
        <v>30000</v>
      </c>
      <c r="E3000">
        <v>800</v>
      </c>
      <c r="F3000" t="s">
        <v>8221</v>
      </c>
      <c r="G3000" t="s">
        <v>8238</v>
      </c>
      <c r="H3000" t="s">
        <v>8256</v>
      </c>
      <c r="I3000">
        <v>1482108350</v>
      </c>
      <c r="J3000" s="13">
        <f t="shared" si="185"/>
        <v>42723.031828703708</v>
      </c>
      <c r="K3000">
        <v>1479516350</v>
      </c>
      <c r="L3000" s="13">
        <f t="shared" si="186"/>
        <v>42246.883784722217</v>
      </c>
      <c r="M3000" t="b">
        <v>0</v>
      </c>
      <c r="N3000">
        <v>1</v>
      </c>
      <c r="O3000" t="b">
        <v>0</v>
      </c>
      <c r="P3000" t="s">
        <v>8271</v>
      </c>
      <c r="Q3000" s="6">
        <f t="shared" si="184"/>
        <v>2.6666666666666668E-2</v>
      </c>
      <c r="R3000" s="8">
        <f t="shared" si="187"/>
        <v>800</v>
      </c>
      <c r="S3000" t="s">
        <v>8317</v>
      </c>
      <c r="T3000" t="s">
        <v>8318</v>
      </c>
    </row>
    <row r="3001" spans="1:20" ht="45" x14ac:dyDescent="0.25">
      <c r="A3001">
        <v>2156</v>
      </c>
      <c r="B3001" s="3" t="s">
        <v>2157</v>
      </c>
      <c r="C3001" s="3" t="s">
        <v>6266</v>
      </c>
      <c r="D3001">
        <v>56000</v>
      </c>
      <c r="E3001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 s="13">
        <f t="shared" si="185"/>
        <v>41533.85423611111</v>
      </c>
      <c r="K3001">
        <v>1375475406</v>
      </c>
      <c r="L3001" s="13">
        <f t="shared" si="186"/>
        <v>40431.127650462964</v>
      </c>
      <c r="M3001" t="b">
        <v>0</v>
      </c>
      <c r="N3001">
        <v>83</v>
      </c>
      <c r="O3001" t="b">
        <v>0</v>
      </c>
      <c r="P3001" t="s">
        <v>8282</v>
      </c>
      <c r="Q3001" s="6">
        <f t="shared" si="184"/>
        <v>2.6660714285714284E-2</v>
      </c>
      <c r="R3001" s="8">
        <f t="shared" si="187"/>
        <v>17.987951807228917</v>
      </c>
      <c r="S3001" t="s">
        <v>8312</v>
      </c>
      <c r="T3001" t="s">
        <v>8348</v>
      </c>
    </row>
    <row r="3002" spans="1:20" ht="45" x14ac:dyDescent="0.25">
      <c r="A3002">
        <v>1045</v>
      </c>
      <c r="B3002" s="3" t="s">
        <v>1046</v>
      </c>
      <c r="C3002" s="3" t="s">
        <v>5155</v>
      </c>
      <c r="D3002">
        <v>10000</v>
      </c>
      <c r="E3002">
        <v>266</v>
      </c>
      <c r="F3002" t="s">
        <v>8220</v>
      </c>
      <c r="G3002" t="s">
        <v>8224</v>
      </c>
      <c r="H3002" t="s">
        <v>8246</v>
      </c>
      <c r="I3002">
        <v>1408827550</v>
      </c>
      <c r="J3002" s="13">
        <f t="shared" si="185"/>
        <v>41874.874421296299</v>
      </c>
      <c r="K3002">
        <v>1406235550</v>
      </c>
      <c r="L3002" s="13">
        <f t="shared" si="186"/>
        <v>42338.675381944442</v>
      </c>
      <c r="M3002" t="b">
        <v>0</v>
      </c>
      <c r="N3002">
        <v>8</v>
      </c>
      <c r="O3002" t="b">
        <v>0</v>
      </c>
      <c r="P3002" t="s">
        <v>8281</v>
      </c>
      <c r="Q3002" s="6">
        <f t="shared" si="184"/>
        <v>2.6599999999999999E-2</v>
      </c>
      <c r="R3002" s="8">
        <f t="shared" si="187"/>
        <v>33.25</v>
      </c>
      <c r="S3002" t="s">
        <v>8341</v>
      </c>
      <c r="T3002" t="s">
        <v>8342</v>
      </c>
    </row>
    <row r="3003" spans="1:20" ht="30" x14ac:dyDescent="0.25">
      <c r="A3003">
        <v>605</v>
      </c>
      <c r="B3003" s="3" t="s">
        <v>606</v>
      </c>
      <c r="C3003" s="3" t="s">
        <v>4715</v>
      </c>
      <c r="D3003">
        <v>5000</v>
      </c>
      <c r="E3003">
        <v>131</v>
      </c>
      <c r="F3003" t="s">
        <v>8220</v>
      </c>
      <c r="G3003" t="s">
        <v>8224</v>
      </c>
      <c r="H3003" t="s">
        <v>8246</v>
      </c>
      <c r="I3003">
        <v>1440318908</v>
      </c>
      <c r="J3003" s="13">
        <f t="shared" si="185"/>
        <v>42239.357731481476</v>
      </c>
      <c r="K3003">
        <v>1436430908</v>
      </c>
      <c r="L3003" s="13">
        <f t="shared" si="186"/>
        <v>42704.086053240739</v>
      </c>
      <c r="M3003" t="b">
        <v>0</v>
      </c>
      <c r="N3003">
        <v>8</v>
      </c>
      <c r="O3003" t="b">
        <v>0</v>
      </c>
      <c r="P3003" t="s">
        <v>8272</v>
      </c>
      <c r="Q3003" s="6">
        <f t="shared" si="184"/>
        <v>2.6200000000000001E-2</v>
      </c>
      <c r="R3003" s="8">
        <f t="shared" si="187"/>
        <v>16.375</v>
      </c>
      <c r="S3003" t="s">
        <v>8310</v>
      </c>
      <c r="T3003" t="s">
        <v>8357</v>
      </c>
    </row>
    <row r="3004" spans="1:20" ht="60" x14ac:dyDescent="0.25">
      <c r="A3004">
        <v>1079</v>
      </c>
      <c r="B3004" s="3" t="s">
        <v>1080</v>
      </c>
      <c r="C3004" s="3" t="s">
        <v>5189</v>
      </c>
      <c r="D3004">
        <v>26000</v>
      </c>
      <c r="E3004">
        <v>678</v>
      </c>
      <c r="F3004" t="s">
        <v>8221</v>
      </c>
      <c r="G3004" t="s">
        <v>8236</v>
      </c>
      <c r="H3004" t="s">
        <v>8249</v>
      </c>
      <c r="I3004">
        <v>1463232936</v>
      </c>
      <c r="J3004" s="13">
        <f t="shared" si="185"/>
        <v>42504.566388888896</v>
      </c>
      <c r="K3004">
        <v>1461072936</v>
      </c>
      <c r="L3004" s="13">
        <f t="shared" si="186"/>
        <v>41704.16642361111</v>
      </c>
      <c r="M3004" t="b">
        <v>0</v>
      </c>
      <c r="N3004">
        <v>18</v>
      </c>
      <c r="O3004" t="b">
        <v>0</v>
      </c>
      <c r="P3004" t="s">
        <v>8282</v>
      </c>
      <c r="Q3004" s="6">
        <f t="shared" si="184"/>
        <v>2.6076923076923077E-2</v>
      </c>
      <c r="R3004" s="8">
        <f t="shared" si="187"/>
        <v>37.666666666666664</v>
      </c>
      <c r="S3004" t="s">
        <v>8312</v>
      </c>
      <c r="T3004" t="s">
        <v>8348</v>
      </c>
    </row>
    <row r="3005" spans="1:20" ht="60" x14ac:dyDescent="0.25">
      <c r="A3005">
        <v>975</v>
      </c>
      <c r="B3005" s="3" t="s">
        <v>976</v>
      </c>
      <c r="C3005" s="3" t="s">
        <v>5085</v>
      </c>
      <c r="D3005">
        <v>100000</v>
      </c>
      <c r="E3005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 s="13">
        <f t="shared" si="185"/>
        <v>42549.696585648147</v>
      </c>
      <c r="K3005">
        <v>1461948185</v>
      </c>
      <c r="L3005" s="13">
        <f t="shared" si="186"/>
        <v>41513.107256944444</v>
      </c>
      <c r="M3005" t="b">
        <v>0</v>
      </c>
      <c r="N3005">
        <v>24</v>
      </c>
      <c r="O3005" t="b">
        <v>0</v>
      </c>
      <c r="P3005" t="s">
        <v>8273</v>
      </c>
      <c r="Q3005" s="6">
        <f t="shared" si="184"/>
        <v>2.6069999999999999E-2</v>
      </c>
      <c r="R3005" s="8">
        <f t="shared" si="187"/>
        <v>108.625</v>
      </c>
      <c r="S3005" t="s">
        <v>8310</v>
      </c>
      <c r="T3005" t="s">
        <v>8316</v>
      </c>
    </row>
    <row r="3006" spans="1:20" ht="60" x14ac:dyDescent="0.25">
      <c r="A3006">
        <v>2501</v>
      </c>
      <c r="B3006" s="3" t="s">
        <v>2501</v>
      </c>
      <c r="C3006" s="3" t="s">
        <v>6611</v>
      </c>
      <c r="D3006">
        <v>11000</v>
      </c>
      <c r="E3006">
        <v>281</v>
      </c>
      <c r="F3006" t="s">
        <v>8221</v>
      </c>
      <c r="G3006" t="s">
        <v>8229</v>
      </c>
      <c r="H3006" t="s">
        <v>8251</v>
      </c>
      <c r="I3006">
        <v>1443379104</v>
      </c>
      <c r="J3006" s="13">
        <f t="shared" si="185"/>
        <v>42274.776666666665</v>
      </c>
      <c r="K3006">
        <v>1440787104</v>
      </c>
      <c r="L3006" s="13">
        <f t="shared" si="186"/>
        <v>41614.563194444447</v>
      </c>
      <c r="M3006" t="b">
        <v>0</v>
      </c>
      <c r="N3006">
        <v>7</v>
      </c>
      <c r="O3006" t="b">
        <v>0</v>
      </c>
      <c r="P3006" t="s">
        <v>8299</v>
      </c>
      <c r="Q3006" s="6">
        <f t="shared" si="184"/>
        <v>2.5545454545454545E-2</v>
      </c>
      <c r="R3006" s="8">
        <f t="shared" si="187"/>
        <v>40.142857142857146</v>
      </c>
      <c r="S3006" t="s">
        <v>8328</v>
      </c>
      <c r="T3006" t="s">
        <v>8359</v>
      </c>
    </row>
    <row r="3007" spans="1:20" ht="45" x14ac:dyDescent="0.25">
      <c r="A3007">
        <v>4058</v>
      </c>
      <c r="B3007" s="3" t="s">
        <v>4054</v>
      </c>
      <c r="C3007" s="3" t="s">
        <v>8162</v>
      </c>
      <c r="D3007">
        <v>3750</v>
      </c>
      <c r="E3007">
        <v>95</v>
      </c>
      <c r="F3007" t="s">
        <v>8221</v>
      </c>
      <c r="G3007" t="s">
        <v>8224</v>
      </c>
      <c r="H3007" t="s">
        <v>8246</v>
      </c>
      <c r="I3007">
        <v>1459483140</v>
      </c>
      <c r="J3007" s="13">
        <f t="shared" si="185"/>
        <v>42461.165972222225</v>
      </c>
      <c r="K3007">
        <v>1458178044</v>
      </c>
      <c r="L3007" s="13">
        <f t="shared" si="186"/>
        <v>42178.815891203703</v>
      </c>
      <c r="M3007" t="b">
        <v>0</v>
      </c>
      <c r="N3007">
        <v>4</v>
      </c>
      <c r="O3007" t="b">
        <v>0</v>
      </c>
      <c r="P3007" t="s">
        <v>8271</v>
      </c>
      <c r="Q3007" s="6">
        <f t="shared" si="184"/>
        <v>2.5333333333333333E-2</v>
      </c>
      <c r="R3007" s="8">
        <f t="shared" si="187"/>
        <v>23.75</v>
      </c>
      <c r="S3007" t="s">
        <v>8317</v>
      </c>
      <c r="T3007" t="s">
        <v>8318</v>
      </c>
    </row>
    <row r="3008" spans="1:20" ht="30" x14ac:dyDescent="0.25">
      <c r="A3008">
        <v>556</v>
      </c>
      <c r="B3008" s="3" t="s">
        <v>557</v>
      </c>
      <c r="C3008" s="3" t="s">
        <v>4666</v>
      </c>
      <c r="D3008">
        <v>8000</v>
      </c>
      <c r="E3008">
        <v>200</v>
      </c>
      <c r="F3008" t="s">
        <v>8221</v>
      </c>
      <c r="G3008" t="s">
        <v>8224</v>
      </c>
      <c r="H3008" t="s">
        <v>8246</v>
      </c>
      <c r="I3008">
        <v>1452112717</v>
      </c>
      <c r="J3008" s="13">
        <f t="shared" si="185"/>
        <v>42375.860150462962</v>
      </c>
      <c r="K3008">
        <v>1449520717</v>
      </c>
      <c r="L3008" s="13">
        <f t="shared" si="186"/>
        <v>42621.389340277776</v>
      </c>
      <c r="M3008" t="b">
        <v>0</v>
      </c>
      <c r="N3008">
        <v>1</v>
      </c>
      <c r="O3008" t="b">
        <v>0</v>
      </c>
      <c r="P3008" t="s">
        <v>8272</v>
      </c>
      <c r="Q3008" s="6">
        <f t="shared" si="184"/>
        <v>2.5000000000000001E-2</v>
      </c>
      <c r="R3008" s="8">
        <f t="shared" si="187"/>
        <v>200</v>
      </c>
      <c r="S3008" t="s">
        <v>8310</v>
      </c>
      <c r="T3008" t="s">
        <v>8357</v>
      </c>
    </row>
    <row r="3009" spans="1:20" ht="45" x14ac:dyDescent="0.25">
      <c r="A3009">
        <v>1100</v>
      </c>
      <c r="B3009" s="3" t="s">
        <v>1101</v>
      </c>
      <c r="C3009" s="3" t="s">
        <v>5210</v>
      </c>
      <c r="D3009">
        <v>4000</v>
      </c>
      <c r="E3009">
        <v>100</v>
      </c>
      <c r="F3009" t="s">
        <v>8221</v>
      </c>
      <c r="G3009" t="s">
        <v>8236</v>
      </c>
      <c r="H3009" t="s">
        <v>8249</v>
      </c>
      <c r="I3009">
        <v>1455417571</v>
      </c>
      <c r="J3009" s="13">
        <f t="shared" si="185"/>
        <v>42414.110775462963</v>
      </c>
      <c r="K3009">
        <v>1452825571</v>
      </c>
      <c r="L3009" s="13">
        <f t="shared" si="186"/>
        <v>42067.62431712963</v>
      </c>
      <c r="M3009" t="b">
        <v>0</v>
      </c>
      <c r="N3009">
        <v>10</v>
      </c>
      <c r="O3009" t="b">
        <v>0</v>
      </c>
      <c r="P3009" t="s">
        <v>8282</v>
      </c>
      <c r="Q3009" s="6">
        <f t="shared" si="184"/>
        <v>2.5000000000000001E-2</v>
      </c>
      <c r="R3009" s="8">
        <f t="shared" si="187"/>
        <v>10</v>
      </c>
      <c r="S3009" t="s">
        <v>8312</v>
      </c>
      <c r="T3009" t="s">
        <v>8348</v>
      </c>
    </row>
    <row r="3010" spans="1:20" ht="60" x14ac:dyDescent="0.25">
      <c r="A3010">
        <v>1565</v>
      </c>
      <c r="B3010" s="3" t="s">
        <v>1566</v>
      </c>
      <c r="C3010" s="3" t="s">
        <v>5675</v>
      </c>
      <c r="D3010">
        <v>4000</v>
      </c>
      <c r="E3010">
        <v>100</v>
      </c>
      <c r="F3010" t="s">
        <v>8220</v>
      </c>
      <c r="G3010" t="s">
        <v>8224</v>
      </c>
      <c r="H3010" t="s">
        <v>8246</v>
      </c>
      <c r="I3010">
        <v>1307554261</v>
      </c>
      <c r="J3010" s="13">
        <f t="shared" si="185"/>
        <v>40702.729872685188</v>
      </c>
      <c r="K3010">
        <v>1304962261</v>
      </c>
      <c r="L3010" s="13">
        <f t="shared" si="186"/>
        <v>41921.263078703705</v>
      </c>
      <c r="M3010" t="b">
        <v>0</v>
      </c>
      <c r="N3010">
        <v>1</v>
      </c>
      <c r="O3010" t="b">
        <v>0</v>
      </c>
      <c r="P3010" t="s">
        <v>8290</v>
      </c>
      <c r="Q3010" s="6">
        <f t="shared" ref="Q3010:Q3073" si="188">E3010/D3010</f>
        <v>2.5000000000000001E-2</v>
      </c>
      <c r="R3010" s="8">
        <f t="shared" si="187"/>
        <v>100</v>
      </c>
      <c r="S3010" t="s">
        <v>8323</v>
      </c>
      <c r="T3010" t="s">
        <v>8355</v>
      </c>
    </row>
    <row r="3011" spans="1:20" ht="60" x14ac:dyDescent="0.25">
      <c r="A3011">
        <v>2382</v>
      </c>
      <c r="B3011" s="3" t="s">
        <v>2383</v>
      </c>
      <c r="C3011" s="3" t="s">
        <v>6492</v>
      </c>
      <c r="D3011">
        <v>3000</v>
      </c>
      <c r="E3011">
        <v>75</v>
      </c>
      <c r="F3011" t="s">
        <v>8220</v>
      </c>
      <c r="G3011" t="s">
        <v>8224</v>
      </c>
      <c r="H3011" t="s">
        <v>8246</v>
      </c>
      <c r="I3011">
        <v>1438662603</v>
      </c>
      <c r="J3011" s="13">
        <f t="shared" ref="J3011:J3074" si="189">(((I3011/60)/60)/24)+DATE(1970,1,1)</f>
        <v>42220.187534722223</v>
      </c>
      <c r="K3011">
        <v>1436502603</v>
      </c>
      <c r="L3011" s="13">
        <f t="shared" ref="L3011:L3074" si="190">(((K3030/60)/60)/24)+DATE(1970,1,1)</f>
        <v>42612.642754629633</v>
      </c>
      <c r="M3011" t="b">
        <v>0</v>
      </c>
      <c r="N3011">
        <v>2</v>
      </c>
      <c r="O3011" t="b">
        <v>0</v>
      </c>
      <c r="P3011" t="s">
        <v>8272</v>
      </c>
      <c r="Q3011" s="6">
        <f t="shared" si="188"/>
        <v>2.5000000000000001E-2</v>
      </c>
      <c r="R3011" s="8">
        <f t="shared" ref="R3011:R3074" si="191">E3011/N3011</f>
        <v>37.5</v>
      </c>
      <c r="S3011" t="s">
        <v>8310</v>
      </c>
      <c r="T3011" t="s">
        <v>8357</v>
      </c>
    </row>
    <row r="3012" spans="1:20" ht="60" x14ac:dyDescent="0.25">
      <c r="A3012">
        <v>2949</v>
      </c>
      <c r="B3012" s="3" t="s">
        <v>2949</v>
      </c>
      <c r="C3012" s="3" t="s">
        <v>7059</v>
      </c>
      <c r="D3012">
        <v>1000</v>
      </c>
      <c r="E3012">
        <v>25</v>
      </c>
      <c r="F3012" t="s">
        <v>8221</v>
      </c>
      <c r="G3012" t="s">
        <v>8224</v>
      </c>
      <c r="H3012" t="s">
        <v>8246</v>
      </c>
      <c r="I3012">
        <v>1447965917</v>
      </c>
      <c r="J3012" s="13">
        <f t="shared" si="189"/>
        <v>42327.864780092597</v>
      </c>
      <c r="K3012">
        <v>1445370317</v>
      </c>
      <c r="L3012" s="13">
        <f t="shared" si="190"/>
        <v>42746.096585648149</v>
      </c>
      <c r="M3012" t="b">
        <v>0</v>
      </c>
      <c r="N3012">
        <v>2</v>
      </c>
      <c r="O3012" t="b">
        <v>0</v>
      </c>
      <c r="P3012" t="s">
        <v>8303</v>
      </c>
      <c r="Q3012" s="6">
        <f t="shared" si="188"/>
        <v>2.5000000000000001E-2</v>
      </c>
      <c r="R3012" s="8">
        <f t="shared" si="191"/>
        <v>12.5</v>
      </c>
      <c r="S3012" t="s">
        <v>8317</v>
      </c>
      <c r="T3012" t="s">
        <v>8330</v>
      </c>
    </row>
    <row r="3013" spans="1:20" ht="60" x14ac:dyDescent="0.25">
      <c r="A3013">
        <v>3067</v>
      </c>
      <c r="B3013" s="3" t="s">
        <v>3067</v>
      </c>
      <c r="C3013" s="3" t="s">
        <v>7177</v>
      </c>
      <c r="D3013">
        <v>8000</v>
      </c>
      <c r="E3013">
        <v>200</v>
      </c>
      <c r="F3013" t="s">
        <v>8221</v>
      </c>
      <c r="G3013" t="s">
        <v>8228</v>
      </c>
      <c r="H3013" t="s">
        <v>8250</v>
      </c>
      <c r="I3013">
        <v>1441837879</v>
      </c>
      <c r="J3013" s="13">
        <f t="shared" si="189"/>
        <v>42256.938414351855</v>
      </c>
      <c r="K3013">
        <v>1439245879</v>
      </c>
      <c r="L3013" s="13">
        <f t="shared" si="190"/>
        <v>41941.430196759262</v>
      </c>
      <c r="M3013" t="b">
        <v>0</v>
      </c>
      <c r="N3013">
        <v>1</v>
      </c>
      <c r="O3013" t="b">
        <v>0</v>
      </c>
      <c r="P3013" t="s">
        <v>8303</v>
      </c>
      <c r="Q3013" s="6">
        <f t="shared" si="188"/>
        <v>2.5000000000000001E-2</v>
      </c>
      <c r="R3013" s="8">
        <f t="shared" si="191"/>
        <v>200</v>
      </c>
      <c r="S3013" t="s">
        <v>8317</v>
      </c>
      <c r="T3013" t="s">
        <v>8330</v>
      </c>
    </row>
    <row r="3014" spans="1:20" ht="75" x14ac:dyDescent="0.25">
      <c r="A3014">
        <v>3855</v>
      </c>
      <c r="B3014" s="3" t="s">
        <v>3852</v>
      </c>
      <c r="C3014" s="3" t="s">
        <v>7964</v>
      </c>
      <c r="D3014">
        <v>1000</v>
      </c>
      <c r="E3014">
        <v>25</v>
      </c>
      <c r="F3014" t="s">
        <v>8221</v>
      </c>
      <c r="G3014" t="s">
        <v>8224</v>
      </c>
      <c r="H3014" t="s">
        <v>8246</v>
      </c>
      <c r="I3014">
        <v>1427408271</v>
      </c>
      <c r="J3014" s="13">
        <f t="shared" si="189"/>
        <v>42089.929062499999</v>
      </c>
      <c r="K3014">
        <v>1424819871</v>
      </c>
      <c r="L3014" s="13">
        <f t="shared" si="190"/>
        <v>42430.747511574074</v>
      </c>
      <c r="M3014" t="b">
        <v>0</v>
      </c>
      <c r="N3014">
        <v>1</v>
      </c>
      <c r="O3014" t="b">
        <v>0</v>
      </c>
      <c r="P3014" t="s">
        <v>8271</v>
      </c>
      <c r="Q3014" s="6">
        <f t="shared" si="188"/>
        <v>2.5000000000000001E-2</v>
      </c>
      <c r="R3014" s="8">
        <f t="shared" si="191"/>
        <v>25</v>
      </c>
      <c r="S3014" t="s">
        <v>8317</v>
      </c>
      <c r="T3014" t="s">
        <v>8318</v>
      </c>
    </row>
    <row r="3015" spans="1:20" ht="45" x14ac:dyDescent="0.25">
      <c r="A3015">
        <v>4059</v>
      </c>
      <c r="B3015" s="3" t="s">
        <v>4055</v>
      </c>
      <c r="C3015" s="3" t="s">
        <v>8163</v>
      </c>
      <c r="D3015">
        <v>10000</v>
      </c>
      <c r="E3015">
        <v>250</v>
      </c>
      <c r="F3015" t="s">
        <v>8221</v>
      </c>
      <c r="G3015" t="s">
        <v>8229</v>
      </c>
      <c r="H3015" t="s">
        <v>8251</v>
      </c>
      <c r="I3015">
        <v>1410836400</v>
      </c>
      <c r="J3015" s="13">
        <f t="shared" si="189"/>
        <v>41898.125</v>
      </c>
      <c r="K3015">
        <v>1408116152</v>
      </c>
      <c r="L3015" s="13">
        <f t="shared" si="190"/>
        <v>40750.710104166668</v>
      </c>
      <c r="M3015" t="b">
        <v>0</v>
      </c>
      <c r="N3015">
        <v>7</v>
      </c>
      <c r="O3015" t="b">
        <v>0</v>
      </c>
      <c r="P3015" t="s">
        <v>8271</v>
      </c>
      <c r="Q3015" s="6">
        <f t="shared" si="188"/>
        <v>2.5000000000000001E-2</v>
      </c>
      <c r="R3015" s="8">
        <f t="shared" si="191"/>
        <v>35.714285714285715</v>
      </c>
      <c r="S3015" t="s">
        <v>8317</v>
      </c>
      <c r="T3015" t="s">
        <v>8318</v>
      </c>
    </row>
    <row r="3016" spans="1:20" ht="45" x14ac:dyDescent="0.25">
      <c r="A3016">
        <v>945</v>
      </c>
      <c r="B3016" s="3" t="s">
        <v>946</v>
      </c>
      <c r="C3016" s="3" t="s">
        <v>5055</v>
      </c>
      <c r="D3016">
        <v>100000</v>
      </c>
      <c r="E3016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 s="13">
        <f t="shared" si="189"/>
        <v>42784.999305555553</v>
      </c>
      <c r="K3016">
        <v>1482958626</v>
      </c>
      <c r="L3016" s="13">
        <f t="shared" si="190"/>
        <v>42601.827141203699</v>
      </c>
      <c r="M3016" t="b">
        <v>0</v>
      </c>
      <c r="N3016">
        <v>16</v>
      </c>
      <c r="O3016" t="b">
        <v>0</v>
      </c>
      <c r="P3016" t="s">
        <v>8273</v>
      </c>
      <c r="Q3016" s="6">
        <f t="shared" si="188"/>
        <v>2.4840000000000001E-2</v>
      </c>
      <c r="R3016" s="8">
        <f t="shared" si="191"/>
        <v>155.25</v>
      </c>
      <c r="S3016" t="s">
        <v>8310</v>
      </c>
      <c r="T3016" t="s">
        <v>8316</v>
      </c>
    </row>
    <row r="3017" spans="1:20" ht="60" x14ac:dyDescent="0.25">
      <c r="A3017">
        <v>1573</v>
      </c>
      <c r="B3017" s="3" t="s">
        <v>1574</v>
      </c>
      <c r="C3017" s="3" t="s">
        <v>5683</v>
      </c>
      <c r="D3017">
        <v>9000</v>
      </c>
      <c r="E3017">
        <v>223</v>
      </c>
      <c r="F3017" t="s">
        <v>8220</v>
      </c>
      <c r="G3017" t="s">
        <v>8229</v>
      </c>
      <c r="H3017" t="s">
        <v>8251</v>
      </c>
      <c r="I3017">
        <v>1491019140</v>
      </c>
      <c r="J3017" s="13">
        <f t="shared" si="189"/>
        <v>42826.165972222225</v>
      </c>
      <c r="K3017">
        <v>1487548802</v>
      </c>
      <c r="L3017" s="13">
        <f t="shared" si="190"/>
        <v>41534.568113425928</v>
      </c>
      <c r="M3017" t="b">
        <v>0</v>
      </c>
      <c r="N3017">
        <v>3</v>
      </c>
      <c r="O3017" t="b">
        <v>0</v>
      </c>
      <c r="P3017" t="s">
        <v>8290</v>
      </c>
      <c r="Q3017" s="6">
        <f t="shared" si="188"/>
        <v>2.4777777777777777E-2</v>
      </c>
      <c r="R3017" s="8">
        <f t="shared" si="191"/>
        <v>74.333333333333329</v>
      </c>
      <c r="S3017" t="s">
        <v>8323</v>
      </c>
      <c r="T3017" t="s">
        <v>8355</v>
      </c>
    </row>
    <row r="3018" spans="1:20" ht="60" x14ac:dyDescent="0.25">
      <c r="A3018">
        <v>4062</v>
      </c>
      <c r="B3018" s="3" t="s">
        <v>4058</v>
      </c>
      <c r="C3018" s="3" t="s">
        <v>8166</v>
      </c>
      <c r="D3018">
        <v>20000</v>
      </c>
      <c r="E3018">
        <v>490</v>
      </c>
      <c r="F3018" t="s">
        <v>8221</v>
      </c>
      <c r="G3018" t="s">
        <v>8224</v>
      </c>
      <c r="H3018" t="s">
        <v>8246</v>
      </c>
      <c r="I3018">
        <v>1467481468</v>
      </c>
      <c r="J3018" s="13">
        <f t="shared" si="189"/>
        <v>42553.739212962959</v>
      </c>
      <c r="K3018">
        <v>1464889468</v>
      </c>
      <c r="L3018" s="13">
        <f t="shared" si="190"/>
        <v>42599.965324074074</v>
      </c>
      <c r="M3018" t="b">
        <v>0</v>
      </c>
      <c r="N3018">
        <v>3</v>
      </c>
      <c r="O3018" t="b">
        <v>0</v>
      </c>
      <c r="P3018" t="s">
        <v>8271</v>
      </c>
      <c r="Q3018" s="6">
        <f t="shared" si="188"/>
        <v>2.4500000000000001E-2</v>
      </c>
      <c r="R3018" s="8">
        <f t="shared" si="191"/>
        <v>163.33333333333334</v>
      </c>
      <c r="S3018" t="s">
        <v>8317</v>
      </c>
      <c r="T3018" t="s">
        <v>8318</v>
      </c>
    </row>
    <row r="3019" spans="1:20" ht="60" x14ac:dyDescent="0.25">
      <c r="A3019">
        <v>3085</v>
      </c>
      <c r="B3019" s="3" t="s">
        <v>3085</v>
      </c>
      <c r="C3019" s="3" t="s">
        <v>7195</v>
      </c>
      <c r="D3019">
        <v>25000</v>
      </c>
      <c r="E3019">
        <v>610</v>
      </c>
      <c r="F3019" t="s">
        <v>8221</v>
      </c>
      <c r="G3019" t="s">
        <v>8224</v>
      </c>
      <c r="H3019" t="s">
        <v>8246</v>
      </c>
      <c r="I3019">
        <v>1443561159</v>
      </c>
      <c r="J3019" s="13">
        <f t="shared" si="189"/>
        <v>42276.883784722217</v>
      </c>
      <c r="K3019">
        <v>1440969159</v>
      </c>
      <c r="L3019" s="13">
        <f t="shared" si="190"/>
        <v>42130.795983796299</v>
      </c>
      <c r="M3019" t="b">
        <v>0</v>
      </c>
      <c r="N3019">
        <v>9</v>
      </c>
      <c r="O3019" t="b">
        <v>0</v>
      </c>
      <c r="P3019" t="s">
        <v>8303</v>
      </c>
      <c r="Q3019" s="6">
        <f t="shared" si="188"/>
        <v>2.4400000000000002E-2</v>
      </c>
      <c r="R3019" s="8">
        <f t="shared" si="191"/>
        <v>67.777777777777771</v>
      </c>
      <c r="S3019" t="s">
        <v>8317</v>
      </c>
      <c r="T3019" t="s">
        <v>8330</v>
      </c>
    </row>
    <row r="3020" spans="1:20" ht="60" x14ac:dyDescent="0.25">
      <c r="A3020">
        <v>895</v>
      </c>
      <c r="B3020" s="3" t="s">
        <v>896</v>
      </c>
      <c r="C3020" s="3" t="s">
        <v>5005</v>
      </c>
      <c r="D3020">
        <v>8000</v>
      </c>
      <c r="E3020">
        <v>195</v>
      </c>
      <c r="F3020" t="s">
        <v>8221</v>
      </c>
      <c r="G3020" t="s">
        <v>8224</v>
      </c>
      <c r="H3020" t="s">
        <v>8246</v>
      </c>
      <c r="I3020">
        <v>1287975829</v>
      </c>
      <c r="J3020" s="13">
        <f t="shared" si="189"/>
        <v>40476.127650462964</v>
      </c>
      <c r="K3020">
        <v>1284087829</v>
      </c>
      <c r="L3020" s="13">
        <f t="shared" si="190"/>
        <v>42234.105462962965</v>
      </c>
      <c r="M3020" t="b">
        <v>0</v>
      </c>
      <c r="N3020">
        <v>7</v>
      </c>
      <c r="O3020" t="b">
        <v>0</v>
      </c>
      <c r="P3020" t="s">
        <v>8279</v>
      </c>
      <c r="Q3020" s="6">
        <f t="shared" si="188"/>
        <v>2.4375000000000001E-2</v>
      </c>
      <c r="R3020" s="8">
        <f t="shared" si="191"/>
        <v>27.857142857142858</v>
      </c>
      <c r="S3020" t="s">
        <v>8314</v>
      </c>
      <c r="T3020" t="s">
        <v>8331</v>
      </c>
    </row>
    <row r="3021" spans="1:20" ht="45" x14ac:dyDescent="0.25">
      <c r="A3021">
        <v>2587</v>
      </c>
      <c r="B3021" s="3" t="s">
        <v>2587</v>
      </c>
      <c r="C3021" s="3" t="s">
        <v>6697</v>
      </c>
      <c r="D3021">
        <v>50000</v>
      </c>
      <c r="E3021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 s="13">
        <f t="shared" si="189"/>
        <v>42368.675381944442</v>
      </c>
      <c r="K3021">
        <v>1448899953</v>
      </c>
      <c r="L3021" s="13">
        <f t="shared" si="190"/>
        <v>41757.975011574075</v>
      </c>
      <c r="M3021" t="b">
        <v>0</v>
      </c>
      <c r="N3021">
        <v>6</v>
      </c>
      <c r="O3021" t="b">
        <v>0</v>
      </c>
      <c r="P3021" t="s">
        <v>8284</v>
      </c>
      <c r="Q3021" s="6">
        <f t="shared" si="188"/>
        <v>2.4340000000000001E-2</v>
      </c>
      <c r="R3021" s="8">
        <f t="shared" si="191"/>
        <v>202.83333333333334</v>
      </c>
      <c r="S3021" t="s">
        <v>8328</v>
      </c>
      <c r="T3021" t="s">
        <v>8356</v>
      </c>
    </row>
    <row r="3022" spans="1:20" ht="60" x14ac:dyDescent="0.25">
      <c r="A3022">
        <v>1325</v>
      </c>
      <c r="B3022" s="3" t="s">
        <v>1326</v>
      </c>
      <c r="C3022" s="3" t="s">
        <v>5435</v>
      </c>
      <c r="D3022">
        <v>20000</v>
      </c>
      <c r="E3022">
        <v>486</v>
      </c>
      <c r="F3022" t="s">
        <v>8220</v>
      </c>
      <c r="G3022" t="s">
        <v>8224</v>
      </c>
      <c r="H3022" t="s">
        <v>8246</v>
      </c>
      <c r="I3022">
        <v>1483063435</v>
      </c>
      <c r="J3022" s="13">
        <f t="shared" si="189"/>
        <v>42734.086053240739</v>
      </c>
      <c r="K3022">
        <v>1480471435</v>
      </c>
      <c r="L3022" s="13">
        <f t="shared" si="190"/>
        <v>42749.059722222228</v>
      </c>
      <c r="M3022" t="b">
        <v>0</v>
      </c>
      <c r="N3022">
        <v>8</v>
      </c>
      <c r="O3022" t="b">
        <v>0</v>
      </c>
      <c r="P3022" t="s">
        <v>8273</v>
      </c>
      <c r="Q3022" s="6">
        <f t="shared" si="188"/>
        <v>2.4299999999999999E-2</v>
      </c>
      <c r="R3022" s="8">
        <f t="shared" si="191"/>
        <v>60.75</v>
      </c>
      <c r="S3022" t="s">
        <v>8310</v>
      </c>
      <c r="T3022" t="s">
        <v>8316</v>
      </c>
    </row>
    <row r="3023" spans="1:20" ht="60" x14ac:dyDescent="0.25">
      <c r="A3023">
        <v>1118</v>
      </c>
      <c r="B3023" s="3" t="s">
        <v>1119</v>
      </c>
      <c r="C3023" s="3" t="s">
        <v>5228</v>
      </c>
      <c r="D3023">
        <v>4500</v>
      </c>
      <c r="E3023">
        <v>109</v>
      </c>
      <c r="F3023" t="s">
        <v>8221</v>
      </c>
      <c r="G3023" t="s">
        <v>8226</v>
      </c>
      <c r="H3023" t="s">
        <v>8248</v>
      </c>
      <c r="I3023">
        <v>1396666779</v>
      </c>
      <c r="J3023" s="13">
        <f t="shared" si="189"/>
        <v>41734.124756944446</v>
      </c>
      <c r="K3023">
        <v>1394078379</v>
      </c>
      <c r="L3023" s="13">
        <f t="shared" si="190"/>
        <v>41934.959756944445</v>
      </c>
      <c r="M3023" t="b">
        <v>0</v>
      </c>
      <c r="N3023">
        <v>3</v>
      </c>
      <c r="O3023" t="b">
        <v>0</v>
      </c>
      <c r="P3023" t="s">
        <v>8282</v>
      </c>
      <c r="Q3023" s="6">
        <f t="shared" si="188"/>
        <v>2.4222222222222221E-2</v>
      </c>
      <c r="R3023" s="8">
        <f t="shared" si="191"/>
        <v>36.333333333333336</v>
      </c>
      <c r="S3023" t="s">
        <v>8312</v>
      </c>
      <c r="T3023" t="s">
        <v>8348</v>
      </c>
    </row>
    <row r="3024" spans="1:20" ht="45" x14ac:dyDescent="0.25">
      <c r="A3024">
        <v>430</v>
      </c>
      <c r="B3024" s="3" t="s">
        <v>431</v>
      </c>
      <c r="C3024" s="3" t="s">
        <v>4540</v>
      </c>
      <c r="D3024">
        <v>1000</v>
      </c>
      <c r="E3024">
        <v>24</v>
      </c>
      <c r="F3024" t="s">
        <v>8221</v>
      </c>
      <c r="G3024" t="s">
        <v>8224</v>
      </c>
      <c r="H3024" t="s">
        <v>8246</v>
      </c>
      <c r="I3024">
        <v>1378866867</v>
      </c>
      <c r="J3024" s="13">
        <f t="shared" si="189"/>
        <v>41528.107256944444</v>
      </c>
      <c r="K3024">
        <v>1377570867</v>
      </c>
      <c r="L3024" s="13">
        <f t="shared" si="190"/>
        <v>41991.022488425922</v>
      </c>
      <c r="M3024" t="b">
        <v>0</v>
      </c>
      <c r="N3024">
        <v>5</v>
      </c>
      <c r="O3024" t="b">
        <v>0</v>
      </c>
      <c r="P3024" t="s">
        <v>8270</v>
      </c>
      <c r="Q3024" s="6">
        <f t="shared" si="188"/>
        <v>2.4E-2</v>
      </c>
      <c r="R3024" s="8">
        <f t="shared" si="191"/>
        <v>4.8</v>
      </c>
      <c r="S3024" t="s">
        <v>8320</v>
      </c>
      <c r="T3024" t="s">
        <v>8347</v>
      </c>
    </row>
    <row r="3025" spans="1:20" ht="45" x14ac:dyDescent="0.25">
      <c r="A3025">
        <v>1488</v>
      </c>
      <c r="B3025" s="3" t="s">
        <v>1489</v>
      </c>
      <c r="C3025" s="3" t="s">
        <v>5598</v>
      </c>
      <c r="D3025">
        <v>15000</v>
      </c>
      <c r="E3025">
        <v>360</v>
      </c>
      <c r="F3025" t="s">
        <v>8221</v>
      </c>
      <c r="G3025" t="s">
        <v>8226</v>
      </c>
      <c r="H3025" t="s">
        <v>8248</v>
      </c>
      <c r="I3025">
        <v>1388928660</v>
      </c>
      <c r="J3025" s="13">
        <f t="shared" si="189"/>
        <v>41644.563194444447</v>
      </c>
      <c r="K3025">
        <v>1386336660</v>
      </c>
      <c r="L3025" s="13">
        <f t="shared" si="190"/>
        <v>41872.802928240737</v>
      </c>
      <c r="M3025" t="b">
        <v>0</v>
      </c>
      <c r="N3025">
        <v>6</v>
      </c>
      <c r="O3025" t="b">
        <v>0</v>
      </c>
      <c r="P3025" t="s">
        <v>8275</v>
      </c>
      <c r="Q3025" s="6">
        <f t="shared" si="188"/>
        <v>2.4E-2</v>
      </c>
      <c r="R3025" s="8">
        <f t="shared" si="191"/>
        <v>60</v>
      </c>
      <c r="S3025" t="s">
        <v>8323</v>
      </c>
      <c r="T3025" t="s">
        <v>8345</v>
      </c>
    </row>
    <row r="3026" spans="1:20" ht="60" x14ac:dyDescent="0.25">
      <c r="A3026">
        <v>4093</v>
      </c>
      <c r="B3026" s="3" t="s">
        <v>4089</v>
      </c>
      <c r="C3026" s="3" t="s">
        <v>8196</v>
      </c>
      <c r="D3026">
        <v>2500</v>
      </c>
      <c r="E3026">
        <v>60</v>
      </c>
      <c r="F3026" t="s">
        <v>8221</v>
      </c>
      <c r="G3026" t="s">
        <v>8225</v>
      </c>
      <c r="H3026" t="s">
        <v>8247</v>
      </c>
      <c r="I3026">
        <v>1440272093</v>
      </c>
      <c r="J3026" s="13">
        <f t="shared" si="189"/>
        <v>42238.815891203703</v>
      </c>
      <c r="K3026">
        <v>1435088093</v>
      </c>
      <c r="L3026" s="13">
        <f t="shared" si="190"/>
        <v>42297.816284722227</v>
      </c>
      <c r="M3026" t="b">
        <v>0</v>
      </c>
      <c r="N3026">
        <v>4</v>
      </c>
      <c r="O3026" t="b">
        <v>0</v>
      </c>
      <c r="P3026" t="s">
        <v>8271</v>
      </c>
      <c r="Q3026" s="6">
        <f t="shared" si="188"/>
        <v>2.4E-2</v>
      </c>
      <c r="R3026" s="8">
        <f t="shared" si="191"/>
        <v>15</v>
      </c>
      <c r="S3026" t="s">
        <v>8317</v>
      </c>
      <c r="T3026" t="s">
        <v>8318</v>
      </c>
    </row>
    <row r="3027" spans="1:20" ht="30" x14ac:dyDescent="0.25">
      <c r="A3027">
        <v>3746</v>
      </c>
      <c r="B3027" s="3" t="s">
        <v>3743</v>
      </c>
      <c r="C3027" s="3" t="s">
        <v>7856</v>
      </c>
      <c r="D3027">
        <v>8500</v>
      </c>
      <c r="E3027">
        <v>202</v>
      </c>
      <c r="F3027" t="s">
        <v>8221</v>
      </c>
      <c r="G3027" t="s">
        <v>8224</v>
      </c>
      <c r="H3027" t="s">
        <v>8246</v>
      </c>
      <c r="I3027">
        <v>1475918439</v>
      </c>
      <c r="J3027" s="13">
        <f t="shared" si="189"/>
        <v>42651.389340277776</v>
      </c>
      <c r="K3027">
        <v>1473326439</v>
      </c>
      <c r="L3027" s="13">
        <f t="shared" si="190"/>
        <v>42230.08116898148</v>
      </c>
      <c r="M3027" t="b">
        <v>0</v>
      </c>
      <c r="N3027">
        <v>1</v>
      </c>
      <c r="O3027" t="b">
        <v>0</v>
      </c>
      <c r="P3027" t="s">
        <v>8271</v>
      </c>
      <c r="Q3027" s="6">
        <f t="shared" si="188"/>
        <v>2.3764705882352941E-2</v>
      </c>
      <c r="R3027" s="8">
        <f t="shared" si="191"/>
        <v>202</v>
      </c>
      <c r="S3027" t="s">
        <v>8317</v>
      </c>
      <c r="T3027" t="s">
        <v>8318</v>
      </c>
    </row>
    <row r="3028" spans="1:20" ht="60" x14ac:dyDescent="0.25">
      <c r="A3028">
        <v>127</v>
      </c>
      <c r="B3028" s="3" t="s">
        <v>129</v>
      </c>
      <c r="C3028" s="3" t="s">
        <v>4238</v>
      </c>
      <c r="D3028">
        <v>8000</v>
      </c>
      <c r="E3028">
        <v>190</v>
      </c>
      <c r="F3028" t="s">
        <v>8220</v>
      </c>
      <c r="G3028" t="s">
        <v>8224</v>
      </c>
      <c r="H3028" t="s">
        <v>8246</v>
      </c>
      <c r="I3028">
        <v>1428069541</v>
      </c>
      <c r="J3028" s="13">
        <f t="shared" si="189"/>
        <v>42097.582650462966</v>
      </c>
      <c r="K3028">
        <v>1425481141</v>
      </c>
      <c r="L3028" s="13">
        <f t="shared" si="190"/>
        <v>42300.585891203707</v>
      </c>
      <c r="M3028" t="b">
        <v>0</v>
      </c>
      <c r="N3028">
        <v>4</v>
      </c>
      <c r="O3028" t="b">
        <v>0</v>
      </c>
      <c r="P3028" t="s">
        <v>8267</v>
      </c>
      <c r="Q3028" s="6">
        <f t="shared" si="188"/>
        <v>2.375E-2</v>
      </c>
      <c r="R3028" s="8">
        <f t="shared" si="191"/>
        <v>47.5</v>
      </c>
      <c r="S3028" t="s">
        <v>8320</v>
      </c>
      <c r="T3028" t="s">
        <v>8340</v>
      </c>
    </row>
    <row r="3029" spans="1:20" ht="60" x14ac:dyDescent="0.25">
      <c r="A3029">
        <v>994</v>
      </c>
      <c r="B3029" s="3" t="s">
        <v>995</v>
      </c>
      <c r="C3029" s="3" t="s">
        <v>5104</v>
      </c>
      <c r="D3029">
        <v>200000</v>
      </c>
      <c r="E3029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 s="13">
        <f t="shared" si="189"/>
        <v>41973.957638888889</v>
      </c>
      <c r="K3029">
        <v>1412835530</v>
      </c>
      <c r="L3029" s="13">
        <f t="shared" si="190"/>
        <v>41643.487175925926</v>
      </c>
      <c r="M3029" t="b">
        <v>0</v>
      </c>
      <c r="N3029">
        <v>11</v>
      </c>
      <c r="O3029" t="b">
        <v>0</v>
      </c>
      <c r="P3029" t="s">
        <v>8273</v>
      </c>
      <c r="Q3029" s="6">
        <f t="shared" si="188"/>
        <v>2.3345000000000001E-2</v>
      </c>
      <c r="R3029" s="8">
        <f t="shared" si="191"/>
        <v>424.45454545454544</v>
      </c>
      <c r="S3029" t="s">
        <v>8310</v>
      </c>
      <c r="T3029" t="s">
        <v>8316</v>
      </c>
    </row>
    <row r="3030" spans="1:20" ht="60" x14ac:dyDescent="0.25">
      <c r="A3030">
        <v>1328</v>
      </c>
      <c r="B3030" s="3" t="s">
        <v>1329</v>
      </c>
      <c r="C3030" s="3" t="s">
        <v>5438</v>
      </c>
      <c r="D3030">
        <v>75000</v>
      </c>
      <c r="E3030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 s="13">
        <f t="shared" si="189"/>
        <v>42657.642754629633</v>
      </c>
      <c r="K3030">
        <v>1472570734</v>
      </c>
      <c r="L3030" s="13">
        <f t="shared" si="190"/>
        <v>42248.627013888887</v>
      </c>
      <c r="M3030" t="b">
        <v>0</v>
      </c>
      <c r="N3030">
        <v>15</v>
      </c>
      <c r="O3030" t="b">
        <v>0</v>
      </c>
      <c r="P3030" t="s">
        <v>8273</v>
      </c>
      <c r="Q3030" s="6">
        <f t="shared" si="188"/>
        <v>2.3306666666666667E-2</v>
      </c>
      <c r="R3030" s="8">
        <f t="shared" si="191"/>
        <v>116.53333333333333</v>
      </c>
      <c r="S3030" t="s">
        <v>8310</v>
      </c>
      <c r="T3030" t="s">
        <v>8316</v>
      </c>
    </row>
    <row r="3031" spans="1:20" ht="60" x14ac:dyDescent="0.25">
      <c r="A3031">
        <v>941</v>
      </c>
      <c r="B3031" s="3" t="s">
        <v>942</v>
      </c>
      <c r="C3031" s="3" t="s">
        <v>5051</v>
      </c>
      <c r="D3031">
        <v>50000</v>
      </c>
      <c r="E3031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 s="13">
        <f t="shared" si="189"/>
        <v>42776.096585648149</v>
      </c>
      <c r="K3031">
        <v>1484101145</v>
      </c>
      <c r="L3031" s="13">
        <f t="shared" si="190"/>
        <v>41550.922974537039</v>
      </c>
      <c r="M3031" t="b">
        <v>0</v>
      </c>
      <c r="N3031">
        <v>31</v>
      </c>
      <c r="O3031" t="b">
        <v>0</v>
      </c>
      <c r="P3031" t="s">
        <v>8273</v>
      </c>
      <c r="Q3031" s="6">
        <f t="shared" si="188"/>
        <v>2.3220000000000001E-2</v>
      </c>
      <c r="R3031" s="8">
        <f t="shared" si="191"/>
        <v>37.451612903225808</v>
      </c>
      <c r="S3031" t="s">
        <v>8310</v>
      </c>
      <c r="T3031" t="s">
        <v>8316</v>
      </c>
    </row>
    <row r="3032" spans="1:20" ht="45" x14ac:dyDescent="0.25">
      <c r="A3032">
        <v>1596</v>
      </c>
      <c r="B3032" s="3" t="s">
        <v>1597</v>
      </c>
      <c r="C3032" s="3" t="s">
        <v>5706</v>
      </c>
      <c r="D3032">
        <v>3250</v>
      </c>
      <c r="E3032">
        <v>75</v>
      </c>
      <c r="F3032" t="s">
        <v>8221</v>
      </c>
      <c r="G3032" t="s">
        <v>8225</v>
      </c>
      <c r="H3032" t="s">
        <v>8247</v>
      </c>
      <c r="I3032">
        <v>1418469569</v>
      </c>
      <c r="J3032" s="13">
        <f t="shared" si="189"/>
        <v>41986.471863425926</v>
      </c>
      <c r="K3032">
        <v>1414577969</v>
      </c>
      <c r="L3032" s="13">
        <f t="shared" si="190"/>
        <v>42128.615682870368</v>
      </c>
      <c r="M3032" t="b">
        <v>0</v>
      </c>
      <c r="N3032">
        <v>3</v>
      </c>
      <c r="O3032" t="b">
        <v>0</v>
      </c>
      <c r="P3032" t="s">
        <v>8291</v>
      </c>
      <c r="Q3032" s="6">
        <f t="shared" si="188"/>
        <v>2.3076923076923078E-2</v>
      </c>
      <c r="R3032" s="8">
        <f t="shared" si="191"/>
        <v>25</v>
      </c>
      <c r="S3032" t="s">
        <v>8325</v>
      </c>
      <c r="T3032" t="s">
        <v>8343</v>
      </c>
    </row>
    <row r="3033" spans="1:20" ht="45" x14ac:dyDescent="0.25">
      <c r="A3033">
        <v>2155</v>
      </c>
      <c r="B3033" s="3" t="s">
        <v>2156</v>
      </c>
      <c r="C3033" s="3" t="s">
        <v>6265</v>
      </c>
      <c r="D3033">
        <v>5000</v>
      </c>
      <c r="E3033">
        <v>115</v>
      </c>
      <c r="F3033" t="s">
        <v>8221</v>
      </c>
      <c r="G3033" t="s">
        <v>8225</v>
      </c>
      <c r="H3033" t="s">
        <v>8247</v>
      </c>
      <c r="I3033">
        <v>1459443385</v>
      </c>
      <c r="J3033" s="13">
        <f t="shared" si="189"/>
        <v>42460.70584490741</v>
      </c>
      <c r="K3033">
        <v>1456854985</v>
      </c>
      <c r="L3033" s="13">
        <f t="shared" si="190"/>
        <v>41820.752268518518</v>
      </c>
      <c r="M3033" t="b">
        <v>0</v>
      </c>
      <c r="N3033">
        <v>5</v>
      </c>
      <c r="O3033" t="b">
        <v>0</v>
      </c>
      <c r="P3033" t="s">
        <v>8282</v>
      </c>
      <c r="Q3033" s="6">
        <f t="shared" si="188"/>
        <v>2.3E-2</v>
      </c>
      <c r="R3033" s="8">
        <f t="shared" si="191"/>
        <v>23</v>
      </c>
      <c r="S3033" t="s">
        <v>8312</v>
      </c>
      <c r="T3033" t="s">
        <v>8348</v>
      </c>
    </row>
    <row r="3034" spans="1:20" ht="45" x14ac:dyDescent="0.25">
      <c r="A3034">
        <v>463</v>
      </c>
      <c r="B3034" s="3" t="s">
        <v>464</v>
      </c>
      <c r="C3034" s="3" t="s">
        <v>4573</v>
      </c>
      <c r="D3034">
        <v>55000</v>
      </c>
      <c r="E3034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 s="13">
        <f t="shared" si="189"/>
        <v>40810.710104166668</v>
      </c>
      <c r="K3034">
        <v>1311699753</v>
      </c>
      <c r="L3034" s="13">
        <f t="shared" si="190"/>
        <v>42257.014965277776</v>
      </c>
      <c r="M3034" t="b">
        <v>0</v>
      </c>
      <c r="N3034">
        <v>11</v>
      </c>
      <c r="O3034" t="b">
        <v>0</v>
      </c>
      <c r="P3034" t="s">
        <v>8270</v>
      </c>
      <c r="Q3034" s="6">
        <f t="shared" si="188"/>
        <v>2.2727272727272728E-2</v>
      </c>
      <c r="R3034" s="8">
        <f t="shared" si="191"/>
        <v>113.63636363636364</v>
      </c>
      <c r="S3034" t="s">
        <v>8320</v>
      </c>
      <c r="T3034" t="s">
        <v>8347</v>
      </c>
    </row>
    <row r="3035" spans="1:20" ht="60" x14ac:dyDescent="0.25">
      <c r="A3035">
        <v>3929</v>
      </c>
      <c r="B3035" s="3" t="s">
        <v>3926</v>
      </c>
      <c r="C3035" s="3" t="s">
        <v>8037</v>
      </c>
      <c r="D3035">
        <v>20000</v>
      </c>
      <c r="E3035">
        <v>453</v>
      </c>
      <c r="F3035" t="s">
        <v>8221</v>
      </c>
      <c r="G3035" t="s">
        <v>8224</v>
      </c>
      <c r="H3035" t="s">
        <v>8246</v>
      </c>
      <c r="I3035">
        <v>1474228265</v>
      </c>
      <c r="J3035" s="13">
        <f t="shared" si="189"/>
        <v>42631.827141203699</v>
      </c>
      <c r="K3035">
        <v>1471636265</v>
      </c>
      <c r="L3035" s="13">
        <f t="shared" si="190"/>
        <v>42774.792071759264</v>
      </c>
      <c r="M3035" t="b">
        <v>0</v>
      </c>
      <c r="N3035">
        <v>14</v>
      </c>
      <c r="O3035" t="b">
        <v>0</v>
      </c>
      <c r="P3035" t="s">
        <v>8271</v>
      </c>
      <c r="Q3035" s="6">
        <f t="shared" si="188"/>
        <v>2.265E-2</v>
      </c>
      <c r="R3035" s="8">
        <f t="shared" si="191"/>
        <v>32.357142857142854</v>
      </c>
      <c r="S3035" t="s">
        <v>8317</v>
      </c>
      <c r="T3035" t="s">
        <v>8318</v>
      </c>
    </row>
    <row r="3036" spans="1:20" ht="60" x14ac:dyDescent="0.25">
      <c r="A3036">
        <v>449</v>
      </c>
      <c r="B3036" s="3" t="s">
        <v>450</v>
      </c>
      <c r="C3036" s="3" t="s">
        <v>4559</v>
      </c>
      <c r="D3036">
        <v>2000</v>
      </c>
      <c r="E3036">
        <v>45</v>
      </c>
      <c r="F3036" t="s">
        <v>8221</v>
      </c>
      <c r="G3036" t="s">
        <v>8225</v>
      </c>
      <c r="H3036" t="s">
        <v>8247</v>
      </c>
      <c r="I3036">
        <v>1382017085</v>
      </c>
      <c r="J3036" s="13">
        <f t="shared" si="189"/>
        <v>41564.568113425928</v>
      </c>
      <c r="K3036">
        <v>1379425085</v>
      </c>
      <c r="L3036" s="13">
        <f t="shared" si="190"/>
        <v>41883.916678240741</v>
      </c>
      <c r="M3036" t="b">
        <v>0</v>
      </c>
      <c r="N3036">
        <v>5</v>
      </c>
      <c r="O3036" t="b">
        <v>0</v>
      </c>
      <c r="P3036" t="s">
        <v>8270</v>
      </c>
      <c r="Q3036" s="6">
        <f t="shared" si="188"/>
        <v>2.2499999999999999E-2</v>
      </c>
      <c r="R3036" s="8">
        <f t="shared" si="191"/>
        <v>9</v>
      </c>
      <c r="S3036" t="s">
        <v>8320</v>
      </c>
      <c r="T3036" t="s">
        <v>8347</v>
      </c>
    </row>
    <row r="3037" spans="1:20" ht="45" x14ac:dyDescent="0.25">
      <c r="A3037">
        <v>861</v>
      </c>
      <c r="B3037" s="3" t="s">
        <v>862</v>
      </c>
      <c r="C3037" s="3" t="s">
        <v>4971</v>
      </c>
      <c r="D3037">
        <v>4500</v>
      </c>
      <c r="E3037">
        <v>101</v>
      </c>
      <c r="F3037" t="s">
        <v>8221</v>
      </c>
      <c r="G3037" t="s">
        <v>8224</v>
      </c>
      <c r="H3037" t="s">
        <v>8246</v>
      </c>
      <c r="I3037">
        <v>1474067404</v>
      </c>
      <c r="J3037" s="13">
        <f t="shared" si="189"/>
        <v>42629.965324074074</v>
      </c>
      <c r="K3037">
        <v>1471475404</v>
      </c>
      <c r="L3037" s="13">
        <f t="shared" si="190"/>
        <v>41230.77311342593</v>
      </c>
      <c r="M3037" t="b">
        <v>0</v>
      </c>
      <c r="N3037">
        <v>2</v>
      </c>
      <c r="O3037" t="b">
        <v>0</v>
      </c>
      <c r="P3037" t="s">
        <v>8278</v>
      </c>
      <c r="Q3037" s="6">
        <f t="shared" si="188"/>
        <v>2.2444444444444444E-2</v>
      </c>
      <c r="R3037" s="8">
        <f t="shared" si="191"/>
        <v>50.5</v>
      </c>
      <c r="S3037" t="s">
        <v>8314</v>
      </c>
      <c r="T3037" t="s">
        <v>8346</v>
      </c>
    </row>
    <row r="3038" spans="1:20" ht="60" x14ac:dyDescent="0.25">
      <c r="A3038">
        <v>1485</v>
      </c>
      <c r="B3038" s="3" t="s">
        <v>1486</v>
      </c>
      <c r="C3038" s="3" t="s">
        <v>5595</v>
      </c>
      <c r="D3038">
        <v>6700</v>
      </c>
      <c r="E3038">
        <v>150</v>
      </c>
      <c r="F3038" t="s">
        <v>8221</v>
      </c>
      <c r="G3038" t="s">
        <v>8224</v>
      </c>
      <c r="H3038" t="s">
        <v>8246</v>
      </c>
      <c r="I3038">
        <v>1434827173</v>
      </c>
      <c r="J3038" s="13">
        <f t="shared" si="189"/>
        <v>42175.795983796299</v>
      </c>
      <c r="K3038">
        <v>1430939173</v>
      </c>
      <c r="L3038" s="13">
        <f t="shared" si="190"/>
        <v>42548.876192129625</v>
      </c>
      <c r="M3038" t="b">
        <v>0</v>
      </c>
      <c r="N3038">
        <v>3</v>
      </c>
      <c r="O3038" t="b">
        <v>0</v>
      </c>
      <c r="P3038" t="s">
        <v>8275</v>
      </c>
      <c r="Q3038" s="6">
        <f t="shared" si="188"/>
        <v>2.2388059701492536E-2</v>
      </c>
      <c r="R3038" s="8">
        <f t="shared" si="191"/>
        <v>50</v>
      </c>
      <c r="S3038" t="s">
        <v>8323</v>
      </c>
      <c r="T3038" t="s">
        <v>8345</v>
      </c>
    </row>
    <row r="3039" spans="1:20" ht="45" x14ac:dyDescent="0.25">
      <c r="A3039">
        <v>2569</v>
      </c>
      <c r="B3039" s="3" t="s">
        <v>2569</v>
      </c>
      <c r="C3039" s="3" t="s">
        <v>6679</v>
      </c>
      <c r="D3039">
        <v>6500</v>
      </c>
      <c r="E3039">
        <v>145</v>
      </c>
      <c r="F3039" t="s">
        <v>8220</v>
      </c>
      <c r="G3039" t="s">
        <v>8224</v>
      </c>
      <c r="H3039" t="s">
        <v>8246</v>
      </c>
      <c r="I3039">
        <v>1442457112</v>
      </c>
      <c r="J3039" s="13">
        <f t="shared" si="189"/>
        <v>42264.105462962965</v>
      </c>
      <c r="K3039">
        <v>1439865112</v>
      </c>
      <c r="L3039" s="13">
        <f t="shared" si="190"/>
        <v>42177.491388888884</v>
      </c>
      <c r="M3039" t="b">
        <v>0</v>
      </c>
      <c r="N3039">
        <v>2</v>
      </c>
      <c r="O3039" t="b">
        <v>0</v>
      </c>
      <c r="P3039" t="s">
        <v>8284</v>
      </c>
      <c r="Q3039" s="6">
        <f t="shared" si="188"/>
        <v>2.2307692307692306E-2</v>
      </c>
      <c r="R3039" s="8">
        <f t="shared" si="191"/>
        <v>72.5</v>
      </c>
      <c r="S3039" t="s">
        <v>8328</v>
      </c>
      <c r="T3039" t="s">
        <v>8356</v>
      </c>
    </row>
    <row r="3040" spans="1:20" ht="30" x14ac:dyDescent="0.25">
      <c r="A3040">
        <v>476</v>
      </c>
      <c r="B3040" s="3" t="s">
        <v>477</v>
      </c>
      <c r="C3040" s="3" t="s">
        <v>4586</v>
      </c>
      <c r="D3040">
        <v>220000</v>
      </c>
      <c r="E3040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 s="13">
        <f t="shared" si="189"/>
        <v>41793.165972222225</v>
      </c>
      <c r="K3040">
        <v>1398727441</v>
      </c>
      <c r="L3040" s="13">
        <f t="shared" si="190"/>
        <v>42079.628344907411</v>
      </c>
      <c r="M3040" t="b">
        <v>0</v>
      </c>
      <c r="N3040">
        <v>124</v>
      </c>
      <c r="O3040" t="b">
        <v>0</v>
      </c>
      <c r="P3040" t="s">
        <v>8270</v>
      </c>
      <c r="Q3040" s="6">
        <f t="shared" si="188"/>
        <v>2.2302681818181819E-2</v>
      </c>
      <c r="R3040" s="8">
        <f t="shared" si="191"/>
        <v>39.569274193548388</v>
      </c>
      <c r="S3040" t="s">
        <v>8320</v>
      </c>
      <c r="T3040" t="s">
        <v>8347</v>
      </c>
    </row>
    <row r="3041" spans="1:20" ht="45" x14ac:dyDescent="0.25">
      <c r="A3041">
        <v>1000</v>
      </c>
      <c r="B3041" s="3" t="s">
        <v>1001</v>
      </c>
      <c r="C3041" s="3" t="s">
        <v>5110</v>
      </c>
      <c r="D3041">
        <v>894700</v>
      </c>
      <c r="E3041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 s="13">
        <f t="shared" si="189"/>
        <v>42809.018055555556</v>
      </c>
      <c r="K3041">
        <v>1484357160</v>
      </c>
      <c r="L3041" s="13">
        <f t="shared" si="190"/>
        <v>42073.798171296294</v>
      </c>
      <c r="M3041" t="b">
        <v>0</v>
      </c>
      <c r="N3041">
        <v>6</v>
      </c>
      <c r="O3041" t="b">
        <v>0</v>
      </c>
      <c r="P3041" t="s">
        <v>8273</v>
      </c>
      <c r="Q3041" s="6">
        <f t="shared" si="188"/>
        <v>2.2157147647256063E-2</v>
      </c>
      <c r="R3041" s="8">
        <f t="shared" si="191"/>
        <v>3304</v>
      </c>
      <c r="S3041" t="s">
        <v>8310</v>
      </c>
      <c r="T3041" t="s">
        <v>8316</v>
      </c>
    </row>
    <row r="3042" spans="1:20" ht="60" x14ac:dyDescent="0.25">
      <c r="A3042">
        <v>923</v>
      </c>
      <c r="B3042" s="3" t="s">
        <v>924</v>
      </c>
      <c r="C3042" s="3" t="s">
        <v>5033</v>
      </c>
      <c r="D3042">
        <v>15000</v>
      </c>
      <c r="E3042">
        <v>330</v>
      </c>
      <c r="F3042" t="s">
        <v>8221</v>
      </c>
      <c r="G3042" t="s">
        <v>8224</v>
      </c>
      <c r="H3042" t="s">
        <v>8246</v>
      </c>
      <c r="I3042">
        <v>1416614523</v>
      </c>
      <c r="J3042" s="13">
        <f t="shared" si="189"/>
        <v>41965.001423611116</v>
      </c>
      <c r="K3042">
        <v>1414018923</v>
      </c>
      <c r="L3042" s="13">
        <f t="shared" si="190"/>
        <v>42066.733587962968</v>
      </c>
      <c r="M3042" t="b">
        <v>0</v>
      </c>
      <c r="N3042">
        <v>6</v>
      </c>
      <c r="O3042" t="b">
        <v>0</v>
      </c>
      <c r="P3042" t="s">
        <v>8278</v>
      </c>
      <c r="Q3042" s="6">
        <f t="shared" si="188"/>
        <v>2.1999999999999999E-2</v>
      </c>
      <c r="R3042" s="8">
        <f t="shared" si="191"/>
        <v>55</v>
      </c>
      <c r="S3042" t="s">
        <v>8314</v>
      </c>
      <c r="T3042" t="s">
        <v>8346</v>
      </c>
    </row>
    <row r="3043" spans="1:20" ht="45" x14ac:dyDescent="0.25">
      <c r="A3043">
        <v>4047</v>
      </c>
      <c r="B3043" s="3" t="s">
        <v>4043</v>
      </c>
      <c r="C3043" s="3" t="s">
        <v>8151</v>
      </c>
      <c r="D3043">
        <v>5000</v>
      </c>
      <c r="E3043">
        <v>110</v>
      </c>
      <c r="F3043" t="s">
        <v>8221</v>
      </c>
      <c r="G3043" t="s">
        <v>8224</v>
      </c>
      <c r="H3043" t="s">
        <v>8246</v>
      </c>
      <c r="I3043">
        <v>1420938000</v>
      </c>
      <c r="J3043" s="13">
        <f t="shared" si="189"/>
        <v>42015.041666666672</v>
      </c>
      <c r="K3043">
        <v>1418862743</v>
      </c>
      <c r="L3043" s="13">
        <f t="shared" si="190"/>
        <v>40736.668032407404</v>
      </c>
      <c r="M3043" t="b">
        <v>0</v>
      </c>
      <c r="N3043">
        <v>4</v>
      </c>
      <c r="O3043" t="b">
        <v>0</v>
      </c>
      <c r="P3043" t="s">
        <v>8271</v>
      </c>
      <c r="Q3043" s="6">
        <f t="shared" si="188"/>
        <v>2.1999999999999999E-2</v>
      </c>
      <c r="R3043" s="8">
        <f t="shared" si="191"/>
        <v>27.5</v>
      </c>
      <c r="S3043" t="s">
        <v>8317</v>
      </c>
      <c r="T3043" t="s">
        <v>8318</v>
      </c>
    </row>
    <row r="3044" spans="1:20" ht="60" x14ac:dyDescent="0.25">
      <c r="A3044">
        <v>2951</v>
      </c>
      <c r="B3044" s="3" t="s">
        <v>2951</v>
      </c>
      <c r="C3044" s="3" t="s">
        <v>7061</v>
      </c>
      <c r="D3044">
        <v>50000</v>
      </c>
      <c r="E3044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 s="13">
        <f t="shared" si="189"/>
        <v>41917.802928240737</v>
      </c>
      <c r="K3044">
        <v>1408648573</v>
      </c>
      <c r="L3044" s="13">
        <f t="shared" si="190"/>
        <v>41858.214629629627</v>
      </c>
      <c r="M3044" t="b">
        <v>0</v>
      </c>
      <c r="N3044">
        <v>58</v>
      </c>
      <c r="O3044" t="b">
        <v>0</v>
      </c>
      <c r="P3044" t="s">
        <v>8303</v>
      </c>
      <c r="Q3044" s="6">
        <f t="shared" si="188"/>
        <v>2.1919999999999999E-2</v>
      </c>
      <c r="R3044" s="8">
        <f t="shared" si="191"/>
        <v>18.896551724137932</v>
      </c>
      <c r="S3044" t="s">
        <v>8317</v>
      </c>
      <c r="T3044" t="s">
        <v>8330</v>
      </c>
    </row>
    <row r="3045" spans="1:20" ht="60" x14ac:dyDescent="0.25">
      <c r="A3045">
        <v>3642</v>
      </c>
      <c r="B3045" s="3" t="s">
        <v>3640</v>
      </c>
      <c r="C3045" s="3" t="s">
        <v>7752</v>
      </c>
      <c r="D3045">
        <v>700</v>
      </c>
      <c r="E3045">
        <v>15</v>
      </c>
      <c r="F3045" t="s">
        <v>8221</v>
      </c>
      <c r="G3045" t="s">
        <v>8236</v>
      </c>
      <c r="H3045" t="s">
        <v>8249</v>
      </c>
      <c r="I3045">
        <v>1448902800</v>
      </c>
      <c r="J3045" s="13">
        <f t="shared" si="189"/>
        <v>42338.708333333328</v>
      </c>
      <c r="K3045">
        <v>1445369727</v>
      </c>
      <c r="L3045" s="13">
        <f t="shared" si="190"/>
        <v>42128.431064814817</v>
      </c>
      <c r="M3045" t="b">
        <v>0</v>
      </c>
      <c r="N3045">
        <v>2</v>
      </c>
      <c r="O3045" t="b">
        <v>0</v>
      </c>
      <c r="P3045" t="s">
        <v>8305</v>
      </c>
      <c r="Q3045" s="6">
        <f t="shared" si="188"/>
        <v>2.1428571428571429E-2</v>
      </c>
      <c r="R3045" s="8">
        <f t="shared" si="191"/>
        <v>7.5</v>
      </c>
      <c r="S3045" t="s">
        <v>8317</v>
      </c>
      <c r="T3045" t="s">
        <v>8338</v>
      </c>
    </row>
    <row r="3046" spans="1:20" ht="30" x14ac:dyDescent="0.25">
      <c r="A3046">
        <v>3988</v>
      </c>
      <c r="B3046" s="3" t="s">
        <v>3984</v>
      </c>
      <c r="C3046" s="3" t="s">
        <v>8094</v>
      </c>
      <c r="D3046">
        <v>1500</v>
      </c>
      <c r="E3046">
        <v>32</v>
      </c>
      <c r="F3046" t="s">
        <v>8221</v>
      </c>
      <c r="G3046" t="s">
        <v>8224</v>
      </c>
      <c r="H3046" t="s">
        <v>8246</v>
      </c>
      <c r="I3046">
        <v>1440813413</v>
      </c>
      <c r="J3046" s="13">
        <f t="shared" si="189"/>
        <v>42245.08116898148</v>
      </c>
      <c r="K3046">
        <v>1439517413</v>
      </c>
      <c r="L3046" s="13">
        <f t="shared" si="190"/>
        <v>42307.189270833333</v>
      </c>
      <c r="M3046" t="b">
        <v>0</v>
      </c>
      <c r="N3046">
        <v>4</v>
      </c>
      <c r="O3046" t="b">
        <v>0</v>
      </c>
      <c r="P3046" t="s">
        <v>8271</v>
      </c>
      <c r="Q3046" s="6">
        <f t="shared" si="188"/>
        <v>2.1333333333333333E-2</v>
      </c>
      <c r="R3046" s="8">
        <f t="shared" si="191"/>
        <v>8</v>
      </c>
      <c r="S3046" t="s">
        <v>8317</v>
      </c>
      <c r="T3046" t="s">
        <v>8318</v>
      </c>
    </row>
    <row r="3047" spans="1:20" ht="45" x14ac:dyDescent="0.25">
      <c r="A3047">
        <v>2779</v>
      </c>
      <c r="B3047" s="3" t="s">
        <v>2779</v>
      </c>
      <c r="C3047" s="3" t="s">
        <v>6889</v>
      </c>
      <c r="D3047">
        <v>2500</v>
      </c>
      <c r="E3047">
        <v>53</v>
      </c>
      <c r="F3047" t="s">
        <v>8221</v>
      </c>
      <c r="G3047" t="s">
        <v>8224</v>
      </c>
      <c r="H3047" t="s">
        <v>8246</v>
      </c>
      <c r="I3047">
        <v>1448204621</v>
      </c>
      <c r="J3047" s="13">
        <f t="shared" si="189"/>
        <v>42330.627557870372</v>
      </c>
      <c r="K3047">
        <v>1445609021</v>
      </c>
      <c r="L3047" s="13">
        <f t="shared" si="190"/>
        <v>42045.86336805555</v>
      </c>
      <c r="M3047" t="b">
        <v>0</v>
      </c>
      <c r="N3047">
        <v>1</v>
      </c>
      <c r="O3047" t="b">
        <v>0</v>
      </c>
      <c r="P3047" t="s">
        <v>8304</v>
      </c>
      <c r="Q3047" s="6">
        <f t="shared" si="188"/>
        <v>2.12E-2</v>
      </c>
      <c r="R3047" s="8">
        <f t="shared" si="191"/>
        <v>53</v>
      </c>
      <c r="S3047" t="s">
        <v>8323</v>
      </c>
      <c r="T3047" t="s">
        <v>8351</v>
      </c>
    </row>
    <row r="3048" spans="1:20" ht="60" x14ac:dyDescent="0.25">
      <c r="A3048">
        <v>2132</v>
      </c>
      <c r="B3048" s="3" t="s">
        <v>2133</v>
      </c>
      <c r="C3048" s="3" t="s">
        <v>6242</v>
      </c>
      <c r="D3048">
        <v>100000</v>
      </c>
      <c r="E3048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 s="13">
        <f t="shared" si="189"/>
        <v>41673.487175925926</v>
      </c>
      <c r="K3048">
        <v>1388835692</v>
      </c>
      <c r="L3048" s="13">
        <f t="shared" si="190"/>
        <v>42767.031678240746</v>
      </c>
      <c r="M3048" t="b">
        <v>0</v>
      </c>
      <c r="N3048">
        <v>99</v>
      </c>
      <c r="O3048" t="b">
        <v>0</v>
      </c>
      <c r="P3048" t="s">
        <v>8282</v>
      </c>
      <c r="Q3048" s="6">
        <f t="shared" si="188"/>
        <v>2.1129899999999997E-2</v>
      </c>
      <c r="R3048" s="8">
        <f t="shared" si="191"/>
        <v>21.34333333333333</v>
      </c>
      <c r="S3048" t="s">
        <v>8312</v>
      </c>
      <c r="T3048" t="s">
        <v>8348</v>
      </c>
    </row>
    <row r="3049" spans="1:20" ht="60" x14ac:dyDescent="0.25">
      <c r="A3049">
        <v>3845</v>
      </c>
      <c r="B3049" s="3" t="s">
        <v>3842</v>
      </c>
      <c r="C3049" s="3" t="s">
        <v>7954</v>
      </c>
      <c r="D3049">
        <v>40000</v>
      </c>
      <c r="E3049">
        <v>842</v>
      </c>
      <c r="F3049" t="s">
        <v>8221</v>
      </c>
      <c r="G3049" t="s">
        <v>8224</v>
      </c>
      <c r="H3049" t="s">
        <v>8246</v>
      </c>
      <c r="I3049">
        <v>1443711774</v>
      </c>
      <c r="J3049" s="13">
        <f t="shared" si="189"/>
        <v>42278.627013888887</v>
      </c>
      <c r="K3049">
        <v>1441119774</v>
      </c>
      <c r="L3049" s="13">
        <f t="shared" si="190"/>
        <v>42660.552465277782</v>
      </c>
      <c r="M3049" t="b">
        <v>1</v>
      </c>
      <c r="N3049">
        <v>12</v>
      </c>
      <c r="O3049" t="b">
        <v>0</v>
      </c>
      <c r="P3049" t="s">
        <v>8271</v>
      </c>
      <c r="Q3049" s="6">
        <f t="shared" si="188"/>
        <v>2.1049999999999999E-2</v>
      </c>
      <c r="R3049" s="8">
        <f t="shared" si="191"/>
        <v>70.166666666666671</v>
      </c>
      <c r="S3049" t="s">
        <v>8317</v>
      </c>
      <c r="T3049" t="s">
        <v>8318</v>
      </c>
    </row>
    <row r="3050" spans="1:20" ht="60" x14ac:dyDescent="0.25">
      <c r="A3050">
        <v>1481</v>
      </c>
      <c r="B3050" s="3" t="s">
        <v>1482</v>
      </c>
      <c r="C3050" s="3" t="s">
        <v>5591</v>
      </c>
      <c r="D3050">
        <v>5000</v>
      </c>
      <c r="E3050">
        <v>105</v>
      </c>
      <c r="F3050" t="s">
        <v>8221</v>
      </c>
      <c r="G3050" t="s">
        <v>8229</v>
      </c>
      <c r="H3050" t="s">
        <v>8251</v>
      </c>
      <c r="I3050">
        <v>1383430145</v>
      </c>
      <c r="J3050" s="13">
        <f t="shared" si="189"/>
        <v>41580.922974537039</v>
      </c>
      <c r="K3050">
        <v>1380838145</v>
      </c>
      <c r="L3050" s="13">
        <f t="shared" si="190"/>
        <v>42185.058993055558</v>
      </c>
      <c r="M3050" t="b">
        <v>0</v>
      </c>
      <c r="N3050">
        <v>6</v>
      </c>
      <c r="O3050" t="b">
        <v>0</v>
      </c>
      <c r="P3050" t="s">
        <v>8275</v>
      </c>
      <c r="Q3050" s="6">
        <f t="shared" si="188"/>
        <v>2.1000000000000001E-2</v>
      </c>
      <c r="R3050" s="8">
        <f t="shared" si="191"/>
        <v>17.5</v>
      </c>
      <c r="S3050" t="s">
        <v>8323</v>
      </c>
      <c r="T3050" t="s">
        <v>8345</v>
      </c>
    </row>
    <row r="3051" spans="1:20" ht="45" x14ac:dyDescent="0.25">
      <c r="A3051">
        <v>2878</v>
      </c>
      <c r="B3051" s="3" t="s">
        <v>2878</v>
      </c>
      <c r="C3051" s="3" t="s">
        <v>6988</v>
      </c>
      <c r="D3051">
        <v>3000</v>
      </c>
      <c r="E3051">
        <v>63</v>
      </c>
      <c r="F3051" t="s">
        <v>8221</v>
      </c>
      <c r="G3051" t="s">
        <v>8225</v>
      </c>
      <c r="H3051" t="s">
        <v>8247</v>
      </c>
      <c r="I3051">
        <v>1435934795</v>
      </c>
      <c r="J3051" s="13">
        <f t="shared" si="189"/>
        <v>42188.615682870368</v>
      </c>
      <c r="K3051">
        <v>1430750795</v>
      </c>
      <c r="L3051" s="13">
        <f t="shared" si="190"/>
        <v>42592.750555555554</v>
      </c>
      <c r="M3051" t="b">
        <v>0</v>
      </c>
      <c r="N3051">
        <v>4</v>
      </c>
      <c r="O3051" t="b">
        <v>0</v>
      </c>
      <c r="P3051" t="s">
        <v>8271</v>
      </c>
      <c r="Q3051" s="6">
        <f t="shared" si="188"/>
        <v>2.1000000000000001E-2</v>
      </c>
      <c r="R3051" s="8">
        <f t="shared" si="191"/>
        <v>15.75</v>
      </c>
      <c r="S3051" t="s">
        <v>8317</v>
      </c>
      <c r="T3051" t="s">
        <v>8318</v>
      </c>
    </row>
    <row r="3052" spans="1:20" ht="60" x14ac:dyDescent="0.25">
      <c r="A3052">
        <v>1819</v>
      </c>
      <c r="B3052" s="3" t="s">
        <v>1820</v>
      </c>
      <c r="C3052" s="3" t="s">
        <v>5929</v>
      </c>
      <c r="D3052">
        <v>1200</v>
      </c>
      <c r="E3052">
        <v>25</v>
      </c>
      <c r="F3052" t="s">
        <v>8221</v>
      </c>
      <c r="G3052" t="s">
        <v>8224</v>
      </c>
      <c r="H3052" t="s">
        <v>8246</v>
      </c>
      <c r="I3052">
        <v>1406743396</v>
      </c>
      <c r="J3052" s="13">
        <f t="shared" si="189"/>
        <v>41850.752268518518</v>
      </c>
      <c r="K3052">
        <v>1404151396</v>
      </c>
      <c r="L3052" s="13">
        <f t="shared" si="190"/>
        <v>41840.983541666668</v>
      </c>
      <c r="M3052" t="b">
        <v>0</v>
      </c>
      <c r="N3052">
        <v>4</v>
      </c>
      <c r="O3052" t="b">
        <v>0</v>
      </c>
      <c r="P3052" t="s">
        <v>8285</v>
      </c>
      <c r="Q3052" s="6">
        <f t="shared" si="188"/>
        <v>2.0833333333333332E-2</v>
      </c>
      <c r="R3052" s="8">
        <f t="shared" si="191"/>
        <v>6.25</v>
      </c>
      <c r="S3052" t="s">
        <v>8325</v>
      </c>
      <c r="T3052" t="s">
        <v>8326</v>
      </c>
    </row>
    <row r="3053" spans="1:20" ht="60" x14ac:dyDescent="0.25">
      <c r="A3053">
        <v>973</v>
      </c>
      <c r="B3053" s="3" t="s">
        <v>974</v>
      </c>
      <c r="C3053" s="3" t="s">
        <v>5083</v>
      </c>
      <c r="D3053">
        <v>20000</v>
      </c>
      <c r="E3053">
        <v>411</v>
      </c>
      <c r="F3053" t="s">
        <v>8221</v>
      </c>
      <c r="G3053" t="s">
        <v>8224</v>
      </c>
      <c r="H3053" t="s">
        <v>8246</v>
      </c>
      <c r="I3053">
        <v>1447032093</v>
      </c>
      <c r="J3053" s="13">
        <f t="shared" si="189"/>
        <v>42317.056631944448</v>
      </c>
      <c r="K3053">
        <v>1441844493</v>
      </c>
      <c r="L3053" s="13">
        <f t="shared" si="190"/>
        <v>41781.045173611114</v>
      </c>
      <c r="M3053" t="b">
        <v>0</v>
      </c>
      <c r="N3053">
        <v>8</v>
      </c>
      <c r="O3053" t="b">
        <v>0</v>
      </c>
      <c r="P3053" t="s">
        <v>8273</v>
      </c>
      <c r="Q3053" s="6">
        <f t="shared" si="188"/>
        <v>2.0549999999999999E-2</v>
      </c>
      <c r="R3053" s="8">
        <f t="shared" si="191"/>
        <v>51.375</v>
      </c>
      <c r="S3053" t="s">
        <v>8310</v>
      </c>
      <c r="T3053" t="s">
        <v>8316</v>
      </c>
    </row>
    <row r="3054" spans="1:20" ht="45" x14ac:dyDescent="0.25">
      <c r="A3054">
        <v>2644</v>
      </c>
      <c r="B3054" s="3" t="s">
        <v>2644</v>
      </c>
      <c r="C3054" s="3" t="s">
        <v>6754</v>
      </c>
      <c r="D3054">
        <v>100000</v>
      </c>
      <c r="E3054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 s="13">
        <f t="shared" si="189"/>
        <v>42804.792071759264</v>
      </c>
      <c r="K3054">
        <v>1486580435</v>
      </c>
      <c r="L3054" s="13">
        <f t="shared" si="190"/>
        <v>42327.805659722217</v>
      </c>
      <c r="M3054" t="b">
        <v>1</v>
      </c>
      <c r="N3054">
        <v>52</v>
      </c>
      <c r="O3054" t="b">
        <v>0</v>
      </c>
      <c r="P3054" t="s">
        <v>8301</v>
      </c>
      <c r="Q3054" s="6">
        <f t="shared" si="188"/>
        <v>2.053E-2</v>
      </c>
      <c r="R3054" s="8">
        <f t="shared" si="191"/>
        <v>39.480769230769234</v>
      </c>
      <c r="S3054" t="s">
        <v>8310</v>
      </c>
      <c r="T3054" t="s">
        <v>8319</v>
      </c>
    </row>
    <row r="3055" spans="1:20" ht="60" x14ac:dyDescent="0.25">
      <c r="A3055">
        <v>4107</v>
      </c>
      <c r="B3055" s="3" t="s">
        <v>4103</v>
      </c>
      <c r="C3055" s="3" t="s">
        <v>8210</v>
      </c>
      <c r="D3055">
        <v>2000</v>
      </c>
      <c r="E3055">
        <v>41</v>
      </c>
      <c r="F3055" t="s">
        <v>8221</v>
      </c>
      <c r="G3055" t="s">
        <v>8224</v>
      </c>
      <c r="H3055" t="s">
        <v>8246</v>
      </c>
      <c r="I3055">
        <v>1411596001</v>
      </c>
      <c r="J3055" s="13">
        <f t="shared" si="189"/>
        <v>41906.916678240741</v>
      </c>
      <c r="K3055">
        <v>1409608801</v>
      </c>
      <c r="L3055" s="13">
        <f t="shared" si="190"/>
        <v>42628.22792824074</v>
      </c>
      <c r="M3055" t="b">
        <v>0</v>
      </c>
      <c r="N3055">
        <v>4</v>
      </c>
      <c r="O3055" t="b">
        <v>0</v>
      </c>
      <c r="P3055" t="s">
        <v>8271</v>
      </c>
      <c r="Q3055" s="6">
        <f t="shared" si="188"/>
        <v>2.0500000000000001E-2</v>
      </c>
      <c r="R3055" s="8">
        <f t="shared" si="191"/>
        <v>10.25</v>
      </c>
      <c r="S3055" t="s">
        <v>8317</v>
      </c>
      <c r="T3055" t="s">
        <v>8318</v>
      </c>
    </row>
    <row r="3056" spans="1:20" ht="60" x14ac:dyDescent="0.25">
      <c r="A3056">
        <v>865</v>
      </c>
      <c r="B3056" s="3" t="s">
        <v>866</v>
      </c>
      <c r="C3056" s="3" t="s">
        <v>4975</v>
      </c>
      <c r="D3056">
        <v>2200</v>
      </c>
      <c r="E3056">
        <v>45</v>
      </c>
      <c r="F3056" t="s">
        <v>8221</v>
      </c>
      <c r="G3056" t="s">
        <v>8224</v>
      </c>
      <c r="H3056" t="s">
        <v>8246</v>
      </c>
      <c r="I3056">
        <v>1358361197</v>
      </c>
      <c r="J3056" s="13">
        <f t="shared" si="189"/>
        <v>41290.77311342593</v>
      </c>
      <c r="K3056">
        <v>1353177197</v>
      </c>
      <c r="L3056" s="13">
        <f t="shared" si="190"/>
        <v>42031.011249999996</v>
      </c>
      <c r="M3056" t="b">
        <v>0</v>
      </c>
      <c r="N3056">
        <v>2</v>
      </c>
      <c r="O3056" t="b">
        <v>0</v>
      </c>
      <c r="P3056" t="s">
        <v>8278</v>
      </c>
      <c r="Q3056" s="6">
        <f t="shared" si="188"/>
        <v>2.0454545454545454E-2</v>
      </c>
      <c r="R3056" s="8">
        <f t="shared" si="191"/>
        <v>22.5</v>
      </c>
      <c r="S3056" t="s">
        <v>8314</v>
      </c>
      <c r="T3056" t="s">
        <v>8346</v>
      </c>
    </row>
    <row r="3057" spans="1:20" ht="45" x14ac:dyDescent="0.25">
      <c r="A3057">
        <v>1816</v>
      </c>
      <c r="B3057" s="3" t="s">
        <v>1817</v>
      </c>
      <c r="C3057" s="3" t="s">
        <v>5926</v>
      </c>
      <c r="D3057">
        <v>25000</v>
      </c>
      <c r="E3057">
        <v>509</v>
      </c>
      <c r="F3057" t="s">
        <v>8221</v>
      </c>
      <c r="G3057" t="s">
        <v>8240</v>
      </c>
      <c r="H3057" t="s">
        <v>8257</v>
      </c>
      <c r="I3057">
        <v>1469473200</v>
      </c>
      <c r="J3057" s="13">
        <f t="shared" si="189"/>
        <v>42576.791666666672</v>
      </c>
      <c r="K3057">
        <v>1467061303</v>
      </c>
      <c r="L3057" s="13">
        <f t="shared" si="190"/>
        <v>42204.875868055555</v>
      </c>
      <c r="M3057" t="b">
        <v>0</v>
      </c>
      <c r="N3057">
        <v>6</v>
      </c>
      <c r="O3057" t="b">
        <v>0</v>
      </c>
      <c r="P3057" t="s">
        <v>8285</v>
      </c>
      <c r="Q3057" s="6">
        <f t="shared" si="188"/>
        <v>2.036E-2</v>
      </c>
      <c r="R3057" s="8">
        <f t="shared" si="191"/>
        <v>84.833333333333329</v>
      </c>
      <c r="S3057" t="s">
        <v>8325</v>
      </c>
      <c r="T3057" t="s">
        <v>8326</v>
      </c>
    </row>
    <row r="3058" spans="1:20" ht="60" x14ac:dyDescent="0.25">
      <c r="A3058">
        <v>421</v>
      </c>
      <c r="B3058" s="3" t="s">
        <v>422</v>
      </c>
      <c r="C3058" s="3" t="s">
        <v>4531</v>
      </c>
      <c r="D3058">
        <v>15000</v>
      </c>
      <c r="E3058">
        <v>301</v>
      </c>
      <c r="F3058" t="s">
        <v>8221</v>
      </c>
      <c r="G3058" t="s">
        <v>8224</v>
      </c>
      <c r="H3058" t="s">
        <v>8246</v>
      </c>
      <c r="I3058">
        <v>1440157656</v>
      </c>
      <c r="J3058" s="13">
        <f t="shared" si="189"/>
        <v>42237.491388888884</v>
      </c>
      <c r="K3058">
        <v>1434973656</v>
      </c>
      <c r="L3058" s="13">
        <f t="shared" si="190"/>
        <v>41879.043530092589</v>
      </c>
      <c r="M3058" t="b">
        <v>0</v>
      </c>
      <c r="N3058">
        <v>6</v>
      </c>
      <c r="O3058" t="b">
        <v>0</v>
      </c>
      <c r="P3058" t="s">
        <v>8270</v>
      </c>
      <c r="Q3058" s="6">
        <f t="shared" si="188"/>
        <v>2.0066666666666667E-2</v>
      </c>
      <c r="R3058" s="8">
        <f t="shared" si="191"/>
        <v>50.166666666666664</v>
      </c>
      <c r="S3058" t="s">
        <v>8320</v>
      </c>
      <c r="T3058" t="s">
        <v>8347</v>
      </c>
    </row>
    <row r="3059" spans="1:20" ht="60" x14ac:dyDescent="0.25">
      <c r="A3059">
        <v>218</v>
      </c>
      <c r="B3059" s="3" t="s">
        <v>220</v>
      </c>
      <c r="C3059" s="3" t="s">
        <v>4328</v>
      </c>
      <c r="D3059">
        <v>5000</v>
      </c>
      <c r="E3059">
        <v>100</v>
      </c>
      <c r="F3059" t="s">
        <v>8221</v>
      </c>
      <c r="G3059" t="s">
        <v>8224</v>
      </c>
      <c r="H3059" t="s">
        <v>8246</v>
      </c>
      <c r="I3059">
        <v>1431702289</v>
      </c>
      <c r="J3059" s="13">
        <f t="shared" si="189"/>
        <v>42139.628344907411</v>
      </c>
      <c r="K3059">
        <v>1426518289</v>
      </c>
      <c r="L3059" s="13">
        <f t="shared" si="190"/>
        <v>42069.903437500005</v>
      </c>
      <c r="M3059" t="b">
        <v>0</v>
      </c>
      <c r="N3059">
        <v>1</v>
      </c>
      <c r="O3059" t="b">
        <v>0</v>
      </c>
      <c r="P3059" t="s">
        <v>8268</v>
      </c>
      <c r="Q3059" s="6">
        <f t="shared" si="188"/>
        <v>0.02</v>
      </c>
      <c r="R3059" s="8">
        <f t="shared" si="191"/>
        <v>100</v>
      </c>
      <c r="S3059" t="s">
        <v>8320</v>
      </c>
      <c r="T3059" t="s">
        <v>8349</v>
      </c>
    </row>
    <row r="3060" spans="1:20" ht="30" x14ac:dyDescent="0.25">
      <c r="A3060">
        <v>600</v>
      </c>
      <c r="B3060" s="3" t="s">
        <v>601</v>
      </c>
      <c r="C3060" s="3" t="s">
        <v>4710</v>
      </c>
      <c r="D3060">
        <v>5000</v>
      </c>
      <c r="E3060">
        <v>100</v>
      </c>
      <c r="F3060" t="s">
        <v>8220</v>
      </c>
      <c r="G3060" t="s">
        <v>8224</v>
      </c>
      <c r="H3060" t="s">
        <v>8246</v>
      </c>
      <c r="I3060">
        <v>1431198562</v>
      </c>
      <c r="J3060" s="13">
        <f t="shared" si="189"/>
        <v>42133.798171296294</v>
      </c>
      <c r="K3060">
        <v>1426014562</v>
      </c>
      <c r="L3060" s="13">
        <f t="shared" si="190"/>
        <v>42074.935740740737</v>
      </c>
      <c r="M3060" t="b">
        <v>0</v>
      </c>
      <c r="N3060">
        <v>1</v>
      </c>
      <c r="O3060" t="b">
        <v>0</v>
      </c>
      <c r="P3060" t="s">
        <v>8272</v>
      </c>
      <c r="Q3060" s="6">
        <f t="shared" si="188"/>
        <v>0.02</v>
      </c>
      <c r="R3060" s="8">
        <f t="shared" si="191"/>
        <v>100</v>
      </c>
      <c r="S3060" t="s">
        <v>8310</v>
      </c>
      <c r="T3060" t="s">
        <v>8357</v>
      </c>
    </row>
    <row r="3061" spans="1:20" ht="60" x14ac:dyDescent="0.25">
      <c r="A3061">
        <v>2148</v>
      </c>
      <c r="B3061" s="3" t="s">
        <v>2149</v>
      </c>
      <c r="C3061" s="3" t="s">
        <v>6258</v>
      </c>
      <c r="D3061">
        <v>100</v>
      </c>
      <c r="E3061">
        <v>2</v>
      </c>
      <c r="F3061" t="s">
        <v>8221</v>
      </c>
      <c r="G3061" t="s">
        <v>8225</v>
      </c>
      <c r="H3061" t="s">
        <v>8247</v>
      </c>
      <c r="I3061">
        <v>1427992582</v>
      </c>
      <c r="J3061" s="13">
        <f t="shared" si="189"/>
        <v>42096.691921296297</v>
      </c>
      <c r="K3061">
        <v>1425404182</v>
      </c>
      <c r="L3061" s="13">
        <f t="shared" si="190"/>
        <v>42358.684872685189</v>
      </c>
      <c r="M3061" t="b">
        <v>0</v>
      </c>
      <c r="N3061">
        <v>2</v>
      </c>
      <c r="O3061" t="b">
        <v>0</v>
      </c>
      <c r="P3061" t="s">
        <v>8282</v>
      </c>
      <c r="Q3061" s="6">
        <f t="shared" si="188"/>
        <v>0.02</v>
      </c>
      <c r="R3061" s="8">
        <f t="shared" si="191"/>
        <v>1</v>
      </c>
      <c r="S3061" t="s">
        <v>8312</v>
      </c>
      <c r="T3061" t="s">
        <v>8348</v>
      </c>
    </row>
    <row r="3062" spans="1:20" ht="60" x14ac:dyDescent="0.25">
      <c r="A3062">
        <v>2766</v>
      </c>
      <c r="B3062" s="3" t="s">
        <v>2766</v>
      </c>
      <c r="C3062" s="3" t="s">
        <v>6876</v>
      </c>
      <c r="D3062">
        <v>5000</v>
      </c>
      <c r="E3062">
        <v>100</v>
      </c>
      <c r="F3062" t="s">
        <v>8221</v>
      </c>
      <c r="G3062" t="s">
        <v>8224</v>
      </c>
      <c r="H3062" t="s">
        <v>8246</v>
      </c>
      <c r="I3062">
        <v>1313078518</v>
      </c>
      <c r="J3062" s="13">
        <f t="shared" si="189"/>
        <v>40766.668032407404</v>
      </c>
      <c r="K3062">
        <v>1310486518</v>
      </c>
      <c r="L3062" s="13">
        <f t="shared" si="190"/>
        <v>41991.526655092588</v>
      </c>
      <c r="M3062" t="b">
        <v>0</v>
      </c>
      <c r="N3062">
        <v>4</v>
      </c>
      <c r="O3062" t="b">
        <v>0</v>
      </c>
      <c r="P3062" t="s">
        <v>8304</v>
      </c>
      <c r="Q3062" s="6">
        <f t="shared" si="188"/>
        <v>0.02</v>
      </c>
      <c r="R3062" s="8">
        <f t="shared" si="191"/>
        <v>25</v>
      </c>
      <c r="S3062" t="s">
        <v>8323</v>
      </c>
      <c r="T3062" t="s">
        <v>8351</v>
      </c>
    </row>
    <row r="3063" spans="1:20" ht="60" x14ac:dyDescent="0.25">
      <c r="A3063">
        <v>3742</v>
      </c>
      <c r="B3063" s="3" t="s">
        <v>3739</v>
      </c>
      <c r="C3063" s="3" t="s">
        <v>7852</v>
      </c>
      <c r="D3063">
        <v>5000</v>
      </c>
      <c r="E3063">
        <v>100</v>
      </c>
      <c r="F3063" t="s">
        <v>8221</v>
      </c>
      <c r="G3063" t="s">
        <v>8224</v>
      </c>
      <c r="H3063" t="s">
        <v>8246</v>
      </c>
      <c r="I3063">
        <v>1409980144</v>
      </c>
      <c r="J3063" s="13">
        <f t="shared" si="189"/>
        <v>41888.214629629627</v>
      </c>
      <c r="K3063">
        <v>1407388144</v>
      </c>
      <c r="L3063" s="13">
        <f t="shared" si="190"/>
        <v>41854.389780092592</v>
      </c>
      <c r="M3063" t="b">
        <v>0</v>
      </c>
      <c r="N3063">
        <v>4</v>
      </c>
      <c r="O3063" t="b">
        <v>0</v>
      </c>
      <c r="P3063" t="s">
        <v>8271</v>
      </c>
      <c r="Q3063" s="6">
        <f t="shared" si="188"/>
        <v>0.02</v>
      </c>
      <c r="R3063" s="8">
        <f t="shared" si="191"/>
        <v>25</v>
      </c>
      <c r="S3063" t="s">
        <v>8317</v>
      </c>
      <c r="T3063" t="s">
        <v>8318</v>
      </c>
    </row>
    <row r="3064" spans="1:20" ht="60" x14ac:dyDescent="0.25">
      <c r="A3064">
        <v>3858</v>
      </c>
      <c r="B3064" s="3" t="s">
        <v>3855</v>
      </c>
      <c r="C3064" s="3" t="s">
        <v>7967</v>
      </c>
      <c r="D3064">
        <v>500</v>
      </c>
      <c r="E3064">
        <v>10</v>
      </c>
      <c r="F3064" t="s">
        <v>8221</v>
      </c>
      <c r="G3064" t="s">
        <v>8225</v>
      </c>
      <c r="H3064" t="s">
        <v>8247</v>
      </c>
      <c r="I3064">
        <v>1432328400</v>
      </c>
      <c r="J3064" s="13">
        <f t="shared" si="189"/>
        <v>42146.875</v>
      </c>
      <c r="K3064">
        <v>1430734844</v>
      </c>
      <c r="L3064" s="13">
        <f t="shared" si="190"/>
        <v>42233.362314814818</v>
      </c>
      <c r="M3064" t="b">
        <v>0</v>
      </c>
      <c r="N3064">
        <v>1</v>
      </c>
      <c r="O3064" t="b">
        <v>0</v>
      </c>
      <c r="P3064" t="s">
        <v>8271</v>
      </c>
      <c r="Q3064" s="6">
        <f t="shared" si="188"/>
        <v>0.02</v>
      </c>
      <c r="R3064" s="8">
        <f t="shared" si="191"/>
        <v>10</v>
      </c>
      <c r="S3064" t="s">
        <v>8317</v>
      </c>
      <c r="T3064" t="s">
        <v>8318</v>
      </c>
    </row>
    <row r="3065" spans="1:20" ht="60" x14ac:dyDescent="0.25">
      <c r="A3065">
        <v>4082</v>
      </c>
      <c r="B3065" s="3" t="s">
        <v>4078</v>
      </c>
      <c r="C3065" s="3" t="s">
        <v>8185</v>
      </c>
      <c r="D3065">
        <v>150</v>
      </c>
      <c r="E3065">
        <v>3</v>
      </c>
      <c r="F3065" t="s">
        <v>8221</v>
      </c>
      <c r="G3065" t="s">
        <v>8224</v>
      </c>
      <c r="H3065" t="s">
        <v>8246</v>
      </c>
      <c r="I3065">
        <v>1447542000</v>
      </c>
      <c r="J3065" s="13">
        <f t="shared" si="189"/>
        <v>42322.958333333328</v>
      </c>
      <c r="K3065">
        <v>1446179553</v>
      </c>
      <c r="L3065" s="13">
        <f t="shared" si="190"/>
        <v>42079.857974537037</v>
      </c>
      <c r="M3065" t="b">
        <v>0</v>
      </c>
      <c r="N3065">
        <v>2</v>
      </c>
      <c r="O3065" t="b">
        <v>0</v>
      </c>
      <c r="P3065" t="s">
        <v>8271</v>
      </c>
      <c r="Q3065" s="6">
        <f t="shared" si="188"/>
        <v>0.02</v>
      </c>
      <c r="R3065" s="8">
        <f t="shared" si="191"/>
        <v>1.5</v>
      </c>
      <c r="S3065" t="s">
        <v>8317</v>
      </c>
      <c r="T3065" t="s">
        <v>8318</v>
      </c>
    </row>
    <row r="3066" spans="1:20" ht="45" x14ac:dyDescent="0.25">
      <c r="A3066">
        <v>1778</v>
      </c>
      <c r="B3066" s="3" t="s">
        <v>1779</v>
      </c>
      <c r="C3066" s="3" t="s">
        <v>5888</v>
      </c>
      <c r="D3066">
        <v>50000</v>
      </c>
      <c r="E3066">
        <v>995</v>
      </c>
      <c r="F3066" t="s">
        <v>8221</v>
      </c>
      <c r="G3066" t="s">
        <v>8224</v>
      </c>
      <c r="H3066" t="s">
        <v>8246</v>
      </c>
      <c r="I3066">
        <v>1427485395</v>
      </c>
      <c r="J3066" s="13">
        <f t="shared" si="189"/>
        <v>42090.821701388893</v>
      </c>
      <c r="K3066">
        <v>1423600995</v>
      </c>
      <c r="L3066" s="13">
        <f t="shared" si="190"/>
        <v>41934.842685185184</v>
      </c>
      <c r="M3066" t="b">
        <v>1</v>
      </c>
      <c r="N3066">
        <v>15</v>
      </c>
      <c r="O3066" t="b">
        <v>0</v>
      </c>
      <c r="P3066" t="s">
        <v>8285</v>
      </c>
      <c r="Q3066" s="6">
        <f t="shared" si="188"/>
        <v>1.9900000000000001E-2</v>
      </c>
      <c r="R3066" s="8">
        <f t="shared" si="191"/>
        <v>66.333333333333329</v>
      </c>
      <c r="S3066" t="s">
        <v>8325</v>
      </c>
      <c r="T3066" t="s">
        <v>8326</v>
      </c>
    </row>
    <row r="3067" spans="1:20" ht="45" x14ac:dyDescent="0.25">
      <c r="A3067">
        <v>4108</v>
      </c>
      <c r="B3067" s="3" t="s">
        <v>4104</v>
      </c>
      <c r="C3067" s="3" t="s">
        <v>8211</v>
      </c>
      <c r="D3067">
        <v>3000</v>
      </c>
      <c r="E3067">
        <v>59</v>
      </c>
      <c r="F3067" t="s">
        <v>8221</v>
      </c>
      <c r="G3067" t="s">
        <v>8224</v>
      </c>
      <c r="H3067" t="s">
        <v>8246</v>
      </c>
      <c r="I3067">
        <v>1488517200</v>
      </c>
      <c r="J3067" s="13">
        <f t="shared" si="189"/>
        <v>42797.208333333328</v>
      </c>
      <c r="K3067">
        <v>1485909937</v>
      </c>
      <c r="L3067" s="13">
        <f t="shared" si="190"/>
        <v>41361.886469907404</v>
      </c>
      <c r="M3067" t="b">
        <v>0</v>
      </c>
      <c r="N3067">
        <v>1</v>
      </c>
      <c r="O3067" t="b">
        <v>0</v>
      </c>
      <c r="P3067" t="s">
        <v>8271</v>
      </c>
      <c r="Q3067" s="6">
        <f t="shared" si="188"/>
        <v>1.9666666666666666E-2</v>
      </c>
      <c r="R3067" s="8">
        <f t="shared" si="191"/>
        <v>59</v>
      </c>
      <c r="S3067" t="s">
        <v>8317</v>
      </c>
      <c r="T3067" t="s">
        <v>8318</v>
      </c>
    </row>
    <row r="3068" spans="1:20" ht="30" x14ac:dyDescent="0.25">
      <c r="A3068">
        <v>957</v>
      </c>
      <c r="B3068" s="3" t="s">
        <v>958</v>
      </c>
      <c r="C3068" s="3" t="s">
        <v>5067</v>
      </c>
      <c r="D3068">
        <v>12000</v>
      </c>
      <c r="E3068">
        <v>233</v>
      </c>
      <c r="F3068" t="s">
        <v>8221</v>
      </c>
      <c r="G3068" t="s">
        <v>8224</v>
      </c>
      <c r="H3068" t="s">
        <v>8246</v>
      </c>
      <c r="I3068">
        <v>1479392133</v>
      </c>
      <c r="J3068" s="13">
        <f t="shared" si="189"/>
        <v>42691.594131944439</v>
      </c>
      <c r="K3068">
        <v>1476710133</v>
      </c>
      <c r="L3068" s="13">
        <f t="shared" si="190"/>
        <v>42382.906527777777</v>
      </c>
      <c r="M3068" t="b">
        <v>0</v>
      </c>
      <c r="N3068">
        <v>7</v>
      </c>
      <c r="O3068" t="b">
        <v>0</v>
      </c>
      <c r="P3068" t="s">
        <v>8273</v>
      </c>
      <c r="Q3068" s="6">
        <f t="shared" si="188"/>
        <v>1.9416666666666665E-2</v>
      </c>
      <c r="R3068" s="8">
        <f t="shared" si="191"/>
        <v>33.285714285714285</v>
      </c>
      <c r="S3068" t="s">
        <v>8310</v>
      </c>
      <c r="T3068" t="s">
        <v>8316</v>
      </c>
    </row>
    <row r="3069" spans="1:20" ht="60" x14ac:dyDescent="0.25">
      <c r="A3069">
        <v>976</v>
      </c>
      <c r="B3069" s="3" t="s">
        <v>977</v>
      </c>
      <c r="C3069" s="3" t="s">
        <v>5086</v>
      </c>
      <c r="D3069">
        <v>150000</v>
      </c>
      <c r="E3069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 s="13">
        <f t="shared" si="189"/>
        <v>42230.058993055558</v>
      </c>
      <c r="K3069">
        <v>1435627497</v>
      </c>
      <c r="L3069" s="13">
        <f t="shared" si="190"/>
        <v>42703.917824074073</v>
      </c>
      <c r="M3069" t="b">
        <v>0</v>
      </c>
      <c r="N3069">
        <v>18</v>
      </c>
      <c r="O3069" t="b">
        <v>0</v>
      </c>
      <c r="P3069" t="s">
        <v>8273</v>
      </c>
      <c r="Q3069" s="6">
        <f t="shared" si="188"/>
        <v>1.9259999999999999E-2</v>
      </c>
      <c r="R3069" s="8">
        <f t="shared" si="191"/>
        <v>160.5</v>
      </c>
      <c r="S3069" t="s">
        <v>8310</v>
      </c>
      <c r="T3069" t="s">
        <v>8316</v>
      </c>
    </row>
    <row r="3070" spans="1:20" ht="45" x14ac:dyDescent="0.25">
      <c r="A3070">
        <v>946</v>
      </c>
      <c r="B3070" s="3" t="s">
        <v>947</v>
      </c>
      <c r="C3070" s="3" t="s">
        <v>5056</v>
      </c>
      <c r="D3070">
        <v>15000</v>
      </c>
      <c r="E3070">
        <v>286</v>
      </c>
      <c r="F3070" t="s">
        <v>8221</v>
      </c>
      <c r="G3070" t="s">
        <v>8224</v>
      </c>
      <c r="H3070" t="s">
        <v>8246</v>
      </c>
      <c r="I3070">
        <v>1473444048</v>
      </c>
      <c r="J3070" s="13">
        <f t="shared" si="189"/>
        <v>42622.750555555554</v>
      </c>
      <c r="K3070">
        <v>1470852048</v>
      </c>
      <c r="L3070" s="13">
        <f t="shared" si="190"/>
        <v>42060.913877314815</v>
      </c>
      <c r="M3070" t="b">
        <v>0</v>
      </c>
      <c r="N3070">
        <v>5</v>
      </c>
      <c r="O3070" t="b">
        <v>0</v>
      </c>
      <c r="P3070" t="s">
        <v>8273</v>
      </c>
      <c r="Q3070" s="6">
        <f t="shared" si="188"/>
        <v>1.9066666666666666E-2</v>
      </c>
      <c r="R3070" s="8">
        <f t="shared" si="191"/>
        <v>57.2</v>
      </c>
      <c r="S3070" t="s">
        <v>8310</v>
      </c>
      <c r="T3070" t="s">
        <v>8316</v>
      </c>
    </row>
    <row r="3071" spans="1:20" ht="60" x14ac:dyDescent="0.25">
      <c r="A3071">
        <v>1498</v>
      </c>
      <c r="B3071" s="3" t="s">
        <v>1499</v>
      </c>
      <c r="C3071" s="3" t="s">
        <v>5608</v>
      </c>
      <c r="D3071">
        <v>3000</v>
      </c>
      <c r="E3071">
        <v>57</v>
      </c>
      <c r="F3071" t="s">
        <v>8221</v>
      </c>
      <c r="G3071" t="s">
        <v>8224</v>
      </c>
      <c r="H3071" t="s">
        <v>8246</v>
      </c>
      <c r="I3071">
        <v>1409787378</v>
      </c>
      <c r="J3071" s="13">
        <f t="shared" si="189"/>
        <v>41885.983541666668</v>
      </c>
      <c r="K3071">
        <v>1405899378</v>
      </c>
      <c r="L3071" s="13">
        <f t="shared" si="190"/>
        <v>41499.546759259261</v>
      </c>
      <c r="M3071" t="b">
        <v>0</v>
      </c>
      <c r="N3071">
        <v>3</v>
      </c>
      <c r="O3071" t="b">
        <v>0</v>
      </c>
      <c r="P3071" t="s">
        <v>8275</v>
      </c>
      <c r="Q3071" s="6">
        <f t="shared" si="188"/>
        <v>1.9E-2</v>
      </c>
      <c r="R3071" s="8">
        <f t="shared" si="191"/>
        <v>19</v>
      </c>
      <c r="S3071" t="s">
        <v>8323</v>
      </c>
      <c r="T3071" t="s">
        <v>8345</v>
      </c>
    </row>
    <row r="3072" spans="1:20" ht="45" x14ac:dyDescent="0.25">
      <c r="A3072">
        <v>2852</v>
      </c>
      <c r="B3072" s="3" t="s">
        <v>2852</v>
      </c>
      <c r="C3072" s="3" t="s">
        <v>6962</v>
      </c>
      <c r="D3072">
        <v>5000</v>
      </c>
      <c r="E3072">
        <v>95</v>
      </c>
      <c r="F3072" t="s">
        <v>8221</v>
      </c>
      <c r="G3072" t="s">
        <v>8224</v>
      </c>
      <c r="H3072" t="s">
        <v>8246</v>
      </c>
      <c r="I3072">
        <v>1403312703</v>
      </c>
      <c r="J3072" s="13">
        <f t="shared" si="189"/>
        <v>41811.045173611114</v>
      </c>
      <c r="K3072">
        <v>1400720703</v>
      </c>
      <c r="L3072" s="13">
        <f t="shared" si="190"/>
        <v>40863.060127314813</v>
      </c>
      <c r="M3072" t="b">
        <v>0</v>
      </c>
      <c r="N3072">
        <v>6</v>
      </c>
      <c r="O3072" t="b">
        <v>0</v>
      </c>
      <c r="P3072" t="s">
        <v>8271</v>
      </c>
      <c r="Q3072" s="6">
        <f t="shared" si="188"/>
        <v>1.9E-2</v>
      </c>
      <c r="R3072" s="8">
        <f t="shared" si="191"/>
        <v>15.833333333333334</v>
      </c>
      <c r="S3072" t="s">
        <v>8317</v>
      </c>
      <c r="T3072" t="s">
        <v>8318</v>
      </c>
    </row>
    <row r="3073" spans="1:20" ht="60" x14ac:dyDescent="0.25">
      <c r="A3073">
        <v>2651</v>
      </c>
      <c r="B3073" s="3" t="s">
        <v>2651</v>
      </c>
      <c r="C3073" s="3" t="s">
        <v>6761</v>
      </c>
      <c r="D3073">
        <v>280000</v>
      </c>
      <c r="E3073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 s="13">
        <f t="shared" si="189"/>
        <v>42355.805659722217</v>
      </c>
      <c r="K3073">
        <v>1447960809</v>
      </c>
      <c r="L3073" s="13">
        <f t="shared" si="190"/>
        <v>42240.857222222221</v>
      </c>
      <c r="M3073" t="b">
        <v>0</v>
      </c>
      <c r="N3073">
        <v>17</v>
      </c>
      <c r="O3073" t="b">
        <v>0</v>
      </c>
      <c r="P3073" t="s">
        <v>8301</v>
      </c>
      <c r="Q3073" s="6">
        <f t="shared" si="188"/>
        <v>1.8689285714285714E-2</v>
      </c>
      <c r="R3073" s="8">
        <f t="shared" si="191"/>
        <v>307.8235294117647</v>
      </c>
      <c r="S3073" t="s">
        <v>8310</v>
      </c>
      <c r="T3073" t="s">
        <v>8319</v>
      </c>
    </row>
    <row r="3074" spans="1:20" ht="30" x14ac:dyDescent="0.25">
      <c r="A3074">
        <v>128</v>
      </c>
      <c r="B3074" s="3" t="s">
        <v>130</v>
      </c>
      <c r="C3074" s="3" t="s">
        <v>4239</v>
      </c>
      <c r="D3074">
        <v>100000</v>
      </c>
      <c r="E3074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 s="13">
        <f t="shared" si="189"/>
        <v>42663.22792824074</v>
      </c>
      <c r="K3074">
        <v>1473917293</v>
      </c>
      <c r="L3074" s="13">
        <f t="shared" si="190"/>
        <v>41926.854166666664</v>
      </c>
      <c r="M3074" t="b">
        <v>0</v>
      </c>
      <c r="N3074">
        <v>6</v>
      </c>
      <c r="O3074" t="b">
        <v>0</v>
      </c>
      <c r="P3074" t="s">
        <v>8267</v>
      </c>
      <c r="Q3074" s="6">
        <f t="shared" ref="Q3074:Q3137" si="192">E3074/D3074</f>
        <v>1.8669999999999999E-2</v>
      </c>
      <c r="R3074" s="8">
        <f t="shared" si="191"/>
        <v>311.16666666666669</v>
      </c>
      <c r="S3074" t="s">
        <v>8320</v>
      </c>
      <c r="T3074" t="s">
        <v>8340</v>
      </c>
    </row>
    <row r="3075" spans="1:20" ht="45" x14ac:dyDescent="0.25">
      <c r="A3075">
        <v>2957</v>
      </c>
      <c r="B3075" s="3" t="s">
        <v>2957</v>
      </c>
      <c r="C3075" s="3" t="s">
        <v>7067</v>
      </c>
      <c r="D3075">
        <v>15000</v>
      </c>
      <c r="E3075">
        <v>280</v>
      </c>
      <c r="F3075" t="s">
        <v>8220</v>
      </c>
      <c r="G3075" t="s">
        <v>8224</v>
      </c>
      <c r="H3075" t="s">
        <v>8246</v>
      </c>
      <c r="I3075">
        <v>1427498172</v>
      </c>
      <c r="J3075" s="13">
        <f t="shared" ref="J3075:J3138" si="193">(((I3075/60)/60)/24)+DATE(1970,1,1)</f>
        <v>42090.969583333332</v>
      </c>
      <c r="K3075">
        <v>1422317772</v>
      </c>
      <c r="L3075" s="13">
        <f t="shared" ref="L3075:L3138" si="194">(((K3094/60)/60)/24)+DATE(1970,1,1)</f>
        <v>41887.801064814819</v>
      </c>
      <c r="M3075" t="b">
        <v>0</v>
      </c>
      <c r="N3075">
        <v>3</v>
      </c>
      <c r="O3075" t="b">
        <v>0</v>
      </c>
      <c r="P3075" t="s">
        <v>8303</v>
      </c>
      <c r="Q3075" s="6">
        <f t="shared" si="192"/>
        <v>1.8666666666666668E-2</v>
      </c>
      <c r="R3075" s="8">
        <f t="shared" ref="R3075:R3138" si="195">E3075/N3075</f>
        <v>93.333333333333329</v>
      </c>
      <c r="S3075" t="s">
        <v>8317</v>
      </c>
      <c r="T3075" t="s">
        <v>8330</v>
      </c>
    </row>
    <row r="3076" spans="1:20" ht="45" x14ac:dyDescent="0.25">
      <c r="A3076">
        <v>2409</v>
      </c>
      <c r="B3076" s="3" t="s">
        <v>2410</v>
      </c>
      <c r="C3076" s="3" t="s">
        <v>6519</v>
      </c>
      <c r="D3076">
        <v>25000</v>
      </c>
      <c r="E3076">
        <v>460</v>
      </c>
      <c r="F3076" t="s">
        <v>8221</v>
      </c>
      <c r="G3076" t="s">
        <v>8224</v>
      </c>
      <c r="H3076" t="s">
        <v>8246</v>
      </c>
      <c r="I3076">
        <v>1439931675</v>
      </c>
      <c r="J3076" s="13">
        <f t="shared" si="193"/>
        <v>42234.875868055555</v>
      </c>
      <c r="K3076">
        <v>1437339675</v>
      </c>
      <c r="L3076" s="13">
        <f t="shared" si="194"/>
        <v>42201.436226851853</v>
      </c>
      <c r="M3076" t="b">
        <v>0</v>
      </c>
      <c r="N3076">
        <v>6</v>
      </c>
      <c r="O3076" t="b">
        <v>0</v>
      </c>
      <c r="P3076" t="s">
        <v>8284</v>
      </c>
      <c r="Q3076" s="6">
        <f t="shared" si="192"/>
        <v>1.84E-2</v>
      </c>
      <c r="R3076" s="8">
        <f t="shared" si="195"/>
        <v>76.666666666666671</v>
      </c>
      <c r="S3076" t="s">
        <v>8328</v>
      </c>
      <c r="T3076" t="s">
        <v>8356</v>
      </c>
    </row>
    <row r="3077" spans="1:20" ht="60" x14ac:dyDescent="0.25">
      <c r="A3077">
        <v>4002</v>
      </c>
      <c r="B3077" s="3" t="s">
        <v>3998</v>
      </c>
      <c r="C3077" s="3" t="s">
        <v>8108</v>
      </c>
      <c r="D3077">
        <v>1250</v>
      </c>
      <c r="E3077">
        <v>23</v>
      </c>
      <c r="F3077" t="s">
        <v>8221</v>
      </c>
      <c r="G3077" t="s">
        <v>8224</v>
      </c>
      <c r="H3077" t="s">
        <v>8246</v>
      </c>
      <c r="I3077">
        <v>1411779761</v>
      </c>
      <c r="J3077" s="13">
        <f t="shared" si="193"/>
        <v>41909.043530092589</v>
      </c>
      <c r="K3077">
        <v>1409187761</v>
      </c>
      <c r="L3077" s="13">
        <f t="shared" si="194"/>
        <v>42032.510243055556</v>
      </c>
      <c r="M3077" t="b">
        <v>0</v>
      </c>
      <c r="N3077">
        <v>4</v>
      </c>
      <c r="O3077" t="b">
        <v>0</v>
      </c>
      <c r="P3077" t="s">
        <v>8271</v>
      </c>
      <c r="Q3077" s="6">
        <f t="shared" si="192"/>
        <v>1.84E-2</v>
      </c>
      <c r="R3077" s="8">
        <f t="shared" si="195"/>
        <v>5.75</v>
      </c>
      <c r="S3077" t="s">
        <v>8317</v>
      </c>
      <c r="T3077" t="s">
        <v>8318</v>
      </c>
    </row>
    <row r="3078" spans="1:20" ht="60" x14ac:dyDescent="0.25">
      <c r="A3078">
        <v>3979</v>
      </c>
      <c r="B3078" s="3" t="s">
        <v>3976</v>
      </c>
      <c r="C3078" s="3" t="s">
        <v>8086</v>
      </c>
      <c r="D3078">
        <v>6000</v>
      </c>
      <c r="E3078">
        <v>110</v>
      </c>
      <c r="F3078" t="s">
        <v>8221</v>
      </c>
      <c r="G3078" t="s">
        <v>8225</v>
      </c>
      <c r="H3078" t="s">
        <v>8247</v>
      </c>
      <c r="I3078">
        <v>1427659200</v>
      </c>
      <c r="J3078" s="13">
        <f t="shared" si="193"/>
        <v>42092.833333333328</v>
      </c>
      <c r="K3078">
        <v>1425678057</v>
      </c>
      <c r="L3078" s="13">
        <f t="shared" si="194"/>
        <v>42783.513182870374</v>
      </c>
      <c r="M3078" t="b">
        <v>0</v>
      </c>
      <c r="N3078">
        <v>6</v>
      </c>
      <c r="O3078" t="b">
        <v>0</v>
      </c>
      <c r="P3078" t="s">
        <v>8271</v>
      </c>
      <c r="Q3078" s="6">
        <f t="shared" si="192"/>
        <v>1.8333333333333333E-2</v>
      </c>
      <c r="R3078" s="8">
        <f t="shared" si="195"/>
        <v>18.333333333333332</v>
      </c>
      <c r="S3078" t="s">
        <v>8317</v>
      </c>
      <c r="T3078" t="s">
        <v>8318</v>
      </c>
    </row>
    <row r="3079" spans="1:20" ht="45" x14ac:dyDescent="0.25">
      <c r="A3079">
        <v>2381</v>
      </c>
      <c r="B3079" s="3" t="s">
        <v>2382</v>
      </c>
      <c r="C3079" s="3" t="s">
        <v>6491</v>
      </c>
      <c r="D3079">
        <v>86350</v>
      </c>
      <c r="E3079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 s="13">
        <f t="shared" si="193"/>
        <v>42104.935740740737</v>
      </c>
      <c r="K3079">
        <v>1426112848</v>
      </c>
      <c r="L3079" s="13">
        <f t="shared" si="194"/>
        <v>41863.734895833331</v>
      </c>
      <c r="M3079" t="b">
        <v>0</v>
      </c>
      <c r="N3079">
        <v>7</v>
      </c>
      <c r="O3079" t="b">
        <v>0</v>
      </c>
      <c r="P3079" t="s">
        <v>8272</v>
      </c>
      <c r="Q3079" s="6">
        <f t="shared" si="192"/>
        <v>1.8193398957730169E-2</v>
      </c>
      <c r="R3079" s="8">
        <f t="shared" si="195"/>
        <v>224.42857142857142</v>
      </c>
      <c r="S3079" t="s">
        <v>8310</v>
      </c>
      <c r="T3079" t="s">
        <v>8357</v>
      </c>
    </row>
    <row r="3080" spans="1:20" ht="45" x14ac:dyDescent="0.25">
      <c r="A3080">
        <v>3919</v>
      </c>
      <c r="B3080" s="3" t="s">
        <v>3916</v>
      </c>
      <c r="C3080" s="3" t="s">
        <v>8027</v>
      </c>
      <c r="D3080">
        <v>5000</v>
      </c>
      <c r="E3080">
        <v>90</v>
      </c>
      <c r="F3080" t="s">
        <v>8221</v>
      </c>
      <c r="G3080" t="s">
        <v>8225</v>
      </c>
      <c r="H3080" t="s">
        <v>8247</v>
      </c>
      <c r="I3080">
        <v>1453075200</v>
      </c>
      <c r="J3080" s="13">
        <f t="shared" si="193"/>
        <v>42387</v>
      </c>
      <c r="K3080">
        <v>1450628773</v>
      </c>
      <c r="L3080" s="13">
        <f t="shared" si="194"/>
        <v>41817.866435185184</v>
      </c>
      <c r="M3080" t="b">
        <v>0</v>
      </c>
      <c r="N3080">
        <v>3</v>
      </c>
      <c r="O3080" t="b">
        <v>0</v>
      </c>
      <c r="P3080" t="s">
        <v>8271</v>
      </c>
      <c r="Q3080" s="6">
        <f t="shared" si="192"/>
        <v>1.7999999999999999E-2</v>
      </c>
      <c r="R3080" s="8">
        <f t="shared" si="195"/>
        <v>30</v>
      </c>
      <c r="S3080" t="s">
        <v>8317</v>
      </c>
      <c r="T3080" t="s">
        <v>8318</v>
      </c>
    </row>
    <row r="3081" spans="1:20" ht="60" x14ac:dyDescent="0.25">
      <c r="A3081">
        <v>503</v>
      </c>
      <c r="B3081" s="3" t="s">
        <v>504</v>
      </c>
      <c r="C3081" s="3" t="s">
        <v>4613</v>
      </c>
      <c r="D3081">
        <v>6500</v>
      </c>
      <c r="E3081">
        <v>114</v>
      </c>
      <c r="F3081" t="s">
        <v>8221</v>
      </c>
      <c r="G3081" t="s">
        <v>8225</v>
      </c>
      <c r="H3081" t="s">
        <v>8247</v>
      </c>
      <c r="I3081">
        <v>1421498303</v>
      </c>
      <c r="J3081" s="13">
        <f t="shared" si="193"/>
        <v>42021.526655092588</v>
      </c>
      <c r="K3081">
        <v>1418906303</v>
      </c>
      <c r="L3081" s="13">
        <f t="shared" si="194"/>
        <v>42479.22210648148</v>
      </c>
      <c r="M3081" t="b">
        <v>0</v>
      </c>
      <c r="N3081">
        <v>9</v>
      </c>
      <c r="O3081" t="b">
        <v>0</v>
      </c>
      <c r="P3081" t="s">
        <v>8270</v>
      </c>
      <c r="Q3081" s="6">
        <f t="shared" si="192"/>
        <v>1.7538461538461537E-2</v>
      </c>
      <c r="R3081" s="8">
        <f t="shared" si="195"/>
        <v>12.666666666666666</v>
      </c>
      <c r="S3081" t="s">
        <v>8320</v>
      </c>
      <c r="T3081" t="s">
        <v>8347</v>
      </c>
    </row>
    <row r="3082" spans="1:20" ht="60" x14ac:dyDescent="0.25">
      <c r="A3082">
        <v>2514</v>
      </c>
      <c r="B3082" s="3" t="s">
        <v>2514</v>
      </c>
      <c r="C3082" s="3" t="s">
        <v>6624</v>
      </c>
      <c r="D3082">
        <v>12000</v>
      </c>
      <c r="E3082">
        <v>210</v>
      </c>
      <c r="F3082" t="s">
        <v>8221</v>
      </c>
      <c r="G3082" t="s">
        <v>8224</v>
      </c>
      <c r="H3082" t="s">
        <v>8246</v>
      </c>
      <c r="I3082">
        <v>1408526477</v>
      </c>
      <c r="J3082" s="13">
        <f t="shared" si="193"/>
        <v>41871.389780092592</v>
      </c>
      <c r="K3082">
        <v>1407057677</v>
      </c>
      <c r="L3082" s="13">
        <f t="shared" si="194"/>
        <v>41864.04886574074</v>
      </c>
      <c r="M3082" t="b">
        <v>0</v>
      </c>
      <c r="N3082">
        <v>4</v>
      </c>
      <c r="O3082" t="b">
        <v>0</v>
      </c>
      <c r="P3082" t="s">
        <v>8299</v>
      </c>
      <c r="Q3082" s="6">
        <f t="shared" si="192"/>
        <v>1.7500000000000002E-2</v>
      </c>
      <c r="R3082" s="8">
        <f t="shared" si="195"/>
        <v>52.5</v>
      </c>
      <c r="S3082" t="s">
        <v>8328</v>
      </c>
      <c r="T3082" t="s">
        <v>8359</v>
      </c>
    </row>
    <row r="3083" spans="1:20" ht="45" x14ac:dyDescent="0.25">
      <c r="A3083">
        <v>2859</v>
      </c>
      <c r="B3083" s="3" t="s">
        <v>2859</v>
      </c>
      <c r="C3083" s="3" t="s">
        <v>6969</v>
      </c>
      <c r="D3083">
        <v>2000</v>
      </c>
      <c r="E3083">
        <v>35</v>
      </c>
      <c r="F3083" t="s">
        <v>8221</v>
      </c>
      <c r="G3083" t="s">
        <v>8226</v>
      </c>
      <c r="H3083" t="s">
        <v>8248</v>
      </c>
      <c r="I3083">
        <v>1444984904</v>
      </c>
      <c r="J3083" s="13">
        <f t="shared" si="193"/>
        <v>42293.362314814818</v>
      </c>
      <c r="K3083">
        <v>1439800904</v>
      </c>
      <c r="L3083" s="13">
        <f t="shared" si="194"/>
        <v>40619.097210648149</v>
      </c>
      <c r="M3083" t="b">
        <v>0</v>
      </c>
      <c r="N3083">
        <v>1</v>
      </c>
      <c r="O3083" t="b">
        <v>0</v>
      </c>
      <c r="P3083" t="s">
        <v>8271</v>
      </c>
      <c r="Q3083" s="6">
        <f t="shared" si="192"/>
        <v>1.7500000000000002E-2</v>
      </c>
      <c r="R3083" s="8">
        <f t="shared" si="195"/>
        <v>35</v>
      </c>
      <c r="S3083" t="s">
        <v>8317</v>
      </c>
      <c r="T3083" t="s">
        <v>8318</v>
      </c>
    </row>
    <row r="3084" spans="1:20" ht="60" x14ac:dyDescent="0.25">
      <c r="A3084">
        <v>3887</v>
      </c>
      <c r="B3084" s="3" t="s">
        <v>3884</v>
      </c>
      <c r="C3084" s="3" t="s">
        <v>7995</v>
      </c>
      <c r="D3084">
        <v>2000</v>
      </c>
      <c r="E3084">
        <v>35</v>
      </c>
      <c r="F3084" t="s">
        <v>8220</v>
      </c>
      <c r="G3084" t="s">
        <v>8224</v>
      </c>
      <c r="H3084" t="s">
        <v>8246</v>
      </c>
      <c r="I3084">
        <v>1430517600</v>
      </c>
      <c r="J3084" s="13">
        <f t="shared" si="193"/>
        <v>42125.916666666672</v>
      </c>
      <c r="K3084">
        <v>1426538129</v>
      </c>
      <c r="L3084" s="13">
        <f t="shared" si="194"/>
        <v>42172.613506944443</v>
      </c>
      <c r="M3084" t="b">
        <v>0</v>
      </c>
      <c r="N3084">
        <v>2</v>
      </c>
      <c r="O3084" t="b">
        <v>0</v>
      </c>
      <c r="P3084" t="s">
        <v>8305</v>
      </c>
      <c r="Q3084" s="6">
        <f t="shared" si="192"/>
        <v>1.7500000000000002E-2</v>
      </c>
      <c r="R3084" s="8">
        <f t="shared" si="195"/>
        <v>17.5</v>
      </c>
      <c r="S3084" t="s">
        <v>8317</v>
      </c>
      <c r="T3084" t="s">
        <v>8338</v>
      </c>
    </row>
    <row r="3085" spans="1:20" ht="30" x14ac:dyDescent="0.25">
      <c r="A3085">
        <v>1799</v>
      </c>
      <c r="B3085" s="3" t="s">
        <v>1800</v>
      </c>
      <c r="C3085" s="3" t="s">
        <v>5909</v>
      </c>
      <c r="D3085">
        <v>4000</v>
      </c>
      <c r="E3085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 s="13">
        <f t="shared" si="193"/>
        <v>41954.884351851855</v>
      </c>
      <c r="K3085">
        <v>1414008808</v>
      </c>
      <c r="L3085" s="13">
        <f t="shared" si="194"/>
        <v>41851.696157407408</v>
      </c>
      <c r="M3085" t="b">
        <v>1</v>
      </c>
      <c r="N3085">
        <v>6</v>
      </c>
      <c r="O3085" t="b">
        <v>0</v>
      </c>
      <c r="P3085" t="s">
        <v>8285</v>
      </c>
      <c r="Q3085" s="6">
        <f t="shared" si="192"/>
        <v>1.7457500000000001E-2</v>
      </c>
      <c r="R3085" s="8">
        <f t="shared" si="195"/>
        <v>11.638333333333334</v>
      </c>
      <c r="S3085" t="s">
        <v>8325</v>
      </c>
      <c r="T3085" t="s">
        <v>8326</v>
      </c>
    </row>
    <row r="3086" spans="1:20" ht="45" x14ac:dyDescent="0.25">
      <c r="A3086">
        <v>2134</v>
      </c>
      <c r="B3086" s="3" t="s">
        <v>2135</v>
      </c>
      <c r="C3086" s="3" t="s">
        <v>6244</v>
      </c>
      <c r="D3086">
        <v>6000</v>
      </c>
      <c r="E3086">
        <v>104</v>
      </c>
      <c r="F3086" t="s">
        <v>8221</v>
      </c>
      <c r="G3086" t="s">
        <v>8224</v>
      </c>
      <c r="H3086" t="s">
        <v>8246</v>
      </c>
      <c r="I3086">
        <v>1367097391</v>
      </c>
      <c r="J3086" s="13">
        <f t="shared" si="193"/>
        <v>41391.886469907404</v>
      </c>
      <c r="K3086">
        <v>1364505391</v>
      </c>
      <c r="L3086" s="13">
        <f t="shared" si="194"/>
        <v>41918.628240740742</v>
      </c>
      <c r="M3086" t="b">
        <v>0</v>
      </c>
      <c r="N3086">
        <v>3</v>
      </c>
      <c r="O3086" t="b">
        <v>0</v>
      </c>
      <c r="P3086" t="s">
        <v>8282</v>
      </c>
      <c r="Q3086" s="6">
        <f t="shared" si="192"/>
        <v>1.7333333333333333E-2</v>
      </c>
      <c r="R3086" s="8">
        <f t="shared" si="195"/>
        <v>34.666666666666664</v>
      </c>
      <c r="S3086" t="s">
        <v>8312</v>
      </c>
      <c r="T3086" t="s">
        <v>8348</v>
      </c>
    </row>
    <row r="3087" spans="1:20" ht="60" x14ac:dyDescent="0.25">
      <c r="A3087">
        <v>2591</v>
      </c>
      <c r="B3087" s="3" t="s">
        <v>2591</v>
      </c>
      <c r="C3087" s="3" t="s">
        <v>6701</v>
      </c>
      <c r="D3087">
        <v>1500</v>
      </c>
      <c r="E3087">
        <v>26</v>
      </c>
      <c r="F3087" t="s">
        <v>8221</v>
      </c>
      <c r="G3087" t="s">
        <v>8224</v>
      </c>
      <c r="H3087" t="s">
        <v>8246</v>
      </c>
      <c r="I3087">
        <v>1457901924</v>
      </c>
      <c r="J3087" s="13">
        <f t="shared" si="193"/>
        <v>42442.864861111113</v>
      </c>
      <c r="K3087">
        <v>1452721524</v>
      </c>
      <c r="L3087" s="13">
        <f t="shared" si="194"/>
        <v>42577.607361111113</v>
      </c>
      <c r="M3087" t="b">
        <v>0</v>
      </c>
      <c r="N3087">
        <v>2</v>
      </c>
      <c r="O3087" t="b">
        <v>0</v>
      </c>
      <c r="P3087" t="s">
        <v>8284</v>
      </c>
      <c r="Q3087" s="6">
        <f t="shared" si="192"/>
        <v>1.7333333333333333E-2</v>
      </c>
      <c r="R3087" s="8">
        <f t="shared" si="195"/>
        <v>13</v>
      </c>
      <c r="S3087" t="s">
        <v>8328</v>
      </c>
      <c r="T3087" t="s">
        <v>8356</v>
      </c>
    </row>
    <row r="3088" spans="1:20" ht="60" x14ac:dyDescent="0.25">
      <c r="A3088">
        <v>1908</v>
      </c>
      <c r="B3088" s="3" t="s">
        <v>1909</v>
      </c>
      <c r="C3088" s="3" t="s">
        <v>6018</v>
      </c>
      <c r="D3088">
        <v>25000</v>
      </c>
      <c r="E3088">
        <v>433</v>
      </c>
      <c r="F3088" t="s">
        <v>8221</v>
      </c>
      <c r="G3088" t="s">
        <v>8224</v>
      </c>
      <c r="H3088" t="s">
        <v>8246</v>
      </c>
      <c r="I3088">
        <v>1483048900</v>
      </c>
      <c r="J3088" s="13">
        <f t="shared" si="193"/>
        <v>42733.917824074073</v>
      </c>
      <c r="K3088">
        <v>1480456900</v>
      </c>
      <c r="L3088" s="13">
        <f t="shared" si="194"/>
        <v>42342.845555555556</v>
      </c>
      <c r="M3088" t="b">
        <v>0</v>
      </c>
      <c r="N3088">
        <v>4</v>
      </c>
      <c r="O3088" t="b">
        <v>0</v>
      </c>
      <c r="P3088" t="s">
        <v>8294</v>
      </c>
      <c r="Q3088" s="6">
        <f t="shared" si="192"/>
        <v>1.7319999999999999E-2</v>
      </c>
      <c r="R3088" s="8">
        <f t="shared" si="195"/>
        <v>108.25</v>
      </c>
      <c r="S3088" t="s">
        <v>8310</v>
      </c>
      <c r="T3088" t="s">
        <v>8350</v>
      </c>
    </row>
    <row r="3089" spans="1:20" ht="60" x14ac:dyDescent="0.25">
      <c r="A3089">
        <v>956</v>
      </c>
      <c r="B3089" s="3" t="s">
        <v>957</v>
      </c>
      <c r="C3089" s="3" t="s">
        <v>5066</v>
      </c>
      <c r="D3089">
        <v>50000</v>
      </c>
      <c r="E3089">
        <v>861</v>
      </c>
      <c r="F3089" t="s">
        <v>8221</v>
      </c>
      <c r="G3089" t="s">
        <v>8224</v>
      </c>
      <c r="H3089" t="s">
        <v>8246</v>
      </c>
      <c r="I3089">
        <v>1430081759</v>
      </c>
      <c r="J3089" s="13">
        <f t="shared" si="193"/>
        <v>42120.872210648144</v>
      </c>
      <c r="K3089">
        <v>1424901359</v>
      </c>
      <c r="L3089" s="13">
        <f t="shared" si="194"/>
        <v>42067.947337962964</v>
      </c>
      <c r="M3089" t="b">
        <v>0</v>
      </c>
      <c r="N3089">
        <v>17</v>
      </c>
      <c r="O3089" t="b">
        <v>0</v>
      </c>
      <c r="P3089" t="s">
        <v>8273</v>
      </c>
      <c r="Q3089" s="6">
        <f t="shared" si="192"/>
        <v>1.7219999999999999E-2</v>
      </c>
      <c r="R3089" s="8">
        <f t="shared" si="195"/>
        <v>50.647058823529413</v>
      </c>
      <c r="S3089" t="s">
        <v>8310</v>
      </c>
      <c r="T3089" t="s">
        <v>8316</v>
      </c>
    </row>
    <row r="3090" spans="1:20" ht="45" x14ac:dyDescent="0.25">
      <c r="A3090">
        <v>2144</v>
      </c>
      <c r="B3090" s="3" t="s">
        <v>2145</v>
      </c>
      <c r="C3090" s="3" t="s">
        <v>6254</v>
      </c>
      <c r="D3090">
        <v>35500</v>
      </c>
      <c r="E3090">
        <v>607</v>
      </c>
      <c r="F3090" t="s">
        <v>8221</v>
      </c>
      <c r="G3090" t="s">
        <v>8224</v>
      </c>
      <c r="H3090" t="s">
        <v>8246</v>
      </c>
      <c r="I3090">
        <v>1379164040</v>
      </c>
      <c r="J3090" s="13">
        <f t="shared" si="193"/>
        <v>41531.546759259261</v>
      </c>
      <c r="K3090">
        <v>1376399240</v>
      </c>
      <c r="L3090" s="13">
        <f t="shared" si="194"/>
        <v>41977.004976851851</v>
      </c>
      <c r="M3090" t="b">
        <v>0</v>
      </c>
      <c r="N3090">
        <v>24</v>
      </c>
      <c r="O3090" t="b">
        <v>0</v>
      </c>
      <c r="P3090" t="s">
        <v>8282</v>
      </c>
      <c r="Q3090" s="6">
        <f t="shared" si="192"/>
        <v>1.7098591549295775E-2</v>
      </c>
      <c r="R3090" s="8">
        <f t="shared" si="195"/>
        <v>25.291666666666668</v>
      </c>
      <c r="S3090" t="s">
        <v>8312</v>
      </c>
      <c r="T3090" t="s">
        <v>8348</v>
      </c>
    </row>
    <row r="3091" spans="1:20" ht="45" x14ac:dyDescent="0.25">
      <c r="A3091">
        <v>775</v>
      </c>
      <c r="B3091" s="3" t="s">
        <v>776</v>
      </c>
      <c r="C3091" s="3" t="s">
        <v>4885</v>
      </c>
      <c r="D3091">
        <v>10000</v>
      </c>
      <c r="E3091">
        <v>170</v>
      </c>
      <c r="F3091" t="s">
        <v>8221</v>
      </c>
      <c r="G3091" t="s">
        <v>8224</v>
      </c>
      <c r="H3091" t="s">
        <v>8246</v>
      </c>
      <c r="I3091">
        <v>1323998795</v>
      </c>
      <c r="J3091" s="13">
        <f t="shared" si="193"/>
        <v>40893.060127314813</v>
      </c>
      <c r="K3091">
        <v>1321406795</v>
      </c>
      <c r="L3091" s="13">
        <f t="shared" si="194"/>
        <v>42012.768298611118</v>
      </c>
      <c r="M3091" t="b">
        <v>0</v>
      </c>
      <c r="N3091">
        <v>5</v>
      </c>
      <c r="O3091" t="b">
        <v>0</v>
      </c>
      <c r="P3091" t="s">
        <v>8275</v>
      </c>
      <c r="Q3091" s="6">
        <f t="shared" si="192"/>
        <v>1.7000000000000001E-2</v>
      </c>
      <c r="R3091" s="8">
        <f t="shared" si="195"/>
        <v>34</v>
      </c>
      <c r="S3091" t="s">
        <v>8323</v>
      </c>
      <c r="T3091" t="s">
        <v>8345</v>
      </c>
    </row>
    <row r="3092" spans="1:20" x14ac:dyDescent="0.25">
      <c r="A3092">
        <v>1590</v>
      </c>
      <c r="B3092" s="3" t="s">
        <v>1591</v>
      </c>
      <c r="C3092" s="3" t="s">
        <v>5700</v>
      </c>
      <c r="D3092">
        <v>60000</v>
      </c>
      <c r="E3092">
        <v>1020</v>
      </c>
      <c r="F3092" t="s">
        <v>8221</v>
      </c>
      <c r="G3092" t="s">
        <v>8237</v>
      </c>
      <c r="H3092" t="s">
        <v>8249</v>
      </c>
      <c r="I3092">
        <v>1443040464</v>
      </c>
      <c r="J3092" s="13">
        <f t="shared" si="193"/>
        <v>42270.857222222221</v>
      </c>
      <c r="K3092">
        <v>1440448464</v>
      </c>
      <c r="L3092" s="13">
        <f t="shared" si="194"/>
        <v>41831.722777777781</v>
      </c>
      <c r="M3092" t="b">
        <v>0</v>
      </c>
      <c r="N3092">
        <v>2</v>
      </c>
      <c r="O3092" t="b">
        <v>0</v>
      </c>
      <c r="P3092" t="s">
        <v>8291</v>
      </c>
      <c r="Q3092" s="6">
        <f t="shared" si="192"/>
        <v>1.7000000000000001E-2</v>
      </c>
      <c r="R3092" s="8">
        <f t="shared" si="195"/>
        <v>510</v>
      </c>
      <c r="S3092" t="s">
        <v>8325</v>
      </c>
      <c r="T3092" t="s">
        <v>8343</v>
      </c>
    </row>
    <row r="3093" spans="1:20" ht="60" x14ac:dyDescent="0.25">
      <c r="A3093">
        <v>1127</v>
      </c>
      <c r="B3093" s="3" t="s">
        <v>1128</v>
      </c>
      <c r="C3093" s="3" t="s">
        <v>5237</v>
      </c>
      <c r="D3093">
        <v>35000</v>
      </c>
      <c r="E3093">
        <v>585</v>
      </c>
      <c r="F3093" t="s">
        <v>8221</v>
      </c>
      <c r="G3093" t="s">
        <v>8224</v>
      </c>
      <c r="H3093" t="s">
        <v>8246</v>
      </c>
      <c r="I3093">
        <v>1416000600</v>
      </c>
      <c r="J3093" s="13">
        <f t="shared" si="193"/>
        <v>41957.895833333328</v>
      </c>
      <c r="K3093">
        <v>1413318600</v>
      </c>
      <c r="L3093" s="13">
        <f t="shared" si="194"/>
        <v>41968.852118055554</v>
      </c>
      <c r="M3093" t="b">
        <v>0</v>
      </c>
      <c r="N3093">
        <v>23</v>
      </c>
      <c r="O3093" t="b">
        <v>0</v>
      </c>
      <c r="P3093" t="s">
        <v>8283</v>
      </c>
      <c r="Q3093" s="6">
        <f t="shared" si="192"/>
        <v>1.6714285714285713E-2</v>
      </c>
      <c r="R3093" s="8">
        <f t="shared" si="195"/>
        <v>25.434782608695652</v>
      </c>
      <c r="S3093" t="s">
        <v>8312</v>
      </c>
      <c r="T3093" t="s">
        <v>8344</v>
      </c>
    </row>
    <row r="3094" spans="1:20" ht="60" x14ac:dyDescent="0.25">
      <c r="A3094">
        <v>1713</v>
      </c>
      <c r="B3094" s="3" t="s">
        <v>1714</v>
      </c>
      <c r="C3094" s="3" t="s">
        <v>5823</v>
      </c>
      <c r="D3094">
        <v>3000</v>
      </c>
      <c r="E3094">
        <v>50</v>
      </c>
      <c r="F3094" t="s">
        <v>8221</v>
      </c>
      <c r="G3094" t="s">
        <v>8224</v>
      </c>
      <c r="H3094" t="s">
        <v>8246</v>
      </c>
      <c r="I3094">
        <v>1412536412</v>
      </c>
      <c r="J3094" s="13">
        <f t="shared" si="193"/>
        <v>41917.801064814819</v>
      </c>
      <c r="K3094">
        <v>1409944412</v>
      </c>
      <c r="L3094" s="13">
        <f t="shared" si="194"/>
        <v>41416.763171296298</v>
      </c>
      <c r="M3094" t="b">
        <v>0</v>
      </c>
      <c r="N3094">
        <v>1</v>
      </c>
      <c r="O3094" t="b">
        <v>0</v>
      </c>
      <c r="P3094" t="s">
        <v>8293</v>
      </c>
      <c r="Q3094" s="6">
        <f t="shared" si="192"/>
        <v>1.6666666666666666E-2</v>
      </c>
      <c r="R3094" s="8">
        <f t="shared" si="195"/>
        <v>50</v>
      </c>
      <c r="S3094" t="s">
        <v>8314</v>
      </c>
      <c r="T3094" t="s">
        <v>8339</v>
      </c>
    </row>
    <row r="3095" spans="1:20" ht="45" x14ac:dyDescent="0.25">
      <c r="A3095">
        <v>3795</v>
      </c>
      <c r="B3095" s="3" t="s">
        <v>3792</v>
      </c>
      <c r="C3095" s="3" t="s">
        <v>7905</v>
      </c>
      <c r="D3095">
        <v>600</v>
      </c>
      <c r="E3095">
        <v>10</v>
      </c>
      <c r="F3095" t="s">
        <v>8221</v>
      </c>
      <c r="G3095" t="s">
        <v>8225</v>
      </c>
      <c r="H3095" t="s">
        <v>8247</v>
      </c>
      <c r="I3095">
        <v>1440801000</v>
      </c>
      <c r="J3095" s="13">
        <f t="shared" si="193"/>
        <v>42244.9375</v>
      </c>
      <c r="K3095">
        <v>1437042490</v>
      </c>
      <c r="L3095" s="13">
        <f t="shared" si="194"/>
        <v>42543.788564814815</v>
      </c>
      <c r="M3095" t="b">
        <v>0</v>
      </c>
      <c r="N3095">
        <v>2</v>
      </c>
      <c r="O3095" t="b">
        <v>0</v>
      </c>
      <c r="P3095" t="s">
        <v>8305</v>
      </c>
      <c r="Q3095" s="6">
        <f t="shared" si="192"/>
        <v>1.6666666666666666E-2</v>
      </c>
      <c r="R3095" s="8">
        <f t="shared" si="195"/>
        <v>5</v>
      </c>
      <c r="S3095" t="s">
        <v>8317</v>
      </c>
      <c r="T3095" t="s">
        <v>8338</v>
      </c>
    </row>
    <row r="3096" spans="1:20" ht="60" x14ac:dyDescent="0.25">
      <c r="A3096">
        <v>1404</v>
      </c>
      <c r="B3096" s="3" t="s">
        <v>1405</v>
      </c>
      <c r="C3096" s="3" t="s">
        <v>5514</v>
      </c>
      <c r="D3096">
        <v>14500</v>
      </c>
      <c r="E3096">
        <v>241</v>
      </c>
      <c r="F3096" t="s">
        <v>8221</v>
      </c>
      <c r="G3096" t="s">
        <v>8225</v>
      </c>
      <c r="H3096" t="s">
        <v>8247</v>
      </c>
      <c r="I3096">
        <v>1424607285</v>
      </c>
      <c r="J3096" s="13">
        <f t="shared" si="193"/>
        <v>42057.510243055556</v>
      </c>
      <c r="K3096">
        <v>1422447285</v>
      </c>
      <c r="L3096" s="13">
        <f t="shared" si="194"/>
        <v>42200.261793981481</v>
      </c>
      <c r="M3096" t="b">
        <v>1</v>
      </c>
      <c r="N3096">
        <v>5</v>
      </c>
      <c r="O3096" t="b">
        <v>0</v>
      </c>
      <c r="P3096" t="s">
        <v>8287</v>
      </c>
      <c r="Q3096" s="6">
        <f t="shared" si="192"/>
        <v>1.6620689655172414E-2</v>
      </c>
      <c r="R3096" s="8">
        <f t="shared" si="195"/>
        <v>48.2</v>
      </c>
      <c r="S3096" t="s">
        <v>8323</v>
      </c>
      <c r="T3096" t="s">
        <v>8358</v>
      </c>
    </row>
    <row r="3097" spans="1:20" ht="45" x14ac:dyDescent="0.25">
      <c r="A3097">
        <v>3142</v>
      </c>
      <c r="B3097" s="3" t="s">
        <v>3142</v>
      </c>
      <c r="C3097" s="3" t="s">
        <v>7252</v>
      </c>
      <c r="D3097">
        <v>2750</v>
      </c>
      <c r="E3097">
        <v>45</v>
      </c>
      <c r="F3097" t="s">
        <v>8222</v>
      </c>
      <c r="G3097" t="s">
        <v>8225</v>
      </c>
      <c r="H3097" t="s">
        <v>8247</v>
      </c>
      <c r="I3097">
        <v>1489922339</v>
      </c>
      <c r="J3097" s="13">
        <f t="shared" si="193"/>
        <v>42813.471516203703</v>
      </c>
      <c r="K3097">
        <v>1487333939</v>
      </c>
      <c r="L3097" s="13">
        <f t="shared" si="194"/>
        <v>42734.879236111112</v>
      </c>
      <c r="M3097" t="b">
        <v>0</v>
      </c>
      <c r="N3097">
        <v>3</v>
      </c>
      <c r="O3097" t="b">
        <v>0</v>
      </c>
      <c r="P3097" t="s">
        <v>8271</v>
      </c>
      <c r="Q3097" s="6">
        <f t="shared" si="192"/>
        <v>1.6363636363636365E-2</v>
      </c>
      <c r="R3097" s="8">
        <f t="shared" si="195"/>
        <v>15</v>
      </c>
      <c r="S3097" t="s">
        <v>8317</v>
      </c>
      <c r="T3097" t="s">
        <v>8318</v>
      </c>
    </row>
    <row r="3098" spans="1:20" ht="45" x14ac:dyDescent="0.25">
      <c r="A3098">
        <v>1167</v>
      </c>
      <c r="B3098" s="3" t="s">
        <v>1168</v>
      </c>
      <c r="C3098" s="3" t="s">
        <v>5277</v>
      </c>
      <c r="D3098">
        <v>60000</v>
      </c>
      <c r="E3098">
        <v>979</v>
      </c>
      <c r="F3098" t="s">
        <v>8221</v>
      </c>
      <c r="G3098" t="s">
        <v>8224</v>
      </c>
      <c r="H3098" t="s">
        <v>8246</v>
      </c>
      <c r="I3098">
        <v>1410543495</v>
      </c>
      <c r="J3098" s="13">
        <f t="shared" si="193"/>
        <v>41894.734895833331</v>
      </c>
      <c r="K3098">
        <v>1407865095</v>
      </c>
      <c r="L3098" s="13">
        <f t="shared" si="194"/>
        <v>42368.333668981482</v>
      </c>
      <c r="M3098" t="b">
        <v>0</v>
      </c>
      <c r="N3098">
        <v>16</v>
      </c>
      <c r="O3098" t="b">
        <v>0</v>
      </c>
      <c r="P3098" t="s">
        <v>8284</v>
      </c>
      <c r="Q3098" s="6">
        <f t="shared" si="192"/>
        <v>1.6316666666666667E-2</v>
      </c>
      <c r="R3098" s="8">
        <f t="shared" si="195"/>
        <v>61.1875</v>
      </c>
      <c r="S3098" t="s">
        <v>8328</v>
      </c>
      <c r="T3098" t="s">
        <v>8356</v>
      </c>
    </row>
    <row r="3099" spans="1:20" ht="45" x14ac:dyDescent="0.25">
      <c r="A3099">
        <v>996</v>
      </c>
      <c r="B3099" s="3" t="s">
        <v>997</v>
      </c>
      <c r="C3099" s="3" t="s">
        <v>5106</v>
      </c>
      <c r="D3099">
        <v>4000</v>
      </c>
      <c r="E3099">
        <v>65</v>
      </c>
      <c r="F3099" t="s">
        <v>8221</v>
      </c>
      <c r="G3099" t="s">
        <v>8224</v>
      </c>
      <c r="H3099" t="s">
        <v>8246</v>
      </c>
      <c r="I3099">
        <v>1406474820</v>
      </c>
      <c r="J3099" s="13">
        <f t="shared" si="193"/>
        <v>41847.643750000003</v>
      </c>
      <c r="K3099">
        <v>1403902060</v>
      </c>
      <c r="L3099" s="13">
        <f t="shared" si="194"/>
        <v>41787.681527777779</v>
      </c>
      <c r="M3099" t="b">
        <v>0</v>
      </c>
      <c r="N3099">
        <v>5</v>
      </c>
      <c r="O3099" t="b">
        <v>0</v>
      </c>
      <c r="P3099" t="s">
        <v>8273</v>
      </c>
      <c r="Q3099" s="6">
        <f t="shared" si="192"/>
        <v>1.6250000000000001E-2</v>
      </c>
      <c r="R3099" s="8">
        <f t="shared" si="195"/>
        <v>13</v>
      </c>
      <c r="S3099" t="s">
        <v>8310</v>
      </c>
      <c r="T3099" t="s">
        <v>8316</v>
      </c>
    </row>
    <row r="3100" spans="1:20" ht="45" x14ac:dyDescent="0.25">
      <c r="A3100">
        <v>1103</v>
      </c>
      <c r="B3100" s="3" t="s">
        <v>1104</v>
      </c>
      <c r="C3100" s="3" t="s">
        <v>5213</v>
      </c>
      <c r="D3100">
        <v>15000</v>
      </c>
      <c r="E3100">
        <v>243</v>
      </c>
      <c r="F3100" t="s">
        <v>8221</v>
      </c>
      <c r="G3100" t="s">
        <v>8224</v>
      </c>
      <c r="H3100" t="s">
        <v>8246</v>
      </c>
      <c r="I3100">
        <v>1466227190</v>
      </c>
      <c r="J3100" s="13">
        <f t="shared" si="193"/>
        <v>42539.22210648148</v>
      </c>
      <c r="K3100">
        <v>1461043190</v>
      </c>
      <c r="L3100" s="13">
        <f t="shared" si="194"/>
        <v>42191.023530092592</v>
      </c>
      <c r="M3100" t="b">
        <v>0</v>
      </c>
      <c r="N3100">
        <v>15</v>
      </c>
      <c r="O3100" t="b">
        <v>0</v>
      </c>
      <c r="P3100" t="s">
        <v>8282</v>
      </c>
      <c r="Q3100" s="6">
        <f t="shared" si="192"/>
        <v>1.6199999999999999E-2</v>
      </c>
      <c r="R3100" s="8">
        <f t="shared" si="195"/>
        <v>16.2</v>
      </c>
      <c r="S3100" t="s">
        <v>8312</v>
      </c>
      <c r="T3100" t="s">
        <v>8348</v>
      </c>
    </row>
    <row r="3101" spans="1:20" ht="60" x14ac:dyDescent="0.25">
      <c r="A3101">
        <v>1915</v>
      </c>
      <c r="B3101" s="3" t="s">
        <v>1916</v>
      </c>
      <c r="C3101" s="3" t="s">
        <v>6025</v>
      </c>
      <c r="D3101">
        <v>500</v>
      </c>
      <c r="E3101">
        <v>8</v>
      </c>
      <c r="F3101" t="s">
        <v>8221</v>
      </c>
      <c r="G3101" t="s">
        <v>8224</v>
      </c>
      <c r="H3101" t="s">
        <v>8246</v>
      </c>
      <c r="I3101">
        <v>1409620222</v>
      </c>
      <c r="J3101" s="13">
        <f t="shared" si="193"/>
        <v>41884.04886574074</v>
      </c>
      <c r="K3101">
        <v>1407892222</v>
      </c>
      <c r="L3101" s="13">
        <f t="shared" si="194"/>
        <v>41652.742488425924</v>
      </c>
      <c r="M3101" t="b">
        <v>0</v>
      </c>
      <c r="N3101">
        <v>4</v>
      </c>
      <c r="O3101" t="b">
        <v>0</v>
      </c>
      <c r="P3101" t="s">
        <v>8294</v>
      </c>
      <c r="Q3101" s="6">
        <f t="shared" si="192"/>
        <v>1.6E-2</v>
      </c>
      <c r="R3101" s="8">
        <f t="shared" si="195"/>
        <v>2</v>
      </c>
      <c r="S3101" t="s">
        <v>8310</v>
      </c>
      <c r="T3101" t="s">
        <v>8350</v>
      </c>
    </row>
    <row r="3102" spans="1:20" ht="60" x14ac:dyDescent="0.25">
      <c r="A3102">
        <v>2133</v>
      </c>
      <c r="B3102" s="3" t="s">
        <v>2134</v>
      </c>
      <c r="C3102" s="3" t="s">
        <v>6243</v>
      </c>
      <c r="D3102">
        <v>1000</v>
      </c>
      <c r="E3102">
        <v>16</v>
      </c>
      <c r="F3102" t="s">
        <v>8221</v>
      </c>
      <c r="G3102" t="s">
        <v>8224</v>
      </c>
      <c r="H3102" t="s">
        <v>8246</v>
      </c>
      <c r="I3102">
        <v>1303628340</v>
      </c>
      <c r="J3102" s="13">
        <f t="shared" si="193"/>
        <v>40657.290972222225</v>
      </c>
      <c r="K3102">
        <v>1300328399</v>
      </c>
      <c r="L3102" s="13">
        <f t="shared" si="194"/>
        <v>42598.053113425922</v>
      </c>
      <c r="M3102" t="b">
        <v>0</v>
      </c>
      <c r="N3102">
        <v>3</v>
      </c>
      <c r="O3102" t="b">
        <v>0</v>
      </c>
      <c r="P3102" t="s">
        <v>8282</v>
      </c>
      <c r="Q3102" s="6">
        <f t="shared" si="192"/>
        <v>1.6E-2</v>
      </c>
      <c r="R3102" s="8">
        <f t="shared" si="195"/>
        <v>5.333333333333333</v>
      </c>
      <c r="S3102" t="s">
        <v>8312</v>
      </c>
      <c r="T3102" t="s">
        <v>8348</v>
      </c>
    </row>
    <row r="3103" spans="1:20" x14ac:dyDescent="0.25">
      <c r="A3103">
        <v>2864</v>
      </c>
      <c r="B3103" s="3" t="s">
        <v>2864</v>
      </c>
      <c r="C3103" s="3" t="s">
        <v>6974</v>
      </c>
      <c r="D3103">
        <v>2500</v>
      </c>
      <c r="E3103">
        <v>40</v>
      </c>
      <c r="F3103" t="s">
        <v>8221</v>
      </c>
      <c r="G3103" t="s">
        <v>8225</v>
      </c>
      <c r="H3103" t="s">
        <v>8247</v>
      </c>
      <c r="I3103">
        <v>1437139080</v>
      </c>
      <c r="J3103" s="13">
        <f t="shared" si="193"/>
        <v>42202.554166666669</v>
      </c>
      <c r="K3103">
        <v>1434552207</v>
      </c>
      <c r="L3103" s="13">
        <f t="shared" si="194"/>
        <v>41969.858090277776</v>
      </c>
      <c r="M3103" t="b">
        <v>0</v>
      </c>
      <c r="N3103">
        <v>3</v>
      </c>
      <c r="O3103" t="b">
        <v>0</v>
      </c>
      <c r="P3103" t="s">
        <v>8271</v>
      </c>
      <c r="Q3103" s="6">
        <f t="shared" si="192"/>
        <v>1.6E-2</v>
      </c>
      <c r="R3103" s="8">
        <f t="shared" si="195"/>
        <v>13.333333333333334</v>
      </c>
      <c r="S3103" t="s">
        <v>8317</v>
      </c>
      <c r="T3103" t="s">
        <v>8318</v>
      </c>
    </row>
    <row r="3104" spans="1:20" ht="60" x14ac:dyDescent="0.25">
      <c r="A3104">
        <v>1042</v>
      </c>
      <c r="B3104" s="3" t="s">
        <v>1043</v>
      </c>
      <c r="C3104" s="3" t="s">
        <v>5152</v>
      </c>
      <c r="D3104">
        <v>650</v>
      </c>
      <c r="E3104">
        <v>10</v>
      </c>
      <c r="F3104" t="s">
        <v>8220</v>
      </c>
      <c r="G3104" t="s">
        <v>8224</v>
      </c>
      <c r="H3104" t="s">
        <v>8246</v>
      </c>
      <c r="I3104">
        <v>1410516000</v>
      </c>
      <c r="J3104" s="13">
        <f t="shared" si="193"/>
        <v>41894.416666666664</v>
      </c>
      <c r="K3104">
        <v>1406824948</v>
      </c>
      <c r="L3104" s="13">
        <f t="shared" si="194"/>
        <v>41913.94840277778</v>
      </c>
      <c r="M3104" t="b">
        <v>0</v>
      </c>
      <c r="N3104">
        <v>1</v>
      </c>
      <c r="O3104" t="b">
        <v>0</v>
      </c>
      <c r="P3104" t="s">
        <v>8281</v>
      </c>
      <c r="Q3104" s="6">
        <f t="shared" si="192"/>
        <v>1.5384615384615385E-2</v>
      </c>
      <c r="R3104" s="8">
        <f t="shared" si="195"/>
        <v>10</v>
      </c>
      <c r="S3104" t="s">
        <v>8341</v>
      </c>
      <c r="T3104" t="s">
        <v>8342</v>
      </c>
    </row>
    <row r="3105" spans="1:20" ht="60" x14ac:dyDescent="0.25">
      <c r="A3105">
        <v>1157</v>
      </c>
      <c r="B3105" s="3" t="s">
        <v>1158</v>
      </c>
      <c r="C3105" s="3" t="s">
        <v>5267</v>
      </c>
      <c r="D3105">
        <v>10000</v>
      </c>
      <c r="E3105">
        <v>151</v>
      </c>
      <c r="F3105" t="s">
        <v>8221</v>
      </c>
      <c r="G3105" t="s">
        <v>8224</v>
      </c>
      <c r="H3105" t="s">
        <v>8246</v>
      </c>
      <c r="I3105">
        <v>1417795480</v>
      </c>
      <c r="J3105" s="13">
        <f t="shared" si="193"/>
        <v>41978.669907407413</v>
      </c>
      <c r="K3105">
        <v>1412607880</v>
      </c>
      <c r="L3105" s="13">
        <f t="shared" si="194"/>
        <v>42489.772326388891</v>
      </c>
      <c r="M3105" t="b">
        <v>0</v>
      </c>
      <c r="N3105">
        <v>3</v>
      </c>
      <c r="O3105" t="b">
        <v>0</v>
      </c>
      <c r="P3105" t="s">
        <v>8284</v>
      </c>
      <c r="Q3105" s="6">
        <f t="shared" si="192"/>
        <v>1.5100000000000001E-2</v>
      </c>
      <c r="R3105" s="8">
        <f t="shared" si="195"/>
        <v>50.333333333333336</v>
      </c>
      <c r="S3105" t="s">
        <v>8328</v>
      </c>
      <c r="T3105" t="s">
        <v>8356</v>
      </c>
    </row>
    <row r="3106" spans="1:20" ht="45" x14ac:dyDescent="0.25">
      <c r="A3106">
        <v>2347</v>
      </c>
      <c r="B3106" s="3" t="s">
        <v>2348</v>
      </c>
      <c r="C3106" s="3" t="s">
        <v>6457</v>
      </c>
      <c r="D3106">
        <v>1000</v>
      </c>
      <c r="E3106">
        <v>15</v>
      </c>
      <c r="F3106" t="s">
        <v>8220</v>
      </c>
      <c r="G3106" t="s">
        <v>8224</v>
      </c>
      <c r="H3106" t="s">
        <v>8246</v>
      </c>
      <c r="I3106">
        <v>1472135676</v>
      </c>
      <c r="J3106" s="13">
        <f t="shared" si="193"/>
        <v>42607.607361111113</v>
      </c>
      <c r="K3106">
        <v>1469543676</v>
      </c>
      <c r="L3106" s="13">
        <f t="shared" si="194"/>
        <v>40949.98364583333</v>
      </c>
      <c r="M3106" t="b">
        <v>0</v>
      </c>
      <c r="N3106">
        <v>1</v>
      </c>
      <c r="O3106" t="b">
        <v>0</v>
      </c>
      <c r="P3106" t="s">
        <v>8272</v>
      </c>
      <c r="Q3106" s="6">
        <f t="shared" si="192"/>
        <v>1.4999999999999999E-2</v>
      </c>
      <c r="R3106" s="8">
        <f t="shared" si="195"/>
        <v>15</v>
      </c>
      <c r="S3106" t="s">
        <v>8310</v>
      </c>
      <c r="T3106" t="s">
        <v>8357</v>
      </c>
    </row>
    <row r="3107" spans="1:20" ht="60" x14ac:dyDescent="0.25">
      <c r="A3107">
        <v>3960</v>
      </c>
      <c r="B3107" s="3" t="s">
        <v>3957</v>
      </c>
      <c r="C3107" s="3" t="s">
        <v>8067</v>
      </c>
      <c r="D3107">
        <v>3000</v>
      </c>
      <c r="E3107">
        <v>45</v>
      </c>
      <c r="F3107" t="s">
        <v>8221</v>
      </c>
      <c r="G3107" t="s">
        <v>8224</v>
      </c>
      <c r="H3107" t="s">
        <v>8246</v>
      </c>
      <c r="I3107">
        <v>1451852256</v>
      </c>
      <c r="J3107" s="13">
        <f t="shared" si="193"/>
        <v>42372.845555555556</v>
      </c>
      <c r="K3107">
        <v>1449260256</v>
      </c>
      <c r="L3107" s="13">
        <f t="shared" si="194"/>
        <v>42569.50409722222</v>
      </c>
      <c r="M3107" t="b">
        <v>0</v>
      </c>
      <c r="N3107">
        <v>4</v>
      </c>
      <c r="O3107" t="b">
        <v>0</v>
      </c>
      <c r="P3107" t="s">
        <v>8271</v>
      </c>
      <c r="Q3107" s="6">
        <f t="shared" si="192"/>
        <v>1.4999999999999999E-2</v>
      </c>
      <c r="R3107" s="8">
        <f t="shared" si="195"/>
        <v>11.25</v>
      </c>
      <c r="S3107" t="s">
        <v>8317</v>
      </c>
      <c r="T3107" t="s">
        <v>8318</v>
      </c>
    </row>
    <row r="3108" spans="1:20" ht="60" x14ac:dyDescent="0.25">
      <c r="A3108">
        <v>4034</v>
      </c>
      <c r="B3108" s="3" t="s">
        <v>4030</v>
      </c>
      <c r="C3108" s="3" t="s">
        <v>8139</v>
      </c>
      <c r="D3108">
        <v>13500</v>
      </c>
      <c r="E3108">
        <v>200</v>
      </c>
      <c r="F3108" t="s">
        <v>8221</v>
      </c>
      <c r="G3108" t="s">
        <v>8224</v>
      </c>
      <c r="H3108" t="s">
        <v>8246</v>
      </c>
      <c r="I3108">
        <v>1428097450</v>
      </c>
      <c r="J3108" s="13">
        <f t="shared" si="193"/>
        <v>42097.905671296292</v>
      </c>
      <c r="K3108">
        <v>1425509050</v>
      </c>
      <c r="L3108" s="13">
        <f t="shared" si="194"/>
        <v>42738.615289351852</v>
      </c>
      <c r="M3108" t="b">
        <v>0</v>
      </c>
      <c r="N3108">
        <v>2</v>
      </c>
      <c r="O3108" t="b">
        <v>0</v>
      </c>
      <c r="P3108" t="s">
        <v>8271</v>
      </c>
      <c r="Q3108" s="6">
        <f t="shared" si="192"/>
        <v>1.4814814814814815E-2</v>
      </c>
      <c r="R3108" s="8">
        <f t="shared" si="195"/>
        <v>100</v>
      </c>
      <c r="S3108" t="s">
        <v>8317</v>
      </c>
      <c r="T3108" t="s">
        <v>8318</v>
      </c>
    </row>
    <row r="3109" spans="1:20" ht="45" x14ac:dyDescent="0.25">
      <c r="A3109">
        <v>3889</v>
      </c>
      <c r="B3109" s="3" t="s">
        <v>3886</v>
      </c>
      <c r="C3109" s="3" t="s">
        <v>7997</v>
      </c>
      <c r="D3109">
        <v>8000</v>
      </c>
      <c r="E3109">
        <v>118</v>
      </c>
      <c r="F3109" t="s">
        <v>8221</v>
      </c>
      <c r="G3109" t="s">
        <v>8224</v>
      </c>
      <c r="H3109" t="s">
        <v>8246</v>
      </c>
      <c r="I3109">
        <v>1420413960</v>
      </c>
      <c r="J3109" s="13">
        <f t="shared" si="193"/>
        <v>42008.976388888885</v>
      </c>
      <c r="K3109">
        <v>1417651630</v>
      </c>
      <c r="L3109" s="13">
        <f t="shared" si="194"/>
        <v>42361.043703703705</v>
      </c>
      <c r="M3109" t="b">
        <v>0</v>
      </c>
      <c r="N3109">
        <v>9</v>
      </c>
      <c r="O3109" t="b">
        <v>0</v>
      </c>
      <c r="P3109" t="s">
        <v>8271</v>
      </c>
      <c r="Q3109" s="6">
        <f t="shared" si="192"/>
        <v>1.4749999999999999E-2</v>
      </c>
      <c r="R3109" s="8">
        <f t="shared" si="195"/>
        <v>13.111111111111111</v>
      </c>
      <c r="S3109" t="s">
        <v>8317</v>
      </c>
      <c r="T3109" t="s">
        <v>8318</v>
      </c>
    </row>
    <row r="3110" spans="1:20" ht="60" x14ac:dyDescent="0.25">
      <c r="A3110">
        <v>676</v>
      </c>
      <c r="B3110" s="3" t="s">
        <v>677</v>
      </c>
      <c r="C3110" s="3" t="s">
        <v>4786</v>
      </c>
      <c r="D3110">
        <v>100000</v>
      </c>
      <c r="E3110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 s="13">
        <f t="shared" si="193"/>
        <v>42042.768298611118</v>
      </c>
      <c r="K3110">
        <v>1420741581</v>
      </c>
      <c r="L3110" s="13">
        <f t="shared" si="194"/>
        <v>42425.970092592594</v>
      </c>
      <c r="M3110" t="b">
        <v>0</v>
      </c>
      <c r="N3110">
        <v>24</v>
      </c>
      <c r="O3110" t="b">
        <v>0</v>
      </c>
      <c r="P3110" t="s">
        <v>8273</v>
      </c>
      <c r="Q3110" s="6">
        <f t="shared" si="192"/>
        <v>1.4710000000000001E-2</v>
      </c>
      <c r="R3110" s="8">
        <f t="shared" si="195"/>
        <v>61.291666666666664</v>
      </c>
      <c r="S3110" t="s">
        <v>8310</v>
      </c>
      <c r="T3110" t="s">
        <v>8316</v>
      </c>
    </row>
    <row r="3111" spans="1:20" ht="60" x14ac:dyDescent="0.25">
      <c r="A3111">
        <v>3798</v>
      </c>
      <c r="B3111" s="3" t="s">
        <v>3795</v>
      </c>
      <c r="C3111" s="3" t="s">
        <v>7908</v>
      </c>
      <c r="D3111">
        <v>70000</v>
      </c>
      <c r="E3111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 s="13">
        <f t="shared" si="193"/>
        <v>41861.722777777781</v>
      </c>
      <c r="K3111">
        <v>1405099248</v>
      </c>
      <c r="L3111" s="13">
        <f t="shared" si="194"/>
        <v>40802.964594907404</v>
      </c>
      <c r="M3111" t="b">
        <v>0</v>
      </c>
      <c r="N3111">
        <v>5</v>
      </c>
      <c r="O3111" t="b">
        <v>0</v>
      </c>
      <c r="P3111" t="s">
        <v>8305</v>
      </c>
      <c r="Q3111" s="6">
        <f t="shared" si="192"/>
        <v>1.4642857142857143E-2</v>
      </c>
      <c r="R3111" s="8">
        <f t="shared" si="195"/>
        <v>205</v>
      </c>
      <c r="S3111" t="s">
        <v>8317</v>
      </c>
      <c r="T3111" t="s">
        <v>8338</v>
      </c>
    </row>
    <row r="3112" spans="1:20" ht="45" x14ac:dyDescent="0.25">
      <c r="A3112">
        <v>579</v>
      </c>
      <c r="B3112" s="3" t="s">
        <v>580</v>
      </c>
      <c r="C3112" s="3" t="s">
        <v>4689</v>
      </c>
      <c r="D3112">
        <v>12000</v>
      </c>
      <c r="E3112">
        <v>175</v>
      </c>
      <c r="F3112" t="s">
        <v>8221</v>
      </c>
      <c r="G3112" t="s">
        <v>8224</v>
      </c>
      <c r="H3112" t="s">
        <v>8246</v>
      </c>
      <c r="I3112">
        <v>1419539223</v>
      </c>
      <c r="J3112" s="13">
        <f t="shared" si="193"/>
        <v>41998.852118055554</v>
      </c>
      <c r="K3112">
        <v>1416947223</v>
      </c>
      <c r="L3112" s="13">
        <f t="shared" si="194"/>
        <v>41940.89166666667</v>
      </c>
      <c r="M3112" t="b">
        <v>0</v>
      </c>
      <c r="N3112">
        <v>5</v>
      </c>
      <c r="O3112" t="b">
        <v>0</v>
      </c>
      <c r="P3112" t="s">
        <v>8272</v>
      </c>
      <c r="Q3112" s="6">
        <f t="shared" si="192"/>
        <v>1.4583333333333334E-2</v>
      </c>
      <c r="R3112" s="8">
        <f t="shared" si="195"/>
        <v>35</v>
      </c>
      <c r="S3112" t="s">
        <v>8310</v>
      </c>
      <c r="T3112" t="s">
        <v>8357</v>
      </c>
    </row>
    <row r="3113" spans="1:20" ht="60" x14ac:dyDescent="0.25">
      <c r="A3113">
        <v>939</v>
      </c>
      <c r="B3113" s="3" t="s">
        <v>940</v>
      </c>
      <c r="C3113" s="3" t="s">
        <v>5049</v>
      </c>
      <c r="D3113">
        <v>2750</v>
      </c>
      <c r="E3113">
        <v>40</v>
      </c>
      <c r="F3113" t="s">
        <v>8221</v>
      </c>
      <c r="G3113" t="s">
        <v>8224</v>
      </c>
      <c r="H3113" t="s">
        <v>8246</v>
      </c>
      <c r="I3113">
        <v>1372622280</v>
      </c>
      <c r="J3113" s="13">
        <f t="shared" si="193"/>
        <v>41455.831944444442</v>
      </c>
      <c r="K3113">
        <v>1369246738</v>
      </c>
      <c r="L3113" s="13">
        <f t="shared" si="194"/>
        <v>41872.807696759257</v>
      </c>
      <c r="M3113" t="b">
        <v>0</v>
      </c>
      <c r="N3113">
        <v>2</v>
      </c>
      <c r="O3113" t="b">
        <v>0</v>
      </c>
      <c r="P3113" t="s">
        <v>8278</v>
      </c>
      <c r="Q3113" s="6">
        <f t="shared" si="192"/>
        <v>1.4545454545454545E-2</v>
      </c>
      <c r="R3113" s="8">
        <f t="shared" si="195"/>
        <v>20</v>
      </c>
      <c r="S3113" t="s">
        <v>8314</v>
      </c>
      <c r="T3113" t="s">
        <v>8346</v>
      </c>
    </row>
    <row r="3114" spans="1:20" ht="60" x14ac:dyDescent="0.25">
      <c r="A3114">
        <v>3977</v>
      </c>
      <c r="B3114" s="3" t="s">
        <v>3974</v>
      </c>
      <c r="C3114" s="3" t="s">
        <v>8084</v>
      </c>
      <c r="D3114">
        <v>90000</v>
      </c>
      <c r="E3114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 s="13">
        <f t="shared" si="193"/>
        <v>42573.788564814815</v>
      </c>
      <c r="K3114">
        <v>1466621732</v>
      </c>
      <c r="L3114" s="13">
        <f t="shared" si="194"/>
        <v>42400.711967592593</v>
      </c>
      <c r="M3114" t="b">
        <v>0</v>
      </c>
      <c r="N3114">
        <v>6</v>
      </c>
      <c r="O3114" t="b">
        <v>0</v>
      </c>
      <c r="P3114" t="s">
        <v>8271</v>
      </c>
      <c r="Q3114" s="6">
        <f t="shared" si="192"/>
        <v>1.4500000000000001E-2</v>
      </c>
      <c r="R3114" s="8">
        <f t="shared" si="195"/>
        <v>217.5</v>
      </c>
      <c r="S3114" t="s">
        <v>8317</v>
      </c>
      <c r="T3114" t="s">
        <v>8318</v>
      </c>
    </row>
    <row r="3115" spans="1:20" ht="60" x14ac:dyDescent="0.25">
      <c r="A3115">
        <v>2647</v>
      </c>
      <c r="B3115" s="3" t="s">
        <v>2647</v>
      </c>
      <c r="C3115" s="3" t="s">
        <v>6757</v>
      </c>
      <c r="D3115">
        <v>2500</v>
      </c>
      <c r="E3115">
        <v>36</v>
      </c>
      <c r="F3115" t="s">
        <v>8220</v>
      </c>
      <c r="G3115" t="s">
        <v>8229</v>
      </c>
      <c r="H3115" t="s">
        <v>8251</v>
      </c>
      <c r="I3115">
        <v>1439533019</v>
      </c>
      <c r="J3115" s="13">
        <f t="shared" si="193"/>
        <v>42230.261793981481</v>
      </c>
      <c r="K3115">
        <v>1436941019</v>
      </c>
      <c r="L3115" s="13">
        <f t="shared" si="194"/>
        <v>41890.511319444442</v>
      </c>
      <c r="M3115" t="b">
        <v>0</v>
      </c>
      <c r="N3115">
        <v>3</v>
      </c>
      <c r="O3115" t="b">
        <v>0</v>
      </c>
      <c r="P3115" t="s">
        <v>8301</v>
      </c>
      <c r="Q3115" s="6">
        <f t="shared" si="192"/>
        <v>1.44E-2</v>
      </c>
      <c r="R3115" s="8">
        <f t="shared" si="195"/>
        <v>12</v>
      </c>
      <c r="S3115" t="s">
        <v>8310</v>
      </c>
      <c r="T3115" t="s">
        <v>8319</v>
      </c>
    </row>
    <row r="3116" spans="1:20" ht="45" x14ac:dyDescent="0.25">
      <c r="A3116">
        <v>2429</v>
      </c>
      <c r="B3116" s="3" t="s">
        <v>2430</v>
      </c>
      <c r="C3116" s="3" t="s">
        <v>6539</v>
      </c>
      <c r="D3116">
        <v>140000</v>
      </c>
      <c r="E3116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 s="13">
        <f t="shared" si="193"/>
        <v>42771.697222222225</v>
      </c>
      <c r="K3116">
        <v>1483131966</v>
      </c>
      <c r="L3116" s="13">
        <f t="shared" si="194"/>
        <v>41836.847615740742</v>
      </c>
      <c r="M3116" t="b">
        <v>0</v>
      </c>
      <c r="N3116">
        <v>4</v>
      </c>
      <c r="O3116" t="b">
        <v>0</v>
      </c>
      <c r="P3116" t="s">
        <v>8284</v>
      </c>
      <c r="Q3116" s="6">
        <f t="shared" si="192"/>
        <v>1.4321428571428572E-2</v>
      </c>
      <c r="R3116" s="8">
        <f t="shared" si="195"/>
        <v>501.25</v>
      </c>
      <c r="S3116" t="s">
        <v>8328</v>
      </c>
      <c r="T3116" t="s">
        <v>8356</v>
      </c>
    </row>
    <row r="3117" spans="1:20" ht="60" x14ac:dyDescent="0.25">
      <c r="A3117">
        <v>935</v>
      </c>
      <c r="B3117" s="3" t="s">
        <v>936</v>
      </c>
      <c r="C3117" s="3" t="s">
        <v>5045</v>
      </c>
      <c r="D3117">
        <v>3500</v>
      </c>
      <c r="E3117">
        <v>50</v>
      </c>
      <c r="F3117" t="s">
        <v>8221</v>
      </c>
      <c r="G3117" t="s">
        <v>8224</v>
      </c>
      <c r="H3117" t="s">
        <v>8246</v>
      </c>
      <c r="I3117">
        <v>1454054429</v>
      </c>
      <c r="J3117" s="13">
        <f t="shared" si="193"/>
        <v>42398.333668981482</v>
      </c>
      <c r="K3117">
        <v>1451462429</v>
      </c>
      <c r="L3117" s="13">
        <f t="shared" si="194"/>
        <v>42697.74927083333</v>
      </c>
      <c r="M3117" t="b">
        <v>0</v>
      </c>
      <c r="N3117">
        <v>2</v>
      </c>
      <c r="O3117" t="b">
        <v>0</v>
      </c>
      <c r="P3117" t="s">
        <v>8278</v>
      </c>
      <c r="Q3117" s="6">
        <f t="shared" si="192"/>
        <v>1.4285714285714285E-2</v>
      </c>
      <c r="R3117" s="8">
        <f t="shared" si="195"/>
        <v>25</v>
      </c>
      <c r="S3117" t="s">
        <v>8314</v>
      </c>
      <c r="T3117" t="s">
        <v>8346</v>
      </c>
    </row>
    <row r="3118" spans="1:20" ht="60" x14ac:dyDescent="0.25">
      <c r="A3118">
        <v>4063</v>
      </c>
      <c r="B3118" s="3" t="s">
        <v>4059</v>
      </c>
      <c r="C3118" s="3" t="s">
        <v>8167</v>
      </c>
      <c r="D3118">
        <v>9500</v>
      </c>
      <c r="E3118">
        <v>135</v>
      </c>
      <c r="F3118" t="s">
        <v>8221</v>
      </c>
      <c r="G3118" t="s">
        <v>8225</v>
      </c>
      <c r="H3118" t="s">
        <v>8247</v>
      </c>
      <c r="I3118">
        <v>1403886084</v>
      </c>
      <c r="J3118" s="13">
        <f t="shared" si="193"/>
        <v>41817.681527777779</v>
      </c>
      <c r="K3118">
        <v>1401294084</v>
      </c>
      <c r="L3118" s="13">
        <f t="shared" si="194"/>
        <v>40505.232916666668</v>
      </c>
      <c r="M3118" t="b">
        <v>0</v>
      </c>
      <c r="N3118">
        <v>9</v>
      </c>
      <c r="O3118" t="b">
        <v>0</v>
      </c>
      <c r="P3118" t="s">
        <v>8271</v>
      </c>
      <c r="Q3118" s="6">
        <f t="shared" si="192"/>
        <v>1.4210526315789474E-2</v>
      </c>
      <c r="R3118" s="8">
        <f t="shared" si="195"/>
        <v>15</v>
      </c>
      <c r="S3118" t="s">
        <v>8317</v>
      </c>
      <c r="T3118" t="s">
        <v>8318</v>
      </c>
    </row>
    <row r="3119" spans="1:20" ht="45" x14ac:dyDescent="0.25">
      <c r="A3119">
        <v>2125</v>
      </c>
      <c r="B3119" s="3" t="s">
        <v>2126</v>
      </c>
      <c r="C3119" s="3" t="s">
        <v>6235</v>
      </c>
      <c r="D3119">
        <v>60000</v>
      </c>
      <c r="E3119">
        <v>852</v>
      </c>
      <c r="F3119" t="s">
        <v>8221</v>
      </c>
      <c r="G3119" t="s">
        <v>8224</v>
      </c>
      <c r="H3119" t="s">
        <v>8246</v>
      </c>
      <c r="I3119">
        <v>1438734833</v>
      </c>
      <c r="J3119" s="13">
        <f t="shared" si="193"/>
        <v>42221.023530092592</v>
      </c>
      <c r="K3119">
        <v>1436142833</v>
      </c>
      <c r="L3119" s="13">
        <f t="shared" si="194"/>
        <v>41941.10297453704</v>
      </c>
      <c r="M3119" t="b">
        <v>0</v>
      </c>
      <c r="N3119">
        <v>27</v>
      </c>
      <c r="O3119" t="b">
        <v>0</v>
      </c>
      <c r="P3119" t="s">
        <v>8282</v>
      </c>
      <c r="Q3119" s="6">
        <f t="shared" si="192"/>
        <v>1.4200000000000001E-2</v>
      </c>
      <c r="R3119" s="8">
        <f t="shared" si="195"/>
        <v>31.555555555555557</v>
      </c>
      <c r="S3119" t="s">
        <v>8312</v>
      </c>
      <c r="T3119" t="s">
        <v>8348</v>
      </c>
    </row>
    <row r="3120" spans="1:20" ht="45" x14ac:dyDescent="0.25">
      <c r="A3120">
        <v>1563</v>
      </c>
      <c r="B3120" s="3" t="s">
        <v>1564</v>
      </c>
      <c r="C3120" s="3" t="s">
        <v>5673</v>
      </c>
      <c r="D3120">
        <v>6000</v>
      </c>
      <c r="E3120">
        <v>85</v>
      </c>
      <c r="F3120" t="s">
        <v>8220</v>
      </c>
      <c r="G3120" t="s">
        <v>8225</v>
      </c>
      <c r="H3120" t="s">
        <v>8247</v>
      </c>
      <c r="I3120">
        <v>1394815751</v>
      </c>
      <c r="J3120" s="13">
        <f t="shared" si="193"/>
        <v>41712.700821759259</v>
      </c>
      <c r="K3120">
        <v>1389635351</v>
      </c>
      <c r="L3120" s="13">
        <f t="shared" si="194"/>
        <v>42021.301192129627</v>
      </c>
      <c r="M3120" t="b">
        <v>0</v>
      </c>
      <c r="N3120">
        <v>2</v>
      </c>
      <c r="O3120" t="b">
        <v>0</v>
      </c>
      <c r="P3120" t="s">
        <v>8290</v>
      </c>
      <c r="Q3120" s="6">
        <f t="shared" si="192"/>
        <v>1.4166666666666666E-2</v>
      </c>
      <c r="R3120" s="8">
        <f t="shared" si="195"/>
        <v>42.5</v>
      </c>
      <c r="S3120" t="s">
        <v>8323</v>
      </c>
      <c r="T3120" t="s">
        <v>8355</v>
      </c>
    </row>
    <row r="3121" spans="1:20" ht="60" x14ac:dyDescent="0.25">
      <c r="A3121">
        <v>1048</v>
      </c>
      <c r="B3121" s="3" t="s">
        <v>1049</v>
      </c>
      <c r="C3121" s="3" t="s">
        <v>5158</v>
      </c>
      <c r="D3121">
        <v>15000</v>
      </c>
      <c r="E3121">
        <v>212</v>
      </c>
      <c r="F3121" t="s">
        <v>8220</v>
      </c>
      <c r="G3121" t="s">
        <v>8224</v>
      </c>
      <c r="H3121" t="s">
        <v>8246</v>
      </c>
      <c r="I3121">
        <v>1474766189</v>
      </c>
      <c r="J3121" s="13">
        <f t="shared" si="193"/>
        <v>42638.053113425922</v>
      </c>
      <c r="K3121">
        <v>1471310189</v>
      </c>
      <c r="L3121" s="13">
        <f t="shared" si="194"/>
        <v>42409.040231481486</v>
      </c>
      <c r="M3121" t="b">
        <v>0</v>
      </c>
      <c r="N3121">
        <v>4</v>
      </c>
      <c r="O3121" t="b">
        <v>0</v>
      </c>
      <c r="P3121" t="s">
        <v>8281</v>
      </c>
      <c r="Q3121" s="6">
        <f t="shared" si="192"/>
        <v>1.4133333333333333E-2</v>
      </c>
      <c r="R3121" s="8">
        <f t="shared" si="195"/>
        <v>53</v>
      </c>
      <c r="S3121" t="s">
        <v>8341</v>
      </c>
      <c r="T3121" t="s">
        <v>8342</v>
      </c>
    </row>
    <row r="3122" spans="1:20" ht="60" x14ac:dyDescent="0.25">
      <c r="A3122">
        <v>601</v>
      </c>
      <c r="B3122" s="3" t="s">
        <v>602</v>
      </c>
      <c r="C3122" s="3" t="s">
        <v>4711</v>
      </c>
      <c r="D3122">
        <v>10000</v>
      </c>
      <c r="E3122">
        <v>140</v>
      </c>
      <c r="F3122" t="s">
        <v>8220</v>
      </c>
      <c r="G3122" t="s">
        <v>8229</v>
      </c>
      <c r="H3122" t="s">
        <v>8251</v>
      </c>
      <c r="I3122">
        <v>1419626139</v>
      </c>
      <c r="J3122" s="13">
        <f t="shared" si="193"/>
        <v>41999.858090277776</v>
      </c>
      <c r="K3122">
        <v>1417034139</v>
      </c>
      <c r="L3122" s="13">
        <f t="shared" si="194"/>
        <v>41184.167129629634</v>
      </c>
      <c r="M3122" t="b">
        <v>0</v>
      </c>
      <c r="N3122">
        <v>6</v>
      </c>
      <c r="O3122" t="b">
        <v>0</v>
      </c>
      <c r="P3122" t="s">
        <v>8272</v>
      </c>
      <c r="Q3122" s="6">
        <f t="shared" si="192"/>
        <v>1.4E-2</v>
      </c>
      <c r="R3122" s="8">
        <f t="shared" si="195"/>
        <v>23.333333333333332</v>
      </c>
      <c r="S3122" t="s">
        <v>8310</v>
      </c>
      <c r="T3122" t="s">
        <v>8357</v>
      </c>
    </row>
    <row r="3123" spans="1:20" ht="45" x14ac:dyDescent="0.25">
      <c r="A3123">
        <v>1788</v>
      </c>
      <c r="B3123" s="3" t="s">
        <v>1789</v>
      </c>
      <c r="C3123" s="3" t="s">
        <v>5898</v>
      </c>
      <c r="D3123">
        <v>5500</v>
      </c>
      <c r="E3123">
        <v>76</v>
      </c>
      <c r="F3123" t="s">
        <v>8221</v>
      </c>
      <c r="G3123" t="s">
        <v>8225</v>
      </c>
      <c r="H3123" t="s">
        <v>8247</v>
      </c>
      <c r="I3123">
        <v>1414795542</v>
      </c>
      <c r="J3123" s="13">
        <f t="shared" si="193"/>
        <v>41943.94840277778</v>
      </c>
      <c r="K3123">
        <v>1412203542</v>
      </c>
      <c r="L3123" s="13">
        <f t="shared" si="194"/>
        <v>41989.853692129633</v>
      </c>
      <c r="M3123" t="b">
        <v>1</v>
      </c>
      <c r="N3123">
        <v>4</v>
      </c>
      <c r="O3123" t="b">
        <v>0</v>
      </c>
      <c r="P3123" t="s">
        <v>8285</v>
      </c>
      <c r="Q3123" s="6">
        <f t="shared" si="192"/>
        <v>1.3818181818181818E-2</v>
      </c>
      <c r="R3123" s="8">
        <f t="shared" si="195"/>
        <v>19</v>
      </c>
      <c r="S3123" t="s">
        <v>8325</v>
      </c>
      <c r="T3123" t="s">
        <v>8326</v>
      </c>
    </row>
    <row r="3124" spans="1:20" ht="45" x14ac:dyDescent="0.25">
      <c r="A3124">
        <v>631</v>
      </c>
      <c r="B3124" s="3" t="s">
        <v>632</v>
      </c>
      <c r="C3124" s="3" t="s">
        <v>4741</v>
      </c>
      <c r="D3124">
        <v>50000</v>
      </c>
      <c r="E3124">
        <v>690</v>
      </c>
      <c r="F3124" t="s">
        <v>8220</v>
      </c>
      <c r="G3124" t="s">
        <v>8229</v>
      </c>
      <c r="H3124" t="s">
        <v>8251</v>
      </c>
      <c r="I3124">
        <v>1464460329</v>
      </c>
      <c r="J3124" s="13">
        <f t="shared" si="193"/>
        <v>42518.772326388891</v>
      </c>
      <c r="K3124">
        <v>1461954729</v>
      </c>
      <c r="L3124" s="13">
        <f t="shared" si="194"/>
        <v>41861.767094907409</v>
      </c>
      <c r="M3124" t="b">
        <v>0</v>
      </c>
      <c r="N3124">
        <v>9</v>
      </c>
      <c r="O3124" t="b">
        <v>0</v>
      </c>
      <c r="P3124" t="s">
        <v>8272</v>
      </c>
      <c r="Q3124" s="6">
        <f t="shared" si="192"/>
        <v>1.38E-2</v>
      </c>
      <c r="R3124" s="8">
        <f t="shared" si="195"/>
        <v>76.666666666666671</v>
      </c>
      <c r="S3124" t="s">
        <v>8310</v>
      </c>
      <c r="T3124" t="s">
        <v>8357</v>
      </c>
    </row>
    <row r="3125" spans="1:20" ht="60" x14ac:dyDescent="0.25">
      <c r="A3125">
        <v>504</v>
      </c>
      <c r="B3125" s="3" t="s">
        <v>505</v>
      </c>
      <c r="C3125" s="3" t="s">
        <v>4614</v>
      </c>
      <c r="D3125">
        <v>24500</v>
      </c>
      <c r="E3125">
        <v>335</v>
      </c>
      <c r="F3125" t="s">
        <v>8221</v>
      </c>
      <c r="G3125" t="s">
        <v>8224</v>
      </c>
      <c r="H3125" t="s">
        <v>8246</v>
      </c>
      <c r="I3125">
        <v>1334097387</v>
      </c>
      <c r="J3125" s="13">
        <f t="shared" si="193"/>
        <v>41009.941979166666</v>
      </c>
      <c r="K3125">
        <v>1328916987</v>
      </c>
      <c r="L3125" s="13">
        <f t="shared" si="194"/>
        <v>41843.775011574071</v>
      </c>
      <c r="M3125" t="b">
        <v>0</v>
      </c>
      <c r="N3125">
        <v>5</v>
      </c>
      <c r="O3125" t="b">
        <v>0</v>
      </c>
      <c r="P3125" t="s">
        <v>8270</v>
      </c>
      <c r="Q3125" s="6">
        <f t="shared" si="192"/>
        <v>1.3673469387755101E-2</v>
      </c>
      <c r="R3125" s="8">
        <f t="shared" si="195"/>
        <v>67</v>
      </c>
      <c r="S3125" t="s">
        <v>8320</v>
      </c>
      <c r="T3125" t="s">
        <v>8347</v>
      </c>
    </row>
    <row r="3126" spans="1:20" ht="45" x14ac:dyDescent="0.25">
      <c r="A3126">
        <v>1331</v>
      </c>
      <c r="B3126" s="3" t="s">
        <v>1332</v>
      </c>
      <c r="C3126" s="3" t="s">
        <v>5441</v>
      </c>
      <c r="D3126">
        <v>250000</v>
      </c>
      <c r="E3126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 s="13">
        <f t="shared" si="193"/>
        <v>42599.50409722222</v>
      </c>
      <c r="K3126">
        <v>1468843554</v>
      </c>
      <c r="L3126" s="13">
        <f t="shared" si="194"/>
        <v>42217.670104166667</v>
      </c>
      <c r="M3126" t="b">
        <v>0</v>
      </c>
      <c r="N3126">
        <v>34</v>
      </c>
      <c r="O3126" t="b">
        <v>0</v>
      </c>
      <c r="P3126" t="s">
        <v>8273</v>
      </c>
      <c r="Q3126" s="6">
        <f t="shared" si="192"/>
        <v>1.3668E-2</v>
      </c>
      <c r="R3126" s="8">
        <f t="shared" si="195"/>
        <v>100.5</v>
      </c>
      <c r="S3126" t="s">
        <v>8310</v>
      </c>
      <c r="T3126" t="s">
        <v>8316</v>
      </c>
    </row>
    <row r="3127" spans="1:20" ht="60" x14ac:dyDescent="0.25">
      <c r="A3127">
        <v>517</v>
      </c>
      <c r="B3127" s="3" t="s">
        <v>518</v>
      </c>
      <c r="C3127" s="3" t="s">
        <v>4627</v>
      </c>
      <c r="D3127">
        <v>15000</v>
      </c>
      <c r="E3127">
        <v>205</v>
      </c>
      <c r="F3127" t="s">
        <v>8221</v>
      </c>
      <c r="G3127" t="s">
        <v>8224</v>
      </c>
      <c r="H3127" t="s">
        <v>8246</v>
      </c>
      <c r="I3127">
        <v>1486046761</v>
      </c>
      <c r="J3127" s="13">
        <f t="shared" si="193"/>
        <v>42768.615289351852</v>
      </c>
      <c r="K3127">
        <v>1483454761</v>
      </c>
      <c r="L3127" s="13">
        <f t="shared" si="194"/>
        <v>41909.892453703702</v>
      </c>
      <c r="M3127" t="b">
        <v>0</v>
      </c>
      <c r="N3127">
        <v>3</v>
      </c>
      <c r="O3127" t="b">
        <v>0</v>
      </c>
      <c r="P3127" t="s">
        <v>8270</v>
      </c>
      <c r="Q3127" s="6">
        <f t="shared" si="192"/>
        <v>1.3666666666666667E-2</v>
      </c>
      <c r="R3127" s="8">
        <f t="shared" si="195"/>
        <v>68.333333333333329</v>
      </c>
      <c r="S3127" t="s">
        <v>8320</v>
      </c>
      <c r="T3127" t="s">
        <v>8347</v>
      </c>
    </row>
    <row r="3128" spans="1:20" ht="45" x14ac:dyDescent="0.25">
      <c r="A3128">
        <v>949</v>
      </c>
      <c r="B3128" s="3" t="s">
        <v>950</v>
      </c>
      <c r="C3128" s="3" t="s">
        <v>5059</v>
      </c>
      <c r="D3128">
        <v>20000</v>
      </c>
      <c r="E3128">
        <v>273</v>
      </c>
      <c r="F3128" t="s">
        <v>8221</v>
      </c>
      <c r="G3128" t="s">
        <v>8236</v>
      </c>
      <c r="H3128" t="s">
        <v>8249</v>
      </c>
      <c r="I3128">
        <v>1456016576</v>
      </c>
      <c r="J3128" s="13">
        <f t="shared" si="193"/>
        <v>42421.043703703705</v>
      </c>
      <c r="K3128">
        <v>1450832576</v>
      </c>
      <c r="L3128" s="13">
        <f t="shared" si="194"/>
        <v>42232.15016203704</v>
      </c>
      <c r="M3128" t="b">
        <v>0</v>
      </c>
      <c r="N3128">
        <v>7</v>
      </c>
      <c r="O3128" t="b">
        <v>0</v>
      </c>
      <c r="P3128" t="s">
        <v>8273</v>
      </c>
      <c r="Q3128" s="6">
        <f t="shared" si="192"/>
        <v>1.3650000000000001E-2</v>
      </c>
      <c r="R3128" s="8">
        <f t="shared" si="195"/>
        <v>39</v>
      </c>
      <c r="S3128" t="s">
        <v>8310</v>
      </c>
      <c r="T3128" t="s">
        <v>8316</v>
      </c>
    </row>
    <row r="3129" spans="1:20" ht="60" x14ac:dyDescent="0.25">
      <c r="A3129">
        <v>2367</v>
      </c>
      <c r="B3129" s="3" t="s">
        <v>2368</v>
      </c>
      <c r="C3129" s="3" t="s">
        <v>6477</v>
      </c>
      <c r="D3129">
        <v>50000</v>
      </c>
      <c r="E3129">
        <v>670</v>
      </c>
      <c r="F3129" t="s">
        <v>8220</v>
      </c>
      <c r="G3129" t="s">
        <v>8224</v>
      </c>
      <c r="H3129" t="s">
        <v>8246</v>
      </c>
      <c r="I3129">
        <v>1461622616</v>
      </c>
      <c r="J3129" s="13">
        <f t="shared" si="193"/>
        <v>42485.928425925929</v>
      </c>
      <c r="K3129">
        <v>1456442216</v>
      </c>
      <c r="L3129" s="13">
        <f t="shared" si="194"/>
        <v>42191.70175925926</v>
      </c>
      <c r="M3129" t="b">
        <v>0</v>
      </c>
      <c r="N3129">
        <v>14</v>
      </c>
      <c r="O3129" t="b">
        <v>0</v>
      </c>
      <c r="P3129" t="s">
        <v>8272</v>
      </c>
      <c r="Q3129" s="6">
        <f t="shared" si="192"/>
        <v>1.34E-2</v>
      </c>
      <c r="R3129" s="8">
        <f t="shared" si="195"/>
        <v>47.857142857142854</v>
      </c>
      <c r="S3129" t="s">
        <v>8310</v>
      </c>
      <c r="T3129" t="s">
        <v>8357</v>
      </c>
    </row>
    <row r="3130" spans="1:20" ht="45" x14ac:dyDescent="0.25">
      <c r="A3130">
        <v>1073</v>
      </c>
      <c r="B3130" s="3" t="s">
        <v>1074</v>
      </c>
      <c r="C3130" s="3" t="s">
        <v>5183</v>
      </c>
      <c r="D3130">
        <v>750</v>
      </c>
      <c r="E3130">
        <v>10</v>
      </c>
      <c r="F3130" t="s">
        <v>8221</v>
      </c>
      <c r="G3130" t="s">
        <v>8224</v>
      </c>
      <c r="H3130" t="s">
        <v>8246</v>
      </c>
      <c r="I3130">
        <v>1318806541</v>
      </c>
      <c r="J3130" s="13">
        <f t="shared" si="193"/>
        <v>40832.964594907404</v>
      </c>
      <c r="K3130">
        <v>1316214541</v>
      </c>
      <c r="L3130" s="13">
        <f t="shared" si="194"/>
        <v>42525.656944444447</v>
      </c>
      <c r="M3130" t="b">
        <v>0</v>
      </c>
      <c r="N3130">
        <v>1</v>
      </c>
      <c r="O3130" t="b">
        <v>0</v>
      </c>
      <c r="P3130" t="s">
        <v>8282</v>
      </c>
      <c r="Q3130" s="6">
        <f t="shared" si="192"/>
        <v>1.3333333333333334E-2</v>
      </c>
      <c r="R3130" s="8">
        <f t="shared" si="195"/>
        <v>10</v>
      </c>
      <c r="S3130" t="s">
        <v>8312</v>
      </c>
      <c r="T3130" t="s">
        <v>8348</v>
      </c>
    </row>
    <row r="3131" spans="1:20" ht="45" x14ac:dyDescent="0.25">
      <c r="A3131">
        <v>1793</v>
      </c>
      <c r="B3131" s="3" t="s">
        <v>1794</v>
      </c>
      <c r="C3131" s="3" t="s">
        <v>5903</v>
      </c>
      <c r="D3131">
        <v>3000</v>
      </c>
      <c r="E3131">
        <v>40</v>
      </c>
      <c r="F3131" t="s">
        <v>8221</v>
      </c>
      <c r="G3131" t="s">
        <v>8226</v>
      </c>
      <c r="H3131" t="s">
        <v>8248</v>
      </c>
      <c r="I3131">
        <v>1417127040</v>
      </c>
      <c r="J3131" s="13">
        <f t="shared" si="193"/>
        <v>41970.933333333334</v>
      </c>
      <c r="K3131">
        <v>1414531440</v>
      </c>
      <c r="L3131" s="13">
        <f t="shared" si="194"/>
        <v>42037.789895833332</v>
      </c>
      <c r="M3131" t="b">
        <v>1</v>
      </c>
      <c r="N3131">
        <v>2</v>
      </c>
      <c r="O3131" t="b">
        <v>0</v>
      </c>
      <c r="P3131" t="s">
        <v>8285</v>
      </c>
      <c r="Q3131" s="6">
        <f t="shared" si="192"/>
        <v>1.3333333333333334E-2</v>
      </c>
      <c r="R3131" s="8">
        <f t="shared" si="195"/>
        <v>20</v>
      </c>
      <c r="S3131" t="s">
        <v>8325</v>
      </c>
      <c r="T3131" t="s">
        <v>8326</v>
      </c>
    </row>
    <row r="3132" spans="1:20" ht="45" x14ac:dyDescent="0.25">
      <c r="A3132">
        <v>4005</v>
      </c>
      <c r="B3132" s="3" t="s">
        <v>4001</v>
      </c>
      <c r="C3132" s="3" t="s">
        <v>8110</v>
      </c>
      <c r="D3132">
        <v>3000</v>
      </c>
      <c r="E3132">
        <v>40</v>
      </c>
      <c r="F3132" t="s">
        <v>8221</v>
      </c>
      <c r="G3132" t="s">
        <v>8224</v>
      </c>
      <c r="H3132" t="s">
        <v>8246</v>
      </c>
      <c r="I3132">
        <v>1413832985</v>
      </c>
      <c r="J3132" s="13">
        <f t="shared" si="193"/>
        <v>41932.807696759257</v>
      </c>
      <c r="K3132">
        <v>1408648985</v>
      </c>
      <c r="L3132" s="13">
        <f t="shared" si="194"/>
        <v>42295.891828703709</v>
      </c>
      <c r="M3132" t="b">
        <v>0</v>
      </c>
      <c r="N3132">
        <v>2</v>
      </c>
      <c r="O3132" t="b">
        <v>0</v>
      </c>
      <c r="P3132" t="s">
        <v>8271</v>
      </c>
      <c r="Q3132" s="6">
        <f t="shared" si="192"/>
        <v>1.3333333333333334E-2</v>
      </c>
      <c r="R3132" s="8">
        <f t="shared" si="195"/>
        <v>20</v>
      </c>
      <c r="S3132" t="s">
        <v>8317</v>
      </c>
      <c r="T3132" t="s">
        <v>8318</v>
      </c>
    </row>
    <row r="3133" spans="1:20" ht="60" x14ac:dyDescent="0.25">
      <c r="A3133">
        <v>426</v>
      </c>
      <c r="B3133" s="3" t="s">
        <v>427</v>
      </c>
      <c r="C3133" s="3" t="s">
        <v>4536</v>
      </c>
      <c r="D3133">
        <v>10000</v>
      </c>
      <c r="E3133">
        <v>133</v>
      </c>
      <c r="F3133" t="s">
        <v>8221</v>
      </c>
      <c r="G3133" t="s">
        <v>8224</v>
      </c>
      <c r="H3133" t="s">
        <v>8246</v>
      </c>
      <c r="I3133">
        <v>1456851914</v>
      </c>
      <c r="J3133" s="13">
        <f t="shared" si="193"/>
        <v>42430.711967592593</v>
      </c>
      <c r="K3133">
        <v>1454259914</v>
      </c>
      <c r="L3133" s="13">
        <f t="shared" si="194"/>
        <v>42637.016736111109</v>
      </c>
      <c r="M3133" t="b">
        <v>0</v>
      </c>
      <c r="N3133">
        <v>8</v>
      </c>
      <c r="O3133" t="b">
        <v>0</v>
      </c>
      <c r="P3133" t="s">
        <v>8270</v>
      </c>
      <c r="Q3133" s="6">
        <f t="shared" si="192"/>
        <v>1.3299999999999999E-2</v>
      </c>
      <c r="R3133" s="8">
        <f t="shared" si="195"/>
        <v>16.625</v>
      </c>
      <c r="S3133" t="s">
        <v>8320</v>
      </c>
      <c r="T3133" t="s">
        <v>8347</v>
      </c>
    </row>
    <row r="3134" spans="1:20" ht="30" x14ac:dyDescent="0.25">
      <c r="A3134">
        <v>1913</v>
      </c>
      <c r="B3134" s="3" t="s">
        <v>1914</v>
      </c>
      <c r="C3134" s="3" t="s">
        <v>6023</v>
      </c>
      <c r="D3134">
        <v>48000</v>
      </c>
      <c r="E3134">
        <v>637</v>
      </c>
      <c r="F3134" t="s">
        <v>8221</v>
      </c>
      <c r="G3134" t="s">
        <v>8225</v>
      </c>
      <c r="H3134" t="s">
        <v>8247</v>
      </c>
      <c r="I3134">
        <v>1412770578</v>
      </c>
      <c r="J3134" s="13">
        <f t="shared" si="193"/>
        <v>41920.511319444442</v>
      </c>
      <c r="K3134">
        <v>1410178578</v>
      </c>
      <c r="L3134" s="13">
        <f t="shared" si="194"/>
        <v>42255.619351851856</v>
      </c>
      <c r="M3134" t="b">
        <v>0</v>
      </c>
      <c r="N3134">
        <v>26</v>
      </c>
      <c r="O3134" t="b">
        <v>0</v>
      </c>
      <c r="P3134" t="s">
        <v>8294</v>
      </c>
      <c r="Q3134" s="6">
        <f t="shared" si="192"/>
        <v>1.3270833333333334E-2</v>
      </c>
      <c r="R3134" s="8">
        <f t="shared" si="195"/>
        <v>24.5</v>
      </c>
      <c r="S3134" t="s">
        <v>8310</v>
      </c>
      <c r="T3134" t="s">
        <v>8350</v>
      </c>
    </row>
    <row r="3135" spans="1:20" ht="60" x14ac:dyDescent="0.25">
      <c r="A3135">
        <v>968</v>
      </c>
      <c r="B3135" s="3" t="s">
        <v>969</v>
      </c>
      <c r="C3135" s="3" t="s">
        <v>5078</v>
      </c>
      <c r="D3135">
        <v>8000</v>
      </c>
      <c r="E3135">
        <v>106</v>
      </c>
      <c r="F3135" t="s">
        <v>8221</v>
      </c>
      <c r="G3135" t="s">
        <v>8224</v>
      </c>
      <c r="H3135" t="s">
        <v>8246</v>
      </c>
      <c r="I3135">
        <v>1408134034</v>
      </c>
      <c r="J3135" s="13">
        <f t="shared" si="193"/>
        <v>41866.847615740742</v>
      </c>
      <c r="K3135">
        <v>1405542034</v>
      </c>
      <c r="L3135" s="13">
        <f t="shared" si="194"/>
        <v>40956.553530092591</v>
      </c>
      <c r="M3135" t="b">
        <v>0</v>
      </c>
      <c r="N3135">
        <v>4</v>
      </c>
      <c r="O3135" t="b">
        <v>0</v>
      </c>
      <c r="P3135" t="s">
        <v>8273</v>
      </c>
      <c r="Q3135" s="6">
        <f t="shared" si="192"/>
        <v>1.325E-2</v>
      </c>
      <c r="R3135" s="8">
        <f t="shared" si="195"/>
        <v>26.5</v>
      </c>
      <c r="S3135" t="s">
        <v>8310</v>
      </c>
      <c r="T3135" t="s">
        <v>8316</v>
      </c>
    </row>
    <row r="3136" spans="1:20" ht="60" x14ac:dyDescent="0.25">
      <c r="A3136">
        <v>1321</v>
      </c>
      <c r="B3136" s="3" t="s">
        <v>1322</v>
      </c>
      <c r="C3136" s="3" t="s">
        <v>5431</v>
      </c>
      <c r="D3136">
        <v>462000</v>
      </c>
      <c r="E3136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 s="13">
        <f t="shared" si="193"/>
        <v>42727.74927083333</v>
      </c>
      <c r="K3136">
        <v>1479923937</v>
      </c>
      <c r="L3136" s="13">
        <f t="shared" si="194"/>
        <v>41551.798113425924</v>
      </c>
      <c r="M3136" t="b">
        <v>0</v>
      </c>
      <c r="N3136">
        <v>7</v>
      </c>
      <c r="O3136" t="b">
        <v>0</v>
      </c>
      <c r="P3136" t="s">
        <v>8273</v>
      </c>
      <c r="Q3136" s="6">
        <f t="shared" si="192"/>
        <v>1.3028138528138528E-2</v>
      </c>
      <c r="R3136" s="8">
        <f t="shared" si="195"/>
        <v>859.85714285714289</v>
      </c>
      <c r="S3136" t="s">
        <v>8310</v>
      </c>
      <c r="T3136" t="s">
        <v>8316</v>
      </c>
    </row>
    <row r="3137" spans="1:20" ht="60" x14ac:dyDescent="0.25">
      <c r="A3137">
        <v>878</v>
      </c>
      <c r="B3137" s="3" t="s">
        <v>879</v>
      </c>
      <c r="C3137" s="3" t="s">
        <v>4988</v>
      </c>
      <c r="D3137">
        <v>5000</v>
      </c>
      <c r="E3137">
        <v>65</v>
      </c>
      <c r="F3137" t="s">
        <v>8221</v>
      </c>
      <c r="G3137" t="s">
        <v>8224</v>
      </c>
      <c r="H3137" t="s">
        <v>8246</v>
      </c>
      <c r="I3137">
        <v>1293082524</v>
      </c>
      <c r="J3137" s="13">
        <f t="shared" si="193"/>
        <v>40535.232916666668</v>
      </c>
      <c r="K3137">
        <v>1290490524</v>
      </c>
      <c r="L3137" s="13">
        <f t="shared" si="194"/>
        <v>41820.914641203701</v>
      </c>
      <c r="M3137" t="b">
        <v>0</v>
      </c>
      <c r="N3137">
        <v>2</v>
      </c>
      <c r="O3137" t="b">
        <v>0</v>
      </c>
      <c r="P3137" t="s">
        <v>8278</v>
      </c>
      <c r="Q3137" s="6">
        <f t="shared" si="192"/>
        <v>1.2999999999999999E-2</v>
      </c>
      <c r="R3137" s="8">
        <f t="shared" si="195"/>
        <v>32.5</v>
      </c>
      <c r="S3137" t="s">
        <v>8314</v>
      </c>
      <c r="T3137" t="s">
        <v>8346</v>
      </c>
    </row>
    <row r="3138" spans="1:20" ht="30" x14ac:dyDescent="0.25">
      <c r="A3138">
        <v>997</v>
      </c>
      <c r="B3138" s="3" t="s">
        <v>998</v>
      </c>
      <c r="C3138" s="3" t="s">
        <v>5107</v>
      </c>
      <c r="D3138">
        <v>5000</v>
      </c>
      <c r="E3138">
        <v>65</v>
      </c>
      <c r="F3138" t="s">
        <v>8221</v>
      </c>
      <c r="G3138" t="s">
        <v>8224</v>
      </c>
      <c r="H3138" t="s">
        <v>8246</v>
      </c>
      <c r="I3138">
        <v>1417145297</v>
      </c>
      <c r="J3138" s="13">
        <f t="shared" si="193"/>
        <v>41971.144641203704</v>
      </c>
      <c r="K3138">
        <v>1414549697</v>
      </c>
      <c r="L3138" s="13">
        <f t="shared" si="194"/>
        <v>41974.791990740734</v>
      </c>
      <c r="M3138" t="b">
        <v>0</v>
      </c>
      <c r="N3138">
        <v>8</v>
      </c>
      <c r="O3138" t="b">
        <v>0</v>
      </c>
      <c r="P3138" t="s">
        <v>8273</v>
      </c>
      <c r="Q3138" s="6">
        <f t="shared" ref="Q3138:Q3201" si="196">E3138/D3138</f>
        <v>1.2999999999999999E-2</v>
      </c>
      <c r="R3138" s="8">
        <f t="shared" si="195"/>
        <v>8.125</v>
      </c>
      <c r="S3138" t="s">
        <v>8310</v>
      </c>
      <c r="T3138" t="s">
        <v>8316</v>
      </c>
    </row>
    <row r="3139" spans="1:20" ht="60" x14ac:dyDescent="0.25">
      <c r="A3139">
        <v>4013</v>
      </c>
      <c r="B3139" s="3" t="s">
        <v>4009</v>
      </c>
      <c r="C3139" s="3" t="s">
        <v>8118</v>
      </c>
      <c r="D3139">
        <v>2000</v>
      </c>
      <c r="E3139">
        <v>26</v>
      </c>
      <c r="F3139" t="s">
        <v>8221</v>
      </c>
      <c r="G3139" t="s">
        <v>8224</v>
      </c>
      <c r="H3139" t="s">
        <v>8246</v>
      </c>
      <c r="I3139">
        <v>1424070823</v>
      </c>
      <c r="J3139" s="13">
        <f t="shared" ref="J3139:J3202" si="197">(((I3139/60)/60)/24)+DATE(1970,1,1)</f>
        <v>42051.301192129627</v>
      </c>
      <c r="K3139">
        <v>1421478823</v>
      </c>
      <c r="L3139" s="13">
        <f t="shared" ref="L3139:L3202" si="198">(((K3158/60)/60)/24)+DATE(1970,1,1)</f>
        <v>42604.669675925921</v>
      </c>
      <c r="M3139" t="b">
        <v>0</v>
      </c>
      <c r="N3139">
        <v>2</v>
      </c>
      <c r="O3139" t="b">
        <v>0</v>
      </c>
      <c r="P3139" t="s">
        <v>8271</v>
      </c>
      <c r="Q3139" s="6">
        <f t="shared" si="196"/>
        <v>1.2999999999999999E-2</v>
      </c>
      <c r="R3139" s="8">
        <f t="shared" ref="R3139:R3202" si="199">E3139/N3139</f>
        <v>13</v>
      </c>
      <c r="S3139" t="s">
        <v>8317</v>
      </c>
      <c r="T3139" t="s">
        <v>8318</v>
      </c>
    </row>
    <row r="3140" spans="1:20" ht="60" x14ac:dyDescent="0.25">
      <c r="A3140">
        <v>719</v>
      </c>
      <c r="B3140" s="3" t="s">
        <v>720</v>
      </c>
      <c r="C3140" s="3" t="s">
        <v>4829</v>
      </c>
      <c r="D3140">
        <v>15000</v>
      </c>
      <c r="E3140">
        <v>194</v>
      </c>
      <c r="F3140" t="s">
        <v>8221</v>
      </c>
      <c r="G3140" t="s">
        <v>8224</v>
      </c>
      <c r="H3140" t="s">
        <v>8246</v>
      </c>
      <c r="I3140">
        <v>1456189076</v>
      </c>
      <c r="J3140" s="13">
        <f t="shared" si="197"/>
        <v>42423.040231481486</v>
      </c>
      <c r="K3140">
        <v>1454979476</v>
      </c>
      <c r="L3140" s="13">
        <f t="shared" si="198"/>
        <v>41030.292025462964</v>
      </c>
      <c r="M3140" t="b">
        <v>0</v>
      </c>
      <c r="N3140">
        <v>10</v>
      </c>
      <c r="O3140" t="b">
        <v>0</v>
      </c>
      <c r="P3140" t="s">
        <v>8273</v>
      </c>
      <c r="Q3140" s="6">
        <f t="shared" si="196"/>
        <v>1.2933333333333333E-2</v>
      </c>
      <c r="R3140" s="8">
        <f t="shared" si="199"/>
        <v>19.399999999999999</v>
      </c>
      <c r="S3140" t="s">
        <v>8310</v>
      </c>
      <c r="T3140" t="s">
        <v>8316</v>
      </c>
    </row>
    <row r="3141" spans="1:20" ht="45" x14ac:dyDescent="0.25">
      <c r="A3141">
        <v>873</v>
      </c>
      <c r="B3141" s="3" t="s">
        <v>874</v>
      </c>
      <c r="C3141" s="3" t="s">
        <v>4983</v>
      </c>
      <c r="D3141">
        <v>3500</v>
      </c>
      <c r="E3141">
        <v>45</v>
      </c>
      <c r="F3141" t="s">
        <v>8221</v>
      </c>
      <c r="G3141" t="s">
        <v>8224</v>
      </c>
      <c r="H3141" t="s">
        <v>8246</v>
      </c>
      <c r="I3141">
        <v>1352610040</v>
      </c>
      <c r="J3141" s="13">
        <f t="shared" si="197"/>
        <v>41224.208796296298</v>
      </c>
      <c r="K3141">
        <v>1349150440</v>
      </c>
      <c r="L3141" s="13">
        <f t="shared" si="198"/>
        <v>42198.765844907408</v>
      </c>
      <c r="M3141" t="b">
        <v>0</v>
      </c>
      <c r="N3141">
        <v>5</v>
      </c>
      <c r="O3141" t="b">
        <v>0</v>
      </c>
      <c r="P3141" t="s">
        <v>8278</v>
      </c>
      <c r="Q3141" s="6">
        <f t="shared" si="196"/>
        <v>1.2857142857142857E-2</v>
      </c>
      <c r="R3141" s="8">
        <f t="shared" si="199"/>
        <v>9</v>
      </c>
      <c r="S3141" t="s">
        <v>8314</v>
      </c>
      <c r="T3141" t="s">
        <v>8346</v>
      </c>
    </row>
    <row r="3142" spans="1:20" ht="60" x14ac:dyDescent="0.25">
      <c r="A3142">
        <v>2388</v>
      </c>
      <c r="B3142" s="3" t="s">
        <v>2389</v>
      </c>
      <c r="C3142" s="3" t="s">
        <v>6498</v>
      </c>
      <c r="D3142">
        <v>37000</v>
      </c>
      <c r="E3142">
        <v>463</v>
      </c>
      <c r="F3142" t="s">
        <v>8220</v>
      </c>
      <c r="G3142" t="s">
        <v>8224</v>
      </c>
      <c r="H3142" t="s">
        <v>8246</v>
      </c>
      <c r="I3142">
        <v>1421350140</v>
      </c>
      <c r="J3142" s="13">
        <f t="shared" si="197"/>
        <v>42019.811805555553</v>
      </c>
      <c r="K3142">
        <v>1418761759</v>
      </c>
      <c r="L3142" s="13">
        <f t="shared" si="198"/>
        <v>41887.383356481485</v>
      </c>
      <c r="M3142" t="b">
        <v>0</v>
      </c>
      <c r="N3142">
        <v>8</v>
      </c>
      <c r="O3142" t="b">
        <v>0</v>
      </c>
      <c r="P3142" t="s">
        <v>8272</v>
      </c>
      <c r="Q3142" s="6">
        <f t="shared" si="196"/>
        <v>1.2513513513513513E-2</v>
      </c>
      <c r="R3142" s="8">
        <f t="shared" si="199"/>
        <v>57.875</v>
      </c>
      <c r="S3142" t="s">
        <v>8310</v>
      </c>
      <c r="T3142" t="s">
        <v>8357</v>
      </c>
    </row>
    <row r="3143" spans="1:20" ht="60" x14ac:dyDescent="0.25">
      <c r="A3143">
        <v>3201</v>
      </c>
      <c r="B3143" s="3" t="s">
        <v>3201</v>
      </c>
      <c r="C3143" s="3" t="s">
        <v>7311</v>
      </c>
      <c r="D3143">
        <v>2000</v>
      </c>
      <c r="E3143">
        <v>25</v>
      </c>
      <c r="F3143" t="s">
        <v>8221</v>
      </c>
      <c r="G3143" t="s">
        <v>8225</v>
      </c>
      <c r="H3143" t="s">
        <v>8247</v>
      </c>
      <c r="I3143">
        <v>1409509477</v>
      </c>
      <c r="J3143" s="13">
        <f t="shared" si="197"/>
        <v>41882.767094907409</v>
      </c>
      <c r="K3143">
        <v>1407695077</v>
      </c>
      <c r="L3143" s="13">
        <f t="shared" si="198"/>
        <v>42570.850381944445</v>
      </c>
      <c r="M3143" t="b">
        <v>0</v>
      </c>
      <c r="N3143">
        <v>2</v>
      </c>
      <c r="O3143" t="b">
        <v>0</v>
      </c>
      <c r="P3143" t="s">
        <v>8305</v>
      </c>
      <c r="Q3143" s="6">
        <f t="shared" si="196"/>
        <v>1.2500000000000001E-2</v>
      </c>
      <c r="R3143" s="8">
        <f t="shared" si="199"/>
        <v>12.5</v>
      </c>
      <c r="S3143" t="s">
        <v>8317</v>
      </c>
      <c r="T3143" t="s">
        <v>8338</v>
      </c>
    </row>
    <row r="3144" spans="1:20" ht="45" x14ac:dyDescent="0.25">
      <c r="A3144">
        <v>3899</v>
      </c>
      <c r="B3144" s="3" t="s">
        <v>3896</v>
      </c>
      <c r="C3144" s="3" t="s">
        <v>8007</v>
      </c>
      <c r="D3144">
        <v>10000</v>
      </c>
      <c r="E3144">
        <v>125</v>
      </c>
      <c r="F3144" t="s">
        <v>8221</v>
      </c>
      <c r="G3144" t="s">
        <v>8224</v>
      </c>
      <c r="H3144" t="s">
        <v>8246</v>
      </c>
      <c r="I3144">
        <v>1407868561</v>
      </c>
      <c r="J3144" s="13">
        <f t="shared" si="197"/>
        <v>41863.775011574071</v>
      </c>
      <c r="K3144">
        <v>1406140561</v>
      </c>
      <c r="L3144" s="13">
        <f t="shared" si="198"/>
        <v>42068.799039351856</v>
      </c>
      <c r="M3144" t="b">
        <v>0</v>
      </c>
      <c r="N3144">
        <v>2</v>
      </c>
      <c r="O3144" t="b">
        <v>0</v>
      </c>
      <c r="P3144" t="s">
        <v>8271</v>
      </c>
      <c r="Q3144" s="6">
        <f t="shared" si="196"/>
        <v>1.2500000000000001E-2</v>
      </c>
      <c r="R3144" s="8">
        <f t="shared" si="199"/>
        <v>62.5</v>
      </c>
      <c r="S3144" t="s">
        <v>8317</v>
      </c>
      <c r="T3144" t="s">
        <v>8318</v>
      </c>
    </row>
    <row r="3145" spans="1:20" ht="60" x14ac:dyDescent="0.25">
      <c r="A3145">
        <v>4024</v>
      </c>
      <c r="B3145" s="3" t="s">
        <v>4020</v>
      </c>
      <c r="C3145" s="3" t="s">
        <v>8129</v>
      </c>
      <c r="D3145">
        <v>800</v>
      </c>
      <c r="E3145">
        <v>10</v>
      </c>
      <c r="F3145" t="s">
        <v>8221</v>
      </c>
      <c r="G3145" t="s">
        <v>8224</v>
      </c>
      <c r="H3145" t="s">
        <v>8246</v>
      </c>
      <c r="I3145">
        <v>1441037097</v>
      </c>
      <c r="J3145" s="13">
        <f t="shared" si="197"/>
        <v>42247.670104166667</v>
      </c>
      <c r="K3145">
        <v>1438445097</v>
      </c>
      <c r="L3145" s="13">
        <f t="shared" si="198"/>
        <v>42625.635636574079</v>
      </c>
      <c r="M3145" t="b">
        <v>0</v>
      </c>
      <c r="N3145">
        <v>1</v>
      </c>
      <c r="O3145" t="b">
        <v>0</v>
      </c>
      <c r="P3145" t="s">
        <v>8271</v>
      </c>
      <c r="Q3145" s="6">
        <f t="shared" si="196"/>
        <v>1.2500000000000001E-2</v>
      </c>
      <c r="R3145" s="8">
        <f t="shared" si="199"/>
        <v>10</v>
      </c>
      <c r="S3145" t="s">
        <v>8317</v>
      </c>
      <c r="T3145" t="s">
        <v>8318</v>
      </c>
    </row>
    <row r="3146" spans="1:20" ht="30" x14ac:dyDescent="0.25">
      <c r="A3146">
        <v>2424</v>
      </c>
      <c r="B3146" s="3" t="s">
        <v>2425</v>
      </c>
      <c r="C3146" s="3" t="s">
        <v>6534</v>
      </c>
      <c r="D3146">
        <v>25000</v>
      </c>
      <c r="E3146">
        <v>310</v>
      </c>
      <c r="F3146" t="s">
        <v>8221</v>
      </c>
      <c r="G3146" t="s">
        <v>8224</v>
      </c>
      <c r="H3146" t="s">
        <v>8246</v>
      </c>
      <c r="I3146">
        <v>1414445108</v>
      </c>
      <c r="J3146" s="13">
        <f t="shared" si="197"/>
        <v>41939.892453703702</v>
      </c>
      <c r="K3146">
        <v>1411853108</v>
      </c>
      <c r="L3146" s="13">
        <f t="shared" si="198"/>
        <v>41863.260381944441</v>
      </c>
      <c r="M3146" t="b">
        <v>0</v>
      </c>
      <c r="N3146">
        <v>9</v>
      </c>
      <c r="O3146" t="b">
        <v>0</v>
      </c>
      <c r="P3146" t="s">
        <v>8284</v>
      </c>
      <c r="Q3146" s="6">
        <f t="shared" si="196"/>
        <v>1.24E-2</v>
      </c>
      <c r="R3146" s="8">
        <f t="shared" si="199"/>
        <v>34.444444444444443</v>
      </c>
      <c r="S3146" t="s">
        <v>8328</v>
      </c>
      <c r="T3146" t="s">
        <v>8356</v>
      </c>
    </row>
    <row r="3147" spans="1:20" ht="45" x14ac:dyDescent="0.25">
      <c r="A3147">
        <v>1417</v>
      </c>
      <c r="B3147" s="3" t="s">
        <v>1418</v>
      </c>
      <c r="C3147" s="3" t="s">
        <v>5527</v>
      </c>
      <c r="D3147">
        <v>4500</v>
      </c>
      <c r="E3147">
        <v>55</v>
      </c>
      <c r="F3147" t="s">
        <v>8221</v>
      </c>
      <c r="G3147" t="s">
        <v>8224</v>
      </c>
      <c r="H3147" t="s">
        <v>8246</v>
      </c>
      <c r="I3147">
        <v>1442315460</v>
      </c>
      <c r="J3147" s="13">
        <f t="shared" si="197"/>
        <v>42262.465972222228</v>
      </c>
      <c r="K3147">
        <v>1439696174</v>
      </c>
      <c r="L3147" s="13">
        <f t="shared" si="198"/>
        <v>41913.521064814813</v>
      </c>
      <c r="M3147" t="b">
        <v>0</v>
      </c>
      <c r="N3147">
        <v>2</v>
      </c>
      <c r="O3147" t="b">
        <v>0</v>
      </c>
      <c r="P3147" t="s">
        <v>8287</v>
      </c>
      <c r="Q3147" s="6">
        <f t="shared" si="196"/>
        <v>1.2222222222222223E-2</v>
      </c>
      <c r="R3147" s="8">
        <f t="shared" si="199"/>
        <v>27.5</v>
      </c>
      <c r="S3147" t="s">
        <v>8323</v>
      </c>
      <c r="T3147" t="s">
        <v>8358</v>
      </c>
    </row>
    <row r="3148" spans="1:20" ht="60" x14ac:dyDescent="0.25">
      <c r="A3148">
        <v>2385</v>
      </c>
      <c r="B3148" s="3" t="s">
        <v>2386</v>
      </c>
      <c r="C3148" s="3" t="s">
        <v>6495</v>
      </c>
      <c r="D3148">
        <v>65000</v>
      </c>
      <c r="E3148">
        <v>788</v>
      </c>
      <c r="F3148" t="s">
        <v>8220</v>
      </c>
      <c r="G3148" t="s">
        <v>8224</v>
      </c>
      <c r="H3148" t="s">
        <v>8246</v>
      </c>
      <c r="I3148">
        <v>1438793432</v>
      </c>
      <c r="J3148" s="13">
        <f t="shared" si="197"/>
        <v>42221.70175925926</v>
      </c>
      <c r="K3148">
        <v>1436201432</v>
      </c>
      <c r="L3148" s="13">
        <f t="shared" si="198"/>
        <v>42061.11583333333</v>
      </c>
      <c r="M3148" t="b">
        <v>0</v>
      </c>
      <c r="N3148">
        <v>7</v>
      </c>
      <c r="O3148" t="b">
        <v>0</v>
      </c>
      <c r="P3148" t="s">
        <v>8272</v>
      </c>
      <c r="Q3148" s="6">
        <f t="shared" si="196"/>
        <v>1.2123076923076924E-2</v>
      </c>
      <c r="R3148" s="8">
        <f t="shared" si="199"/>
        <v>112.57142857142857</v>
      </c>
      <c r="S3148" t="s">
        <v>8310</v>
      </c>
      <c r="T3148" t="s">
        <v>8357</v>
      </c>
    </row>
    <row r="3149" spans="1:20" ht="60" x14ac:dyDescent="0.25">
      <c r="A3149">
        <v>544</v>
      </c>
      <c r="B3149" s="3" t="s">
        <v>545</v>
      </c>
      <c r="C3149" s="3" t="s">
        <v>4654</v>
      </c>
      <c r="D3149">
        <v>500</v>
      </c>
      <c r="E3149">
        <v>6</v>
      </c>
      <c r="F3149" t="s">
        <v>8221</v>
      </c>
      <c r="G3149" t="s">
        <v>8224</v>
      </c>
      <c r="H3149" t="s">
        <v>8246</v>
      </c>
      <c r="I3149">
        <v>1467647160</v>
      </c>
      <c r="J3149" s="13">
        <f t="shared" si="197"/>
        <v>42555.656944444447</v>
      </c>
      <c r="K3149">
        <v>1465055160</v>
      </c>
      <c r="L3149" s="13">
        <f t="shared" si="198"/>
        <v>42155.129652777774</v>
      </c>
      <c r="M3149" t="b">
        <v>0</v>
      </c>
      <c r="N3149">
        <v>2</v>
      </c>
      <c r="O3149" t="b">
        <v>0</v>
      </c>
      <c r="P3149" t="s">
        <v>8272</v>
      </c>
      <c r="Q3149" s="6">
        <f t="shared" si="196"/>
        <v>1.2E-2</v>
      </c>
      <c r="R3149" s="8">
        <f t="shared" si="199"/>
        <v>3</v>
      </c>
      <c r="S3149" t="s">
        <v>8310</v>
      </c>
      <c r="T3149" t="s">
        <v>8357</v>
      </c>
    </row>
    <row r="3150" spans="1:20" ht="60" x14ac:dyDescent="0.25">
      <c r="A3150">
        <v>1902</v>
      </c>
      <c r="B3150" s="3" t="s">
        <v>1903</v>
      </c>
      <c r="C3150" s="3" t="s">
        <v>6012</v>
      </c>
      <c r="D3150">
        <v>1000</v>
      </c>
      <c r="E3150">
        <v>12</v>
      </c>
      <c r="F3150" t="s">
        <v>8221</v>
      </c>
      <c r="G3150" t="s">
        <v>8233</v>
      </c>
      <c r="H3150" t="s">
        <v>8249</v>
      </c>
      <c r="I3150">
        <v>1425495447</v>
      </c>
      <c r="J3150" s="13">
        <f t="shared" si="197"/>
        <v>42067.789895833332</v>
      </c>
      <c r="K3150">
        <v>1422903447</v>
      </c>
      <c r="L3150" s="13">
        <f t="shared" si="198"/>
        <v>42585.7106712963</v>
      </c>
      <c r="M3150" t="b">
        <v>0</v>
      </c>
      <c r="N3150">
        <v>3</v>
      </c>
      <c r="O3150" t="b">
        <v>0</v>
      </c>
      <c r="P3150" t="s">
        <v>8294</v>
      </c>
      <c r="Q3150" s="6">
        <f t="shared" si="196"/>
        <v>1.2E-2</v>
      </c>
      <c r="R3150" s="8">
        <f t="shared" si="199"/>
        <v>4</v>
      </c>
      <c r="S3150" t="s">
        <v>8310</v>
      </c>
      <c r="T3150" t="s">
        <v>8350</v>
      </c>
    </row>
    <row r="3151" spans="1:20" ht="60" x14ac:dyDescent="0.25">
      <c r="A3151">
        <v>3864</v>
      </c>
      <c r="B3151" s="3" t="s">
        <v>3861</v>
      </c>
      <c r="C3151" s="3" t="s">
        <v>7973</v>
      </c>
      <c r="D3151">
        <v>5000</v>
      </c>
      <c r="E3151">
        <v>60</v>
      </c>
      <c r="F3151" t="s">
        <v>8221</v>
      </c>
      <c r="G3151" t="s">
        <v>8224</v>
      </c>
      <c r="H3151" t="s">
        <v>8246</v>
      </c>
      <c r="I3151">
        <v>1447799054</v>
      </c>
      <c r="J3151" s="13">
        <f t="shared" si="197"/>
        <v>42325.933495370366</v>
      </c>
      <c r="K3151">
        <v>1445203454</v>
      </c>
      <c r="L3151" s="13">
        <f t="shared" si="198"/>
        <v>42078.34520833334</v>
      </c>
      <c r="M3151" t="b">
        <v>0</v>
      </c>
      <c r="N3151">
        <v>3</v>
      </c>
      <c r="O3151" t="b">
        <v>0</v>
      </c>
      <c r="P3151" t="s">
        <v>8271</v>
      </c>
      <c r="Q3151" s="6">
        <f t="shared" si="196"/>
        <v>1.2E-2</v>
      </c>
      <c r="R3151" s="8">
        <f t="shared" si="199"/>
        <v>20</v>
      </c>
      <c r="S3151" t="s">
        <v>8317</v>
      </c>
      <c r="T3151" t="s">
        <v>8318</v>
      </c>
    </row>
    <row r="3152" spans="1:20" ht="60" x14ac:dyDescent="0.25">
      <c r="A3152">
        <v>965</v>
      </c>
      <c r="B3152" s="3" t="s">
        <v>966</v>
      </c>
      <c r="C3152" s="3" t="s">
        <v>5075</v>
      </c>
      <c r="D3152">
        <v>25000</v>
      </c>
      <c r="E3152">
        <v>298</v>
      </c>
      <c r="F3152" t="s">
        <v>8221</v>
      </c>
      <c r="G3152" t="s">
        <v>8224</v>
      </c>
      <c r="H3152" t="s">
        <v>8246</v>
      </c>
      <c r="I3152">
        <v>1477454340</v>
      </c>
      <c r="J3152" s="13">
        <f t="shared" si="197"/>
        <v>42669.165972222225</v>
      </c>
      <c r="K3152">
        <v>1474676646</v>
      </c>
      <c r="L3152" s="13">
        <f t="shared" si="198"/>
        <v>42058.809594907405</v>
      </c>
      <c r="M3152" t="b">
        <v>0</v>
      </c>
      <c r="N3152">
        <v>6</v>
      </c>
      <c r="O3152" t="b">
        <v>0</v>
      </c>
      <c r="P3152" t="s">
        <v>8273</v>
      </c>
      <c r="Q3152" s="6">
        <f t="shared" si="196"/>
        <v>1.192E-2</v>
      </c>
      <c r="R3152" s="8">
        <f t="shared" si="199"/>
        <v>49.666666666666664</v>
      </c>
      <c r="S3152" t="s">
        <v>8310</v>
      </c>
      <c r="T3152" t="s">
        <v>8316</v>
      </c>
    </row>
    <row r="3153" spans="1:20" ht="45" x14ac:dyDescent="0.25">
      <c r="A3153">
        <v>3092</v>
      </c>
      <c r="B3153" s="3" t="s">
        <v>3092</v>
      </c>
      <c r="C3153" s="3" t="s">
        <v>7202</v>
      </c>
      <c r="D3153">
        <v>100000</v>
      </c>
      <c r="E3153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 s="13">
        <f t="shared" si="197"/>
        <v>42292.916666666672</v>
      </c>
      <c r="K3153">
        <v>1441723912</v>
      </c>
      <c r="L3153" s="13">
        <f t="shared" si="198"/>
        <v>41250.025902777779</v>
      </c>
      <c r="M3153" t="b">
        <v>0</v>
      </c>
      <c r="N3153">
        <v>21</v>
      </c>
      <c r="O3153" t="b">
        <v>0</v>
      </c>
      <c r="P3153" t="s">
        <v>8303</v>
      </c>
      <c r="Q3153" s="6">
        <f t="shared" si="196"/>
        <v>1.1831900000000001E-2</v>
      </c>
      <c r="R3153" s="8">
        <f t="shared" si="199"/>
        <v>56.342380952380957</v>
      </c>
      <c r="S3153" t="s">
        <v>8317</v>
      </c>
      <c r="T3153" t="s">
        <v>8330</v>
      </c>
    </row>
    <row r="3154" spans="1:20" ht="60" x14ac:dyDescent="0.25">
      <c r="A3154">
        <v>502</v>
      </c>
      <c r="B3154" s="3" t="s">
        <v>503</v>
      </c>
      <c r="C3154" s="3" t="s">
        <v>4612</v>
      </c>
      <c r="D3154">
        <v>20000</v>
      </c>
      <c r="E3154">
        <v>230</v>
      </c>
      <c r="F3154" t="s">
        <v>8221</v>
      </c>
      <c r="G3154" t="s">
        <v>8224</v>
      </c>
      <c r="H3154" t="s">
        <v>8246</v>
      </c>
      <c r="I3154">
        <v>1332073025</v>
      </c>
      <c r="J3154" s="13">
        <f t="shared" si="197"/>
        <v>40986.511863425927</v>
      </c>
      <c r="K3154">
        <v>1329484625</v>
      </c>
      <c r="L3154" s="13">
        <f t="shared" si="198"/>
        <v>41831.742962962962</v>
      </c>
      <c r="M3154" t="b">
        <v>0</v>
      </c>
      <c r="N3154">
        <v>4</v>
      </c>
      <c r="O3154" t="b">
        <v>0</v>
      </c>
      <c r="P3154" t="s">
        <v>8270</v>
      </c>
      <c r="Q3154" s="6">
        <f t="shared" si="196"/>
        <v>1.15E-2</v>
      </c>
      <c r="R3154" s="8">
        <f t="shared" si="199"/>
        <v>57.5</v>
      </c>
      <c r="S3154" t="s">
        <v>8320</v>
      </c>
      <c r="T3154" t="s">
        <v>8347</v>
      </c>
    </row>
    <row r="3155" spans="1:20" ht="45" x14ac:dyDescent="0.25">
      <c r="A3155">
        <v>937</v>
      </c>
      <c r="B3155" s="3" t="s">
        <v>938</v>
      </c>
      <c r="C3155" s="3" t="s">
        <v>5047</v>
      </c>
      <c r="D3155">
        <v>3500</v>
      </c>
      <c r="E3155">
        <v>40</v>
      </c>
      <c r="F3155" t="s">
        <v>8221</v>
      </c>
      <c r="G3155" t="s">
        <v>8224</v>
      </c>
      <c r="H3155" t="s">
        <v>8246</v>
      </c>
      <c r="I3155">
        <v>1383509357</v>
      </c>
      <c r="J3155" s="13">
        <f t="shared" si="197"/>
        <v>41581.839780092596</v>
      </c>
      <c r="K3155">
        <v>1380913757</v>
      </c>
      <c r="L3155" s="13">
        <f t="shared" si="198"/>
        <v>41856.672152777777</v>
      </c>
      <c r="M3155" t="b">
        <v>0</v>
      </c>
      <c r="N3155">
        <v>2</v>
      </c>
      <c r="O3155" t="b">
        <v>0</v>
      </c>
      <c r="P3155" t="s">
        <v>8278</v>
      </c>
      <c r="Q3155" s="6">
        <f t="shared" si="196"/>
        <v>1.1428571428571429E-2</v>
      </c>
      <c r="R3155" s="8">
        <f t="shared" si="199"/>
        <v>20</v>
      </c>
      <c r="S3155" t="s">
        <v>8314</v>
      </c>
      <c r="T3155" t="s">
        <v>8346</v>
      </c>
    </row>
    <row r="3156" spans="1:20" ht="60" x14ac:dyDescent="0.25">
      <c r="A3156">
        <v>2684</v>
      </c>
      <c r="B3156" s="3" t="s">
        <v>2684</v>
      </c>
      <c r="C3156" s="3" t="s">
        <v>6794</v>
      </c>
      <c r="D3156">
        <v>70000</v>
      </c>
      <c r="E3156">
        <v>800</v>
      </c>
      <c r="F3156" t="s">
        <v>8221</v>
      </c>
      <c r="G3156" t="s">
        <v>8224</v>
      </c>
      <c r="H3156" t="s">
        <v>8246</v>
      </c>
      <c r="I3156">
        <v>1407621425</v>
      </c>
      <c r="J3156" s="13">
        <f t="shared" si="197"/>
        <v>41860.914641203701</v>
      </c>
      <c r="K3156">
        <v>1404165425</v>
      </c>
      <c r="L3156" s="13">
        <f t="shared" si="198"/>
        <v>42528.987696759257</v>
      </c>
      <c r="M3156" t="b">
        <v>0</v>
      </c>
      <c r="N3156">
        <v>4</v>
      </c>
      <c r="O3156" t="b">
        <v>0</v>
      </c>
      <c r="P3156" t="s">
        <v>8284</v>
      </c>
      <c r="Q3156" s="6">
        <f t="shared" si="196"/>
        <v>1.1428571428571429E-2</v>
      </c>
      <c r="R3156" s="8">
        <f t="shared" si="199"/>
        <v>200</v>
      </c>
      <c r="S3156" t="s">
        <v>8328</v>
      </c>
      <c r="T3156" t="s">
        <v>8356</v>
      </c>
    </row>
    <row r="3157" spans="1:20" ht="60" x14ac:dyDescent="0.25">
      <c r="A3157">
        <v>1326</v>
      </c>
      <c r="B3157" s="3" t="s">
        <v>1327</v>
      </c>
      <c r="C3157" s="3" t="s">
        <v>5436</v>
      </c>
      <c r="D3157">
        <v>100000</v>
      </c>
      <c r="E3157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 s="13">
        <f t="shared" si="197"/>
        <v>42019.791990740734</v>
      </c>
      <c r="K3157">
        <v>1417460428</v>
      </c>
      <c r="L3157" s="13">
        <f t="shared" si="198"/>
        <v>41828.789942129632</v>
      </c>
      <c r="M3157" t="b">
        <v>0</v>
      </c>
      <c r="N3157">
        <v>11</v>
      </c>
      <c r="O3157" t="b">
        <v>0</v>
      </c>
      <c r="P3157" t="s">
        <v>8273</v>
      </c>
      <c r="Q3157" s="6">
        <f t="shared" si="196"/>
        <v>1.1299999999999999E-2</v>
      </c>
      <c r="R3157" s="8">
        <f t="shared" si="199"/>
        <v>102.72727272727273</v>
      </c>
      <c r="S3157" t="s">
        <v>8310</v>
      </c>
      <c r="T3157" t="s">
        <v>8316</v>
      </c>
    </row>
    <row r="3158" spans="1:20" ht="60" x14ac:dyDescent="0.25">
      <c r="A3158">
        <v>1314</v>
      </c>
      <c r="B3158" s="3" t="s">
        <v>1315</v>
      </c>
      <c r="C3158" s="3" t="s">
        <v>5424</v>
      </c>
      <c r="D3158">
        <v>180000</v>
      </c>
      <c r="E3158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 s="13">
        <f t="shared" si="197"/>
        <v>42664.669675925921</v>
      </c>
      <c r="K3158">
        <v>1471881860</v>
      </c>
      <c r="L3158" s="13">
        <f t="shared" si="198"/>
        <v>41605.167696759258</v>
      </c>
      <c r="M3158" t="b">
        <v>0</v>
      </c>
      <c r="N3158">
        <v>11</v>
      </c>
      <c r="O3158" t="b">
        <v>0</v>
      </c>
      <c r="P3158" t="s">
        <v>8273</v>
      </c>
      <c r="Q3158" s="6">
        <f t="shared" si="196"/>
        <v>1.1266666666666666E-2</v>
      </c>
      <c r="R3158" s="8">
        <f t="shared" si="199"/>
        <v>184.36363636363637</v>
      </c>
      <c r="S3158" t="s">
        <v>8310</v>
      </c>
      <c r="T3158" t="s">
        <v>8316</v>
      </c>
    </row>
    <row r="3159" spans="1:20" ht="60" x14ac:dyDescent="0.25">
      <c r="A3159">
        <v>2764</v>
      </c>
      <c r="B3159" s="3" t="s">
        <v>2764</v>
      </c>
      <c r="C3159" s="3" t="s">
        <v>6874</v>
      </c>
      <c r="D3159">
        <v>4000</v>
      </c>
      <c r="E3159">
        <v>45</v>
      </c>
      <c r="F3159" t="s">
        <v>8221</v>
      </c>
      <c r="G3159" t="s">
        <v>8224</v>
      </c>
      <c r="H3159" t="s">
        <v>8246</v>
      </c>
      <c r="I3159">
        <v>1338404400</v>
      </c>
      <c r="J3159" s="13">
        <f t="shared" si="197"/>
        <v>41059.791666666664</v>
      </c>
      <c r="K3159">
        <v>1335855631</v>
      </c>
      <c r="L3159" s="13">
        <f t="shared" si="198"/>
        <v>42187.281678240746</v>
      </c>
      <c r="M3159" t="b">
        <v>0</v>
      </c>
      <c r="N3159">
        <v>4</v>
      </c>
      <c r="O3159" t="b">
        <v>0</v>
      </c>
      <c r="P3159" t="s">
        <v>8304</v>
      </c>
      <c r="Q3159" s="6">
        <f t="shared" si="196"/>
        <v>1.125E-2</v>
      </c>
      <c r="R3159" s="8">
        <f t="shared" si="199"/>
        <v>11.25</v>
      </c>
      <c r="S3159" t="s">
        <v>8323</v>
      </c>
      <c r="T3159" t="s">
        <v>8351</v>
      </c>
    </row>
    <row r="3160" spans="1:20" ht="60" x14ac:dyDescent="0.25">
      <c r="A3160">
        <v>1441</v>
      </c>
      <c r="B3160" s="3" t="s">
        <v>1442</v>
      </c>
      <c r="C3160" s="3" t="s">
        <v>5551</v>
      </c>
      <c r="D3160">
        <v>180000</v>
      </c>
      <c r="E3160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 s="13">
        <f t="shared" si="197"/>
        <v>42258.765844907408</v>
      </c>
      <c r="K3160">
        <v>1436811769</v>
      </c>
      <c r="L3160" s="13">
        <f t="shared" si="198"/>
        <v>42018.94049768518</v>
      </c>
      <c r="M3160" t="b">
        <v>0</v>
      </c>
      <c r="N3160">
        <v>3</v>
      </c>
      <c r="O3160" t="b">
        <v>0</v>
      </c>
      <c r="P3160" t="s">
        <v>8287</v>
      </c>
      <c r="Q3160" s="6">
        <f t="shared" si="196"/>
        <v>1.1222222222222222E-2</v>
      </c>
      <c r="R3160" s="8">
        <f t="shared" si="199"/>
        <v>673.33333333333337</v>
      </c>
      <c r="S3160" t="s">
        <v>8323</v>
      </c>
      <c r="T3160" t="s">
        <v>8358</v>
      </c>
    </row>
    <row r="3161" spans="1:20" ht="60" x14ac:dyDescent="0.25">
      <c r="A3161">
        <v>198</v>
      </c>
      <c r="B3161" s="3" t="s">
        <v>200</v>
      </c>
      <c r="C3161" s="3" t="s">
        <v>4308</v>
      </c>
      <c r="D3161">
        <v>25000</v>
      </c>
      <c r="E3161">
        <v>279</v>
      </c>
      <c r="F3161" t="s">
        <v>8221</v>
      </c>
      <c r="G3161" t="s">
        <v>8224</v>
      </c>
      <c r="H3161" t="s">
        <v>8246</v>
      </c>
      <c r="I3161">
        <v>1412500322</v>
      </c>
      <c r="J3161" s="13">
        <f t="shared" si="197"/>
        <v>41917.383356481485</v>
      </c>
      <c r="K3161">
        <v>1409908322</v>
      </c>
      <c r="L3161" s="13">
        <f t="shared" si="198"/>
        <v>42348.9215625</v>
      </c>
      <c r="M3161" t="b">
        <v>0</v>
      </c>
      <c r="N3161">
        <v>6</v>
      </c>
      <c r="O3161" t="b">
        <v>0</v>
      </c>
      <c r="P3161" t="s">
        <v>8268</v>
      </c>
      <c r="Q3161" s="6">
        <f t="shared" si="196"/>
        <v>1.116E-2</v>
      </c>
      <c r="R3161" s="8">
        <f t="shared" si="199"/>
        <v>46.5</v>
      </c>
      <c r="S3161" t="s">
        <v>8320</v>
      </c>
      <c r="T3161" t="s">
        <v>8349</v>
      </c>
    </row>
    <row r="3162" spans="1:20" ht="60" x14ac:dyDescent="0.25">
      <c r="A3162">
        <v>4099</v>
      </c>
      <c r="B3162" s="3" t="s">
        <v>4095</v>
      </c>
      <c r="C3162" s="3" t="s">
        <v>8202</v>
      </c>
      <c r="D3162">
        <v>4500</v>
      </c>
      <c r="E3162">
        <v>50</v>
      </c>
      <c r="F3162" t="s">
        <v>8221</v>
      </c>
      <c r="G3162" t="s">
        <v>8224</v>
      </c>
      <c r="H3162" t="s">
        <v>8246</v>
      </c>
      <c r="I3162">
        <v>1472847873</v>
      </c>
      <c r="J3162" s="13">
        <f t="shared" si="197"/>
        <v>42615.850381944445</v>
      </c>
      <c r="K3162">
        <v>1468959873</v>
      </c>
      <c r="L3162" s="13">
        <f t="shared" si="198"/>
        <v>42049.716620370367</v>
      </c>
      <c r="M3162" t="b">
        <v>0</v>
      </c>
      <c r="N3162">
        <v>1</v>
      </c>
      <c r="O3162" t="b">
        <v>0</v>
      </c>
      <c r="P3162" t="s">
        <v>8271</v>
      </c>
      <c r="Q3162" s="6">
        <f t="shared" si="196"/>
        <v>1.1111111111111112E-2</v>
      </c>
      <c r="R3162" s="8">
        <f t="shared" si="199"/>
        <v>50</v>
      </c>
      <c r="S3162" t="s">
        <v>8317</v>
      </c>
      <c r="T3162" t="s">
        <v>8318</v>
      </c>
    </row>
    <row r="3163" spans="1:20" ht="30" x14ac:dyDescent="0.25">
      <c r="A3163">
        <v>2749</v>
      </c>
      <c r="B3163" s="3" t="s">
        <v>2749</v>
      </c>
      <c r="C3163" s="3" t="s">
        <v>6859</v>
      </c>
      <c r="D3163">
        <v>10000</v>
      </c>
      <c r="E3163">
        <v>110</v>
      </c>
      <c r="F3163" t="s">
        <v>8221</v>
      </c>
      <c r="G3163" t="s">
        <v>8224</v>
      </c>
      <c r="H3163" t="s">
        <v>8246</v>
      </c>
      <c r="I3163">
        <v>1428171037</v>
      </c>
      <c r="J3163" s="13">
        <f t="shared" si="197"/>
        <v>42098.757372685184</v>
      </c>
      <c r="K3163">
        <v>1425582637</v>
      </c>
      <c r="L3163" s="13">
        <f t="shared" si="198"/>
        <v>41831.716874999998</v>
      </c>
      <c r="M3163" t="b">
        <v>0</v>
      </c>
      <c r="N3163">
        <v>2</v>
      </c>
      <c r="O3163" t="b">
        <v>0</v>
      </c>
      <c r="P3163" t="s">
        <v>8304</v>
      </c>
      <c r="Q3163" s="6">
        <f t="shared" si="196"/>
        <v>1.0999999999999999E-2</v>
      </c>
      <c r="R3163" s="8">
        <f t="shared" si="199"/>
        <v>55</v>
      </c>
      <c r="S3163" t="s">
        <v>8323</v>
      </c>
      <c r="T3163" t="s">
        <v>8351</v>
      </c>
    </row>
    <row r="3164" spans="1:20" ht="30" x14ac:dyDescent="0.25">
      <c r="A3164">
        <v>963</v>
      </c>
      <c r="B3164" s="3" t="s">
        <v>964</v>
      </c>
      <c r="C3164" s="3" t="s">
        <v>5073</v>
      </c>
      <c r="D3164">
        <v>35000</v>
      </c>
      <c r="E3164">
        <v>377</v>
      </c>
      <c r="F3164" t="s">
        <v>8221</v>
      </c>
      <c r="G3164" t="s">
        <v>8224</v>
      </c>
      <c r="H3164" t="s">
        <v>8246</v>
      </c>
      <c r="I3164">
        <v>1476717319</v>
      </c>
      <c r="J3164" s="13">
        <f t="shared" si="197"/>
        <v>42660.635636574079</v>
      </c>
      <c r="K3164">
        <v>1473693319</v>
      </c>
      <c r="L3164" s="13">
        <f t="shared" si="198"/>
        <v>40981.802615740737</v>
      </c>
      <c r="M3164" t="b">
        <v>0</v>
      </c>
      <c r="N3164">
        <v>9</v>
      </c>
      <c r="O3164" t="b">
        <v>0</v>
      </c>
      <c r="P3164" t="s">
        <v>8273</v>
      </c>
      <c r="Q3164" s="6">
        <f t="shared" si="196"/>
        <v>1.0771428571428571E-2</v>
      </c>
      <c r="R3164" s="8">
        <f t="shared" si="199"/>
        <v>41.888888888888886</v>
      </c>
      <c r="S3164" t="s">
        <v>8310</v>
      </c>
      <c r="T3164" t="s">
        <v>8316</v>
      </c>
    </row>
    <row r="3165" spans="1:20" ht="60" x14ac:dyDescent="0.25">
      <c r="A3165">
        <v>422</v>
      </c>
      <c r="B3165" s="3" t="s">
        <v>423</v>
      </c>
      <c r="C3165" s="3" t="s">
        <v>4532</v>
      </c>
      <c r="D3165">
        <v>40000</v>
      </c>
      <c r="E3165">
        <v>430</v>
      </c>
      <c r="F3165" t="s">
        <v>8221</v>
      </c>
      <c r="G3165" t="s">
        <v>8224</v>
      </c>
      <c r="H3165" t="s">
        <v>8246</v>
      </c>
      <c r="I3165">
        <v>1410416097</v>
      </c>
      <c r="J3165" s="13">
        <f t="shared" si="197"/>
        <v>41893.260381944441</v>
      </c>
      <c r="K3165">
        <v>1407824097</v>
      </c>
      <c r="L3165" s="13">
        <f t="shared" si="198"/>
        <v>42775.172824074078</v>
      </c>
      <c r="M3165" t="b">
        <v>0</v>
      </c>
      <c r="N3165">
        <v>12</v>
      </c>
      <c r="O3165" t="b">
        <v>0</v>
      </c>
      <c r="P3165" t="s">
        <v>8270</v>
      </c>
      <c r="Q3165" s="6">
        <f t="shared" si="196"/>
        <v>1.0749999999999999E-2</v>
      </c>
      <c r="R3165" s="8">
        <f t="shared" si="199"/>
        <v>35.833333333333336</v>
      </c>
      <c r="S3165" t="s">
        <v>8320</v>
      </c>
      <c r="T3165" t="s">
        <v>8347</v>
      </c>
    </row>
    <row r="3166" spans="1:20" ht="60" x14ac:dyDescent="0.25">
      <c r="A3166">
        <v>695</v>
      </c>
      <c r="B3166" s="3" t="s">
        <v>696</v>
      </c>
      <c r="C3166" s="3" t="s">
        <v>4805</v>
      </c>
      <c r="D3166">
        <v>60000</v>
      </c>
      <c r="E3166">
        <v>636</v>
      </c>
      <c r="F3166" t="s">
        <v>8221</v>
      </c>
      <c r="G3166" t="s">
        <v>8224</v>
      </c>
      <c r="H3166" t="s">
        <v>8246</v>
      </c>
      <c r="I3166">
        <v>1414758620</v>
      </c>
      <c r="J3166" s="13">
        <f t="shared" si="197"/>
        <v>41943.521064814813</v>
      </c>
      <c r="K3166">
        <v>1412166620</v>
      </c>
      <c r="L3166" s="13">
        <f t="shared" si="198"/>
        <v>42079.913113425922</v>
      </c>
      <c r="M3166" t="b">
        <v>0</v>
      </c>
      <c r="N3166">
        <v>7</v>
      </c>
      <c r="O3166" t="b">
        <v>0</v>
      </c>
      <c r="P3166" t="s">
        <v>8273</v>
      </c>
      <c r="Q3166" s="6">
        <f t="shared" si="196"/>
        <v>1.06E-2</v>
      </c>
      <c r="R3166" s="8">
        <f t="shared" si="199"/>
        <v>90.857142857142861</v>
      </c>
      <c r="S3166" t="s">
        <v>8310</v>
      </c>
      <c r="T3166" t="s">
        <v>8316</v>
      </c>
    </row>
    <row r="3167" spans="1:20" ht="90" x14ac:dyDescent="0.25">
      <c r="A3167">
        <v>984</v>
      </c>
      <c r="B3167" s="3" t="s">
        <v>985</v>
      </c>
      <c r="C3167" s="3" t="s">
        <v>5094</v>
      </c>
      <c r="D3167">
        <v>10000</v>
      </c>
      <c r="E3167">
        <v>106</v>
      </c>
      <c r="F3167" t="s">
        <v>8221</v>
      </c>
      <c r="G3167" t="s">
        <v>8224</v>
      </c>
      <c r="H3167" t="s">
        <v>8246</v>
      </c>
      <c r="I3167">
        <v>1427507208</v>
      </c>
      <c r="J3167" s="13">
        <f t="shared" si="197"/>
        <v>42091.074166666673</v>
      </c>
      <c r="K3167">
        <v>1424918808</v>
      </c>
      <c r="L3167" s="13">
        <f t="shared" si="198"/>
        <v>42685.680648148147</v>
      </c>
      <c r="M3167" t="b">
        <v>0</v>
      </c>
      <c r="N3167">
        <v>3</v>
      </c>
      <c r="O3167" t="b">
        <v>0</v>
      </c>
      <c r="P3167" t="s">
        <v>8273</v>
      </c>
      <c r="Q3167" s="6">
        <f t="shared" si="196"/>
        <v>1.06E-2</v>
      </c>
      <c r="R3167" s="8">
        <f t="shared" si="199"/>
        <v>35.333333333333336</v>
      </c>
      <c r="S3167" t="s">
        <v>8310</v>
      </c>
      <c r="T3167" t="s">
        <v>8316</v>
      </c>
    </row>
    <row r="3168" spans="1:20" ht="60" x14ac:dyDescent="0.25">
      <c r="A3168">
        <v>1872</v>
      </c>
      <c r="B3168" s="3" t="s">
        <v>1873</v>
      </c>
      <c r="C3168" s="3" t="s">
        <v>5982</v>
      </c>
      <c r="D3168">
        <v>20000</v>
      </c>
      <c r="E3168">
        <v>212</v>
      </c>
      <c r="F3168" t="s">
        <v>8221</v>
      </c>
      <c r="G3168" t="s">
        <v>8224</v>
      </c>
      <c r="H3168" t="s">
        <v>8246</v>
      </c>
      <c r="I3168">
        <v>1435633602</v>
      </c>
      <c r="J3168" s="13">
        <f t="shared" si="197"/>
        <v>42185.129652777774</v>
      </c>
      <c r="K3168">
        <v>1433041602</v>
      </c>
      <c r="L3168" s="13">
        <f t="shared" si="198"/>
        <v>42440.650335648148</v>
      </c>
      <c r="M3168" t="b">
        <v>0</v>
      </c>
      <c r="N3168">
        <v>13</v>
      </c>
      <c r="O3168" t="b">
        <v>0</v>
      </c>
      <c r="P3168" t="s">
        <v>8283</v>
      </c>
      <c r="Q3168" s="6">
        <f t="shared" si="196"/>
        <v>1.06E-2</v>
      </c>
      <c r="R3168" s="8">
        <f t="shared" si="199"/>
        <v>16.307692307692307</v>
      </c>
      <c r="S3168" t="s">
        <v>8312</v>
      </c>
      <c r="T3168" t="s">
        <v>8344</v>
      </c>
    </row>
    <row r="3169" spans="1:20" ht="45" x14ac:dyDescent="0.25">
      <c r="A3169">
        <v>2748</v>
      </c>
      <c r="B3169" s="3" t="s">
        <v>2748</v>
      </c>
      <c r="C3169" s="3" t="s">
        <v>6858</v>
      </c>
      <c r="D3169">
        <v>5000</v>
      </c>
      <c r="E3169">
        <v>53</v>
      </c>
      <c r="F3169" t="s">
        <v>8221</v>
      </c>
      <c r="G3169" t="s">
        <v>8224</v>
      </c>
      <c r="H3169" t="s">
        <v>8246</v>
      </c>
      <c r="I3169">
        <v>1472835802</v>
      </c>
      <c r="J3169" s="13">
        <f t="shared" si="197"/>
        <v>42615.7106712963</v>
      </c>
      <c r="K3169">
        <v>1470243802</v>
      </c>
      <c r="L3169" s="13">
        <f t="shared" si="198"/>
        <v>41880.827118055553</v>
      </c>
      <c r="M3169" t="b">
        <v>0</v>
      </c>
      <c r="N3169">
        <v>4</v>
      </c>
      <c r="O3169" t="b">
        <v>0</v>
      </c>
      <c r="P3169" t="s">
        <v>8304</v>
      </c>
      <c r="Q3169" s="6">
        <f t="shared" si="196"/>
        <v>1.06E-2</v>
      </c>
      <c r="R3169" s="8">
        <f t="shared" si="199"/>
        <v>13.25</v>
      </c>
      <c r="S3169" t="s">
        <v>8323</v>
      </c>
      <c r="T3169" t="s">
        <v>8351</v>
      </c>
    </row>
    <row r="3170" spans="1:20" ht="45" x14ac:dyDescent="0.25">
      <c r="A3170">
        <v>4073</v>
      </c>
      <c r="B3170" s="3" t="s">
        <v>4069</v>
      </c>
      <c r="C3170" s="3" t="s">
        <v>8176</v>
      </c>
      <c r="D3170">
        <v>3500</v>
      </c>
      <c r="E3170">
        <v>37</v>
      </c>
      <c r="F3170" t="s">
        <v>8221</v>
      </c>
      <c r="G3170" t="s">
        <v>8224</v>
      </c>
      <c r="H3170" t="s">
        <v>8246</v>
      </c>
      <c r="I3170">
        <v>1431144000</v>
      </c>
      <c r="J3170" s="13">
        <f t="shared" si="197"/>
        <v>42133.166666666672</v>
      </c>
      <c r="K3170">
        <v>1426407426</v>
      </c>
      <c r="L3170" s="13">
        <f t="shared" si="198"/>
        <v>42291.739548611105</v>
      </c>
      <c r="M3170" t="b">
        <v>0</v>
      </c>
      <c r="N3170">
        <v>2</v>
      </c>
      <c r="O3170" t="b">
        <v>0</v>
      </c>
      <c r="P3170" t="s">
        <v>8271</v>
      </c>
      <c r="Q3170" s="6">
        <f t="shared" si="196"/>
        <v>1.0571428571428572E-2</v>
      </c>
      <c r="R3170" s="8">
        <f t="shared" si="199"/>
        <v>18.5</v>
      </c>
      <c r="S3170" t="s">
        <v>8317</v>
      </c>
      <c r="T3170" t="s">
        <v>8318</v>
      </c>
    </row>
    <row r="3171" spans="1:20" ht="60" x14ac:dyDescent="0.25">
      <c r="A3171">
        <v>2509</v>
      </c>
      <c r="B3171" s="3" t="s">
        <v>2509</v>
      </c>
      <c r="C3171" s="3" t="s">
        <v>6619</v>
      </c>
      <c r="D3171">
        <v>95000</v>
      </c>
      <c r="E3171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 s="13">
        <f t="shared" si="197"/>
        <v>42114.767928240741</v>
      </c>
      <c r="K3171">
        <v>1424719549</v>
      </c>
      <c r="L3171" s="13">
        <f t="shared" si="198"/>
        <v>42453.428240740745</v>
      </c>
      <c r="M3171" t="b">
        <v>0</v>
      </c>
      <c r="N3171">
        <v>28</v>
      </c>
      <c r="O3171" t="b">
        <v>0</v>
      </c>
      <c r="P3171" t="s">
        <v>8299</v>
      </c>
      <c r="Q3171" s="6">
        <f t="shared" si="196"/>
        <v>1.0526315789473684E-2</v>
      </c>
      <c r="R3171" s="8">
        <f t="shared" si="199"/>
        <v>35.714285714285715</v>
      </c>
      <c r="S3171" t="s">
        <v>8328</v>
      </c>
      <c r="T3171" t="s">
        <v>8359</v>
      </c>
    </row>
    <row r="3172" spans="1:20" ht="60" x14ac:dyDescent="0.25">
      <c r="A3172">
        <v>1092</v>
      </c>
      <c r="B3172" s="3" t="s">
        <v>1093</v>
      </c>
      <c r="C3172" s="3" t="s">
        <v>5202</v>
      </c>
      <c r="D3172">
        <v>2000</v>
      </c>
      <c r="E3172">
        <v>21</v>
      </c>
      <c r="F3172" t="s">
        <v>8221</v>
      </c>
      <c r="G3172" t="s">
        <v>8224</v>
      </c>
      <c r="H3172" t="s">
        <v>8246</v>
      </c>
      <c r="I3172">
        <v>1357432638</v>
      </c>
      <c r="J3172" s="13">
        <f t="shared" si="197"/>
        <v>41280.025902777779</v>
      </c>
      <c r="K3172">
        <v>1354840638</v>
      </c>
      <c r="L3172" s="13">
        <f t="shared" si="198"/>
        <v>42132.9143287037</v>
      </c>
      <c r="M3172" t="b">
        <v>0</v>
      </c>
      <c r="N3172">
        <v>7</v>
      </c>
      <c r="O3172" t="b">
        <v>0</v>
      </c>
      <c r="P3172" t="s">
        <v>8282</v>
      </c>
      <c r="Q3172" s="6">
        <f t="shared" si="196"/>
        <v>1.0500000000000001E-2</v>
      </c>
      <c r="R3172" s="8">
        <f t="shared" si="199"/>
        <v>3</v>
      </c>
      <c r="S3172" t="s">
        <v>8312</v>
      </c>
      <c r="T3172" t="s">
        <v>8348</v>
      </c>
    </row>
    <row r="3173" spans="1:20" ht="60" x14ac:dyDescent="0.25">
      <c r="A3173">
        <v>2890</v>
      </c>
      <c r="B3173" s="3" t="s">
        <v>2890</v>
      </c>
      <c r="C3173" s="3" t="s">
        <v>7000</v>
      </c>
      <c r="D3173">
        <v>2000</v>
      </c>
      <c r="E3173">
        <v>21</v>
      </c>
      <c r="F3173" t="s">
        <v>8221</v>
      </c>
      <c r="G3173" t="s">
        <v>8224</v>
      </c>
      <c r="H3173" t="s">
        <v>8246</v>
      </c>
      <c r="I3173">
        <v>1407553200</v>
      </c>
      <c r="J3173" s="13">
        <f t="shared" si="197"/>
        <v>41860.125</v>
      </c>
      <c r="K3173">
        <v>1405100992</v>
      </c>
      <c r="L3173" s="13">
        <f t="shared" si="198"/>
        <v>42164.299722222218</v>
      </c>
      <c r="M3173" t="b">
        <v>0</v>
      </c>
      <c r="N3173">
        <v>3</v>
      </c>
      <c r="O3173" t="b">
        <v>0</v>
      </c>
      <c r="P3173" t="s">
        <v>8271</v>
      </c>
      <c r="Q3173" s="6">
        <f t="shared" si="196"/>
        <v>1.0500000000000001E-2</v>
      </c>
      <c r="R3173" s="8">
        <f t="shared" si="199"/>
        <v>7</v>
      </c>
      <c r="S3173" t="s">
        <v>8317</v>
      </c>
      <c r="T3173" t="s">
        <v>8318</v>
      </c>
    </row>
    <row r="3174" spans="1:20" ht="60" x14ac:dyDescent="0.25">
      <c r="A3174">
        <v>4017</v>
      </c>
      <c r="B3174" s="3" t="s">
        <v>4013</v>
      </c>
      <c r="C3174" s="3" t="s">
        <v>8122</v>
      </c>
      <c r="D3174">
        <v>10000</v>
      </c>
      <c r="E3174">
        <v>105</v>
      </c>
      <c r="F3174" t="s">
        <v>8221</v>
      </c>
      <c r="G3174" t="s">
        <v>8224</v>
      </c>
      <c r="H3174" t="s">
        <v>8246</v>
      </c>
      <c r="I3174">
        <v>1409846874</v>
      </c>
      <c r="J3174" s="13">
        <f t="shared" si="197"/>
        <v>41886.672152777777</v>
      </c>
      <c r="K3174">
        <v>1407254874</v>
      </c>
      <c r="L3174" s="13">
        <f t="shared" si="198"/>
        <v>42132.58048611111</v>
      </c>
      <c r="M3174" t="b">
        <v>0</v>
      </c>
      <c r="N3174">
        <v>2</v>
      </c>
      <c r="O3174" t="b">
        <v>0</v>
      </c>
      <c r="P3174" t="s">
        <v>8271</v>
      </c>
      <c r="Q3174" s="6">
        <f t="shared" si="196"/>
        <v>1.0500000000000001E-2</v>
      </c>
      <c r="R3174" s="8">
        <f t="shared" si="199"/>
        <v>52.5</v>
      </c>
      <c r="S3174" t="s">
        <v>8317</v>
      </c>
      <c r="T3174" t="s">
        <v>8318</v>
      </c>
    </row>
    <row r="3175" spans="1:20" ht="60" x14ac:dyDescent="0.25">
      <c r="A3175">
        <v>621</v>
      </c>
      <c r="B3175" s="3" t="s">
        <v>622</v>
      </c>
      <c r="C3175" s="3" t="s">
        <v>4731</v>
      </c>
      <c r="D3175">
        <v>25000</v>
      </c>
      <c r="E3175">
        <v>261</v>
      </c>
      <c r="F3175" t="s">
        <v>8220</v>
      </c>
      <c r="G3175" t="s">
        <v>8224</v>
      </c>
      <c r="H3175" t="s">
        <v>8246</v>
      </c>
      <c r="I3175">
        <v>1467934937</v>
      </c>
      <c r="J3175" s="13">
        <f t="shared" si="197"/>
        <v>42558.987696759257</v>
      </c>
      <c r="K3175">
        <v>1465342937</v>
      </c>
      <c r="L3175" s="13">
        <f t="shared" si="198"/>
        <v>41830.267407407409</v>
      </c>
      <c r="M3175" t="b">
        <v>0</v>
      </c>
      <c r="N3175">
        <v>3</v>
      </c>
      <c r="O3175" t="b">
        <v>0</v>
      </c>
      <c r="P3175" t="s">
        <v>8272</v>
      </c>
      <c r="Q3175" s="6">
        <f t="shared" si="196"/>
        <v>1.044E-2</v>
      </c>
      <c r="R3175" s="8">
        <f t="shared" si="199"/>
        <v>87</v>
      </c>
      <c r="S3175" t="s">
        <v>8310</v>
      </c>
      <c r="T3175" t="s">
        <v>8357</v>
      </c>
    </row>
    <row r="3176" spans="1:20" ht="45" x14ac:dyDescent="0.25">
      <c r="A3176">
        <v>1918</v>
      </c>
      <c r="B3176" s="3" t="s">
        <v>1919</v>
      </c>
      <c r="C3176" s="3" t="s">
        <v>6028</v>
      </c>
      <c r="D3176">
        <v>25000</v>
      </c>
      <c r="E3176">
        <v>260</v>
      </c>
      <c r="F3176" t="s">
        <v>8221</v>
      </c>
      <c r="G3176" t="s">
        <v>8224</v>
      </c>
      <c r="H3176" t="s">
        <v>8246</v>
      </c>
      <c r="I3176">
        <v>1407869851</v>
      </c>
      <c r="J3176" s="13">
        <f t="shared" si="197"/>
        <v>41863.789942129632</v>
      </c>
      <c r="K3176">
        <v>1404845851</v>
      </c>
      <c r="L3176" s="13">
        <f t="shared" si="198"/>
        <v>42718.963599537034</v>
      </c>
      <c r="M3176" t="b">
        <v>0</v>
      </c>
      <c r="N3176">
        <v>9</v>
      </c>
      <c r="O3176" t="b">
        <v>0</v>
      </c>
      <c r="P3176" t="s">
        <v>8294</v>
      </c>
      <c r="Q3176" s="6">
        <f t="shared" si="196"/>
        <v>1.04E-2</v>
      </c>
      <c r="R3176" s="8">
        <f t="shared" si="199"/>
        <v>28.888888888888889</v>
      </c>
      <c r="S3176" t="s">
        <v>8310</v>
      </c>
      <c r="T3176" t="s">
        <v>8350</v>
      </c>
    </row>
    <row r="3177" spans="1:20" ht="60" x14ac:dyDescent="0.25">
      <c r="A3177">
        <v>470</v>
      </c>
      <c r="B3177" s="3" t="s">
        <v>471</v>
      </c>
      <c r="C3177" s="3" t="s">
        <v>4580</v>
      </c>
      <c r="D3177">
        <v>5000</v>
      </c>
      <c r="E3177">
        <v>51</v>
      </c>
      <c r="F3177" t="s">
        <v>8221</v>
      </c>
      <c r="G3177" t="s">
        <v>8224</v>
      </c>
      <c r="H3177" t="s">
        <v>8246</v>
      </c>
      <c r="I3177">
        <v>1389844800</v>
      </c>
      <c r="J3177" s="13">
        <f t="shared" si="197"/>
        <v>41655.166666666664</v>
      </c>
      <c r="K3177">
        <v>1385524889</v>
      </c>
      <c r="L3177" s="13">
        <f t="shared" si="198"/>
        <v>41809.754016203704</v>
      </c>
      <c r="M3177" t="b">
        <v>0</v>
      </c>
      <c r="N3177">
        <v>2</v>
      </c>
      <c r="O3177" t="b">
        <v>0</v>
      </c>
      <c r="P3177" t="s">
        <v>8270</v>
      </c>
      <c r="Q3177" s="6">
        <f t="shared" si="196"/>
        <v>1.0200000000000001E-2</v>
      </c>
      <c r="R3177" s="8">
        <f t="shared" si="199"/>
        <v>25.5</v>
      </c>
      <c r="S3177" t="s">
        <v>8320</v>
      </c>
      <c r="T3177" t="s">
        <v>8347</v>
      </c>
    </row>
    <row r="3178" spans="1:20" ht="60" x14ac:dyDescent="0.25">
      <c r="A3178">
        <v>1703</v>
      </c>
      <c r="B3178" s="3" t="s">
        <v>1704</v>
      </c>
      <c r="C3178" s="3" t="s">
        <v>5813</v>
      </c>
      <c r="D3178">
        <v>5000</v>
      </c>
      <c r="E3178">
        <v>51</v>
      </c>
      <c r="F3178" t="s">
        <v>8221</v>
      </c>
      <c r="G3178" t="s">
        <v>8224</v>
      </c>
      <c r="H3178" t="s">
        <v>8246</v>
      </c>
      <c r="I3178">
        <v>1441003537</v>
      </c>
      <c r="J3178" s="13">
        <f t="shared" si="197"/>
        <v>42247.281678240746</v>
      </c>
      <c r="K3178">
        <v>1435819537</v>
      </c>
      <c r="L3178" s="13">
        <f t="shared" si="198"/>
        <v>42726.491643518515</v>
      </c>
      <c r="M3178" t="b">
        <v>0</v>
      </c>
      <c r="N3178">
        <v>2</v>
      </c>
      <c r="O3178" t="b">
        <v>0</v>
      </c>
      <c r="P3178" t="s">
        <v>8293</v>
      </c>
      <c r="Q3178" s="6">
        <f t="shared" si="196"/>
        <v>1.0200000000000001E-2</v>
      </c>
      <c r="R3178" s="8">
        <f t="shared" si="199"/>
        <v>25.5</v>
      </c>
      <c r="S3178" t="s">
        <v>8314</v>
      </c>
      <c r="T3178" t="s">
        <v>8339</v>
      </c>
    </row>
    <row r="3179" spans="1:20" ht="60" x14ac:dyDescent="0.25">
      <c r="A3179">
        <v>3192</v>
      </c>
      <c r="B3179" s="3" t="s">
        <v>3192</v>
      </c>
      <c r="C3179" s="3" t="s">
        <v>7302</v>
      </c>
      <c r="D3179">
        <v>10000</v>
      </c>
      <c r="E3179">
        <v>102</v>
      </c>
      <c r="F3179" t="s">
        <v>8221</v>
      </c>
      <c r="G3179" t="s">
        <v>8225</v>
      </c>
      <c r="H3179" t="s">
        <v>8247</v>
      </c>
      <c r="I3179">
        <v>1425160800</v>
      </c>
      <c r="J3179" s="13">
        <f t="shared" si="197"/>
        <v>42063.916666666672</v>
      </c>
      <c r="K3179">
        <v>1421274859</v>
      </c>
      <c r="L3179" s="13">
        <f t="shared" si="198"/>
        <v>42140.921064814815</v>
      </c>
      <c r="M3179" t="b">
        <v>0</v>
      </c>
      <c r="N3179">
        <v>8</v>
      </c>
      <c r="O3179" t="b">
        <v>0</v>
      </c>
      <c r="P3179" t="s">
        <v>8305</v>
      </c>
      <c r="Q3179" s="6">
        <f t="shared" si="196"/>
        <v>1.0200000000000001E-2</v>
      </c>
      <c r="R3179" s="8">
        <f t="shared" si="199"/>
        <v>12.75</v>
      </c>
      <c r="S3179" t="s">
        <v>8317</v>
      </c>
      <c r="T3179" t="s">
        <v>8338</v>
      </c>
    </row>
    <row r="3180" spans="1:20" ht="75" x14ac:dyDescent="0.25">
      <c r="A3180">
        <v>568</v>
      </c>
      <c r="B3180" s="3" t="s">
        <v>569</v>
      </c>
      <c r="C3180" s="3" t="s">
        <v>4678</v>
      </c>
      <c r="D3180">
        <v>24500</v>
      </c>
      <c r="E3180">
        <v>245</v>
      </c>
      <c r="F3180" t="s">
        <v>8221</v>
      </c>
      <c r="G3180" t="s">
        <v>8228</v>
      </c>
      <c r="H3180" t="s">
        <v>8250</v>
      </c>
      <c r="I3180">
        <v>1452942000</v>
      </c>
      <c r="J3180" s="13">
        <f t="shared" si="197"/>
        <v>42385.458333333328</v>
      </c>
      <c r="K3180">
        <v>1449785223</v>
      </c>
      <c r="L3180" s="13">
        <f t="shared" si="198"/>
        <v>41811.536180555559</v>
      </c>
      <c r="M3180" t="b">
        <v>0</v>
      </c>
      <c r="N3180">
        <v>5</v>
      </c>
      <c r="O3180" t="b">
        <v>0</v>
      </c>
      <c r="P3180" t="s">
        <v>8272</v>
      </c>
      <c r="Q3180" s="6">
        <f t="shared" si="196"/>
        <v>0.01</v>
      </c>
      <c r="R3180" s="8">
        <f t="shared" si="199"/>
        <v>49</v>
      </c>
      <c r="S3180" t="s">
        <v>8310</v>
      </c>
      <c r="T3180" t="s">
        <v>8357</v>
      </c>
    </row>
    <row r="3181" spans="1:20" ht="45" x14ac:dyDescent="0.25">
      <c r="A3181">
        <v>584</v>
      </c>
      <c r="B3181" s="3" t="s">
        <v>585</v>
      </c>
      <c r="C3181" s="3" t="s">
        <v>4694</v>
      </c>
      <c r="D3181">
        <v>1000</v>
      </c>
      <c r="E3181">
        <v>10</v>
      </c>
      <c r="F3181" t="s">
        <v>8221</v>
      </c>
      <c r="G3181" t="s">
        <v>8224</v>
      </c>
      <c r="H3181" t="s">
        <v>8246</v>
      </c>
      <c r="I3181">
        <v>1426522316</v>
      </c>
      <c r="J3181" s="13">
        <f t="shared" si="197"/>
        <v>42079.674953703703</v>
      </c>
      <c r="K3181">
        <v>1423933916</v>
      </c>
      <c r="L3181" s="13">
        <f t="shared" si="198"/>
        <v>42802.718784722223</v>
      </c>
      <c r="M3181" t="b">
        <v>0</v>
      </c>
      <c r="N3181">
        <v>2</v>
      </c>
      <c r="O3181" t="b">
        <v>0</v>
      </c>
      <c r="P3181" t="s">
        <v>8272</v>
      </c>
      <c r="Q3181" s="6">
        <f t="shared" si="196"/>
        <v>0.01</v>
      </c>
      <c r="R3181" s="8">
        <f t="shared" si="199"/>
        <v>5</v>
      </c>
      <c r="S3181" t="s">
        <v>8310</v>
      </c>
      <c r="T3181" t="s">
        <v>8357</v>
      </c>
    </row>
    <row r="3182" spans="1:20" ht="45" x14ac:dyDescent="0.25">
      <c r="A3182">
        <v>620</v>
      </c>
      <c r="B3182" s="3" t="s">
        <v>621</v>
      </c>
      <c r="C3182" s="3" t="s">
        <v>4730</v>
      </c>
      <c r="D3182">
        <v>30000</v>
      </c>
      <c r="E3182">
        <v>300</v>
      </c>
      <c r="F3182" t="s">
        <v>8220</v>
      </c>
      <c r="G3182" t="s">
        <v>8229</v>
      </c>
      <c r="H3182" t="s">
        <v>8251</v>
      </c>
      <c r="I3182">
        <v>1408986738</v>
      </c>
      <c r="J3182" s="13">
        <f t="shared" si="197"/>
        <v>41876.716874999998</v>
      </c>
      <c r="K3182">
        <v>1405098738</v>
      </c>
      <c r="L3182" s="13">
        <f t="shared" si="198"/>
        <v>42636.645358796297</v>
      </c>
      <c r="M3182" t="b">
        <v>0</v>
      </c>
      <c r="N3182">
        <v>1</v>
      </c>
      <c r="O3182" t="b">
        <v>0</v>
      </c>
      <c r="P3182" t="s">
        <v>8272</v>
      </c>
      <c r="Q3182" s="6">
        <f t="shared" si="196"/>
        <v>0.01</v>
      </c>
      <c r="R3182" s="8">
        <f t="shared" si="199"/>
        <v>300</v>
      </c>
      <c r="S3182" t="s">
        <v>8310</v>
      </c>
      <c r="T3182" t="s">
        <v>8357</v>
      </c>
    </row>
    <row r="3183" spans="1:20" ht="45" x14ac:dyDescent="0.25">
      <c r="A3183">
        <v>884</v>
      </c>
      <c r="B3183" s="3" t="s">
        <v>885</v>
      </c>
      <c r="C3183" s="3" t="s">
        <v>4994</v>
      </c>
      <c r="D3183">
        <v>2000</v>
      </c>
      <c r="E3183">
        <v>20</v>
      </c>
      <c r="F3183" t="s">
        <v>8221</v>
      </c>
      <c r="G3183" t="s">
        <v>8224</v>
      </c>
      <c r="H3183" t="s">
        <v>8246</v>
      </c>
      <c r="I3183">
        <v>1336789860</v>
      </c>
      <c r="J3183" s="13">
        <f t="shared" si="197"/>
        <v>41041.104861111111</v>
      </c>
      <c r="K3183">
        <v>1331666146</v>
      </c>
      <c r="L3183" s="13">
        <f t="shared" si="198"/>
        <v>41968.172106481477</v>
      </c>
      <c r="M3183" t="b">
        <v>0</v>
      </c>
      <c r="N3183">
        <v>2</v>
      </c>
      <c r="O3183" t="b">
        <v>0</v>
      </c>
      <c r="P3183" t="s">
        <v>8279</v>
      </c>
      <c r="Q3183" s="6">
        <f t="shared" si="196"/>
        <v>0.01</v>
      </c>
      <c r="R3183" s="8">
        <f t="shared" si="199"/>
        <v>10</v>
      </c>
      <c r="S3183" t="s">
        <v>8314</v>
      </c>
      <c r="T3183" t="s">
        <v>8331</v>
      </c>
    </row>
    <row r="3184" spans="1:20" ht="60" x14ac:dyDescent="0.25">
      <c r="A3184">
        <v>1053</v>
      </c>
      <c r="B3184" s="3" t="s">
        <v>1054</v>
      </c>
      <c r="C3184" s="3" t="s">
        <v>5163</v>
      </c>
      <c r="D3184">
        <v>1500</v>
      </c>
      <c r="E3184">
        <v>15</v>
      </c>
      <c r="F3184" t="s">
        <v>8220</v>
      </c>
      <c r="G3184" t="s">
        <v>8224</v>
      </c>
      <c r="H3184" t="s">
        <v>8246</v>
      </c>
      <c r="I3184">
        <v>1488773332</v>
      </c>
      <c r="J3184" s="13">
        <f t="shared" si="197"/>
        <v>42800.172824074078</v>
      </c>
      <c r="K3184">
        <v>1486613332</v>
      </c>
      <c r="L3184" s="13">
        <f t="shared" si="198"/>
        <v>42676.942164351851</v>
      </c>
      <c r="M3184" t="b">
        <v>0</v>
      </c>
      <c r="N3184">
        <v>1</v>
      </c>
      <c r="O3184" t="b">
        <v>0</v>
      </c>
      <c r="P3184" t="s">
        <v>8281</v>
      </c>
      <c r="Q3184" s="6">
        <f t="shared" si="196"/>
        <v>0.01</v>
      </c>
      <c r="R3184" s="8">
        <f t="shared" si="199"/>
        <v>15</v>
      </c>
      <c r="S3184" t="s">
        <v>8341</v>
      </c>
      <c r="T3184" t="s">
        <v>8342</v>
      </c>
    </row>
    <row r="3185" spans="1:20" ht="60" x14ac:dyDescent="0.25">
      <c r="A3185">
        <v>1060</v>
      </c>
      <c r="B3185" s="3" t="s">
        <v>1061</v>
      </c>
      <c r="C3185" s="3" t="s">
        <v>5170</v>
      </c>
      <c r="D3185">
        <v>5000</v>
      </c>
      <c r="E3185">
        <v>50</v>
      </c>
      <c r="F3185" t="s">
        <v>8220</v>
      </c>
      <c r="G3185" t="s">
        <v>8224</v>
      </c>
      <c r="H3185" t="s">
        <v>8246</v>
      </c>
      <c r="I3185">
        <v>1429134893</v>
      </c>
      <c r="J3185" s="13">
        <f t="shared" si="197"/>
        <v>42109.913113425922</v>
      </c>
      <c r="K3185">
        <v>1426542893</v>
      </c>
      <c r="L3185" s="13">
        <f t="shared" si="198"/>
        <v>40985.459803240738</v>
      </c>
      <c r="M3185" t="b">
        <v>0</v>
      </c>
      <c r="N3185">
        <v>1</v>
      </c>
      <c r="O3185" t="b">
        <v>0</v>
      </c>
      <c r="P3185" t="s">
        <v>8281</v>
      </c>
      <c r="Q3185" s="6">
        <f t="shared" si="196"/>
        <v>0.01</v>
      </c>
      <c r="R3185" s="8">
        <f t="shared" si="199"/>
        <v>50</v>
      </c>
      <c r="S3185" t="s">
        <v>8341</v>
      </c>
      <c r="T3185" t="s">
        <v>8342</v>
      </c>
    </row>
    <row r="3186" spans="1:20" ht="45" x14ac:dyDescent="0.25">
      <c r="A3186">
        <v>1989</v>
      </c>
      <c r="B3186" s="3" t="s">
        <v>1990</v>
      </c>
      <c r="C3186" s="3" t="s">
        <v>6099</v>
      </c>
      <c r="D3186">
        <v>5000</v>
      </c>
      <c r="E3186">
        <v>50</v>
      </c>
      <c r="F3186" t="s">
        <v>8221</v>
      </c>
      <c r="G3186" t="s">
        <v>8224</v>
      </c>
      <c r="H3186" t="s">
        <v>8246</v>
      </c>
      <c r="I3186">
        <v>1481473208</v>
      </c>
      <c r="J3186" s="13">
        <f t="shared" si="197"/>
        <v>42715.680648148147</v>
      </c>
      <c r="K3186">
        <v>1478881208</v>
      </c>
      <c r="L3186" s="13">
        <f t="shared" si="198"/>
        <v>41940.587233796294</v>
      </c>
      <c r="M3186" t="b">
        <v>0</v>
      </c>
      <c r="N3186">
        <v>1</v>
      </c>
      <c r="O3186" t="b">
        <v>0</v>
      </c>
      <c r="P3186" t="s">
        <v>8296</v>
      </c>
      <c r="Q3186" s="6">
        <f t="shared" si="196"/>
        <v>0.01</v>
      </c>
      <c r="R3186" s="8">
        <f t="shared" si="199"/>
        <v>50</v>
      </c>
      <c r="S3186" t="s">
        <v>8325</v>
      </c>
      <c r="T3186" t="s">
        <v>8354</v>
      </c>
    </row>
    <row r="3187" spans="1:20" ht="45" x14ac:dyDescent="0.25">
      <c r="A3187">
        <v>2565</v>
      </c>
      <c r="B3187" s="3" t="s">
        <v>2565</v>
      </c>
      <c r="C3187" s="3" t="s">
        <v>6675</v>
      </c>
      <c r="D3187">
        <v>10000</v>
      </c>
      <c r="E3187">
        <v>100</v>
      </c>
      <c r="F3187" t="s">
        <v>8220</v>
      </c>
      <c r="G3187" t="s">
        <v>8224</v>
      </c>
      <c r="H3187" t="s">
        <v>8246</v>
      </c>
      <c r="I3187">
        <v>1462827000</v>
      </c>
      <c r="J3187" s="13">
        <f t="shared" si="197"/>
        <v>42499.868055555555</v>
      </c>
      <c r="K3187">
        <v>1457710589</v>
      </c>
      <c r="L3187" s="13">
        <f t="shared" si="198"/>
        <v>42627.955104166671</v>
      </c>
      <c r="M3187" t="b">
        <v>0</v>
      </c>
      <c r="N3187">
        <v>1</v>
      </c>
      <c r="O3187" t="b">
        <v>0</v>
      </c>
      <c r="P3187" t="s">
        <v>8284</v>
      </c>
      <c r="Q3187" s="6">
        <f t="shared" si="196"/>
        <v>0.01</v>
      </c>
      <c r="R3187" s="8">
        <f t="shared" si="199"/>
        <v>100</v>
      </c>
      <c r="S3187" t="s">
        <v>8328</v>
      </c>
      <c r="T3187" t="s">
        <v>8356</v>
      </c>
    </row>
    <row r="3188" spans="1:20" ht="30" x14ac:dyDescent="0.25">
      <c r="A3188">
        <v>2641</v>
      </c>
      <c r="B3188" s="3" t="s">
        <v>2641</v>
      </c>
      <c r="C3188" s="3" t="s">
        <v>6751</v>
      </c>
      <c r="D3188">
        <v>1500</v>
      </c>
      <c r="E3188">
        <v>15</v>
      </c>
      <c r="F3188" t="s">
        <v>8221</v>
      </c>
      <c r="G3188" t="s">
        <v>8224</v>
      </c>
      <c r="H3188" t="s">
        <v>8246</v>
      </c>
      <c r="I3188">
        <v>1410811740</v>
      </c>
      <c r="J3188" s="13">
        <f t="shared" si="197"/>
        <v>41897.839583333334</v>
      </c>
      <c r="K3188">
        <v>1409341863</v>
      </c>
      <c r="L3188" s="13">
        <f t="shared" si="198"/>
        <v>41953.158854166672</v>
      </c>
      <c r="M3188" t="b">
        <v>0</v>
      </c>
      <c r="N3188">
        <v>1</v>
      </c>
      <c r="O3188" t="b">
        <v>0</v>
      </c>
      <c r="P3188" t="s">
        <v>8301</v>
      </c>
      <c r="Q3188" s="6">
        <f t="shared" si="196"/>
        <v>0.01</v>
      </c>
      <c r="R3188" s="8">
        <f t="shared" si="199"/>
        <v>15</v>
      </c>
      <c r="S3188" t="s">
        <v>8310</v>
      </c>
      <c r="T3188" t="s">
        <v>8319</v>
      </c>
    </row>
    <row r="3189" spans="1:20" ht="60" x14ac:dyDescent="0.25">
      <c r="A3189">
        <v>2841</v>
      </c>
      <c r="B3189" s="3" t="s">
        <v>2841</v>
      </c>
      <c r="C3189" s="3" t="s">
        <v>6951</v>
      </c>
      <c r="D3189">
        <v>1000</v>
      </c>
      <c r="E3189">
        <v>10</v>
      </c>
      <c r="F3189" t="s">
        <v>8221</v>
      </c>
      <c r="G3189" t="s">
        <v>8225</v>
      </c>
      <c r="H3189" t="s">
        <v>8247</v>
      </c>
      <c r="I3189">
        <v>1450032297</v>
      </c>
      <c r="J3189" s="13">
        <f t="shared" si="197"/>
        <v>42351.781215277777</v>
      </c>
      <c r="K3189">
        <v>1444844697</v>
      </c>
      <c r="L3189" s="13">
        <f t="shared" si="198"/>
        <v>42540.593530092592</v>
      </c>
      <c r="M3189" t="b">
        <v>0</v>
      </c>
      <c r="N3189">
        <v>1</v>
      </c>
      <c r="O3189" t="b">
        <v>0</v>
      </c>
      <c r="P3189" t="s">
        <v>8271</v>
      </c>
      <c r="Q3189" s="6">
        <f t="shared" si="196"/>
        <v>0.01</v>
      </c>
      <c r="R3189" s="8">
        <f t="shared" si="199"/>
        <v>10</v>
      </c>
      <c r="S3189" t="s">
        <v>8317</v>
      </c>
      <c r="T3189" t="s">
        <v>8318</v>
      </c>
    </row>
    <row r="3190" spans="1:20" ht="60" x14ac:dyDescent="0.25">
      <c r="A3190">
        <v>2849</v>
      </c>
      <c r="B3190" s="3" t="s">
        <v>2849</v>
      </c>
      <c r="C3190" s="3" t="s">
        <v>6959</v>
      </c>
      <c r="D3190">
        <v>500</v>
      </c>
      <c r="E3190">
        <v>5</v>
      </c>
      <c r="F3190" t="s">
        <v>8221</v>
      </c>
      <c r="G3190" t="s">
        <v>8225</v>
      </c>
      <c r="H3190" t="s">
        <v>8247</v>
      </c>
      <c r="I3190">
        <v>1461406600</v>
      </c>
      <c r="J3190" s="13">
        <f t="shared" si="197"/>
        <v>42483.428240740745</v>
      </c>
      <c r="K3190">
        <v>1458814600</v>
      </c>
      <c r="L3190" s="13">
        <f t="shared" si="198"/>
        <v>42408.714814814812</v>
      </c>
      <c r="M3190" t="b">
        <v>0</v>
      </c>
      <c r="N3190">
        <v>1</v>
      </c>
      <c r="O3190" t="b">
        <v>0</v>
      </c>
      <c r="P3190" t="s">
        <v>8271</v>
      </c>
      <c r="Q3190" s="6">
        <f t="shared" si="196"/>
        <v>0.01</v>
      </c>
      <c r="R3190" s="8">
        <f t="shared" si="199"/>
        <v>5</v>
      </c>
      <c r="S3190" t="s">
        <v>8317</v>
      </c>
      <c r="T3190" t="s">
        <v>8318</v>
      </c>
    </row>
    <row r="3191" spans="1:20" ht="45" x14ac:dyDescent="0.25">
      <c r="A3191">
        <v>2944</v>
      </c>
      <c r="B3191" s="3" t="s">
        <v>2944</v>
      </c>
      <c r="C3191" s="3" t="s">
        <v>7054</v>
      </c>
      <c r="D3191">
        <v>10000</v>
      </c>
      <c r="E3191">
        <v>100</v>
      </c>
      <c r="F3191" t="s">
        <v>8221</v>
      </c>
      <c r="G3191" t="s">
        <v>8224</v>
      </c>
      <c r="H3191" t="s">
        <v>8246</v>
      </c>
      <c r="I3191">
        <v>1433714198</v>
      </c>
      <c r="J3191" s="13">
        <f t="shared" si="197"/>
        <v>42162.9143287037</v>
      </c>
      <c r="K3191">
        <v>1431122198</v>
      </c>
      <c r="L3191" s="13">
        <f t="shared" si="198"/>
        <v>41869.534618055557</v>
      </c>
      <c r="M3191" t="b">
        <v>0</v>
      </c>
      <c r="N3191">
        <v>1</v>
      </c>
      <c r="O3191" t="b">
        <v>0</v>
      </c>
      <c r="P3191" t="s">
        <v>8303</v>
      </c>
      <c r="Q3191" s="6">
        <f t="shared" si="196"/>
        <v>0.01</v>
      </c>
      <c r="R3191" s="8">
        <f t="shared" si="199"/>
        <v>100</v>
      </c>
      <c r="S3191" t="s">
        <v>8317</v>
      </c>
      <c r="T3191" t="s">
        <v>8330</v>
      </c>
    </row>
    <row r="3192" spans="1:20" ht="30" x14ac:dyDescent="0.25">
      <c r="A3192">
        <v>3747</v>
      </c>
      <c r="B3192" s="3" t="s">
        <v>3744</v>
      </c>
      <c r="C3192" s="3" t="s">
        <v>7857</v>
      </c>
      <c r="D3192">
        <v>2500</v>
      </c>
      <c r="E3192">
        <v>25</v>
      </c>
      <c r="F3192" t="s">
        <v>8221</v>
      </c>
      <c r="G3192" t="s">
        <v>8225</v>
      </c>
      <c r="H3192" t="s">
        <v>8247</v>
      </c>
      <c r="I3192">
        <v>1436137140</v>
      </c>
      <c r="J3192" s="13">
        <f t="shared" si="197"/>
        <v>42190.957638888889</v>
      </c>
      <c r="K3192">
        <v>1433833896</v>
      </c>
      <c r="L3192" s="13">
        <f t="shared" si="198"/>
        <v>42726.192916666667</v>
      </c>
      <c r="M3192" t="b">
        <v>0</v>
      </c>
      <c r="N3192">
        <v>1</v>
      </c>
      <c r="O3192" t="b">
        <v>0</v>
      </c>
      <c r="P3192" t="s">
        <v>8271</v>
      </c>
      <c r="Q3192" s="6">
        <f t="shared" si="196"/>
        <v>0.01</v>
      </c>
      <c r="R3192" s="8">
        <f t="shared" si="199"/>
        <v>25</v>
      </c>
      <c r="S3192" t="s">
        <v>8317</v>
      </c>
      <c r="T3192" t="s">
        <v>8318</v>
      </c>
    </row>
    <row r="3193" spans="1:20" ht="60" x14ac:dyDescent="0.25">
      <c r="A3193">
        <v>3794</v>
      </c>
      <c r="B3193" s="3" t="s">
        <v>3791</v>
      </c>
      <c r="C3193" s="3" t="s">
        <v>7904</v>
      </c>
      <c r="D3193">
        <v>5000</v>
      </c>
      <c r="E3193">
        <v>50</v>
      </c>
      <c r="F3193" t="s">
        <v>8221</v>
      </c>
      <c r="G3193" t="s">
        <v>8225</v>
      </c>
      <c r="H3193" t="s">
        <v>8247</v>
      </c>
      <c r="I3193">
        <v>1433685354</v>
      </c>
      <c r="J3193" s="13">
        <f t="shared" si="197"/>
        <v>42162.58048611111</v>
      </c>
      <c r="K3193">
        <v>1431093354</v>
      </c>
      <c r="L3193" s="13">
        <f t="shared" si="198"/>
        <v>42436.211701388893</v>
      </c>
      <c r="M3193" t="b">
        <v>0</v>
      </c>
      <c r="N3193">
        <v>1</v>
      </c>
      <c r="O3193" t="b">
        <v>0</v>
      </c>
      <c r="P3193" t="s">
        <v>8305</v>
      </c>
      <c r="Q3193" s="6">
        <f t="shared" si="196"/>
        <v>0.01</v>
      </c>
      <c r="R3193" s="8">
        <f t="shared" si="199"/>
        <v>50</v>
      </c>
      <c r="S3193" t="s">
        <v>8317</v>
      </c>
      <c r="T3193" t="s">
        <v>8338</v>
      </c>
    </row>
    <row r="3194" spans="1:20" ht="60" x14ac:dyDescent="0.25">
      <c r="A3194">
        <v>3927</v>
      </c>
      <c r="B3194" s="3" t="s">
        <v>3924</v>
      </c>
      <c r="C3194" s="3" t="s">
        <v>8035</v>
      </c>
      <c r="D3194">
        <v>2500</v>
      </c>
      <c r="E3194">
        <v>25</v>
      </c>
      <c r="F3194" t="s">
        <v>8221</v>
      </c>
      <c r="G3194" t="s">
        <v>8225</v>
      </c>
      <c r="H3194" t="s">
        <v>8247</v>
      </c>
      <c r="I3194">
        <v>1407565504</v>
      </c>
      <c r="J3194" s="13">
        <f t="shared" si="197"/>
        <v>41860.267407407409</v>
      </c>
      <c r="K3194">
        <v>1404973504</v>
      </c>
      <c r="L3194" s="13">
        <f t="shared" si="198"/>
        <v>42106.666018518517</v>
      </c>
      <c r="M3194" t="b">
        <v>0</v>
      </c>
      <c r="N3194">
        <v>2</v>
      </c>
      <c r="O3194" t="b">
        <v>0</v>
      </c>
      <c r="P3194" t="s">
        <v>8271</v>
      </c>
      <c r="Q3194" s="6">
        <f t="shared" si="196"/>
        <v>0.01</v>
      </c>
      <c r="R3194" s="8">
        <f t="shared" si="199"/>
        <v>12.5</v>
      </c>
      <c r="S3194" t="s">
        <v>8317</v>
      </c>
      <c r="T3194" t="s">
        <v>8318</v>
      </c>
    </row>
    <row r="3195" spans="1:20" ht="45" x14ac:dyDescent="0.25">
      <c r="A3195">
        <v>4068</v>
      </c>
      <c r="B3195" s="3" t="s">
        <v>4064</v>
      </c>
      <c r="C3195" s="3" t="s">
        <v>8171</v>
      </c>
      <c r="D3195">
        <v>3495</v>
      </c>
      <c r="E3195">
        <v>34.950000000000003</v>
      </c>
      <c r="F3195" t="s">
        <v>8221</v>
      </c>
      <c r="G3195" t="s">
        <v>8224</v>
      </c>
      <c r="H3195" t="s">
        <v>8246</v>
      </c>
      <c r="I3195">
        <v>1484348700</v>
      </c>
      <c r="J3195" s="13">
        <f t="shared" si="197"/>
        <v>42748.961805555555</v>
      </c>
      <c r="K3195">
        <v>1481756855</v>
      </c>
      <c r="L3195" s="13">
        <f t="shared" si="198"/>
        <v>41194.109340277777</v>
      </c>
      <c r="M3195" t="b">
        <v>0</v>
      </c>
      <c r="N3195">
        <v>1</v>
      </c>
      <c r="O3195" t="b">
        <v>0</v>
      </c>
      <c r="P3195" t="s">
        <v>8271</v>
      </c>
      <c r="Q3195" s="6">
        <f t="shared" si="196"/>
        <v>0.01</v>
      </c>
      <c r="R3195" s="8">
        <f t="shared" si="199"/>
        <v>34.950000000000003</v>
      </c>
      <c r="S3195" t="s">
        <v>8317</v>
      </c>
      <c r="T3195" t="s">
        <v>8318</v>
      </c>
    </row>
    <row r="3196" spans="1:20" ht="45" x14ac:dyDescent="0.25">
      <c r="A3196">
        <v>2599</v>
      </c>
      <c r="B3196" s="3" t="s">
        <v>2599</v>
      </c>
      <c r="C3196" s="3" t="s">
        <v>6709</v>
      </c>
      <c r="D3196">
        <v>9041</v>
      </c>
      <c r="E3196">
        <v>90</v>
      </c>
      <c r="F3196" t="s">
        <v>8221</v>
      </c>
      <c r="G3196" t="s">
        <v>8224</v>
      </c>
      <c r="H3196" t="s">
        <v>8246</v>
      </c>
      <c r="I3196">
        <v>1407089147</v>
      </c>
      <c r="J3196" s="13">
        <f t="shared" si="197"/>
        <v>41854.754016203704</v>
      </c>
      <c r="K3196">
        <v>1403201147</v>
      </c>
      <c r="L3196" s="13">
        <f t="shared" si="198"/>
        <v>42463.866666666669</v>
      </c>
      <c r="M3196" t="b">
        <v>0</v>
      </c>
      <c r="N3196">
        <v>5</v>
      </c>
      <c r="O3196" t="b">
        <v>0</v>
      </c>
      <c r="P3196" t="s">
        <v>8284</v>
      </c>
      <c r="Q3196" s="6">
        <f t="shared" si="196"/>
        <v>9.9546510341776348E-3</v>
      </c>
      <c r="R3196" s="8">
        <f t="shared" si="199"/>
        <v>18</v>
      </c>
      <c r="S3196" t="s">
        <v>8328</v>
      </c>
      <c r="T3196" t="s">
        <v>8356</v>
      </c>
    </row>
    <row r="3197" spans="1:20" ht="30" x14ac:dyDescent="0.25">
      <c r="A3197">
        <v>705</v>
      </c>
      <c r="B3197" s="3" t="s">
        <v>706</v>
      </c>
      <c r="C3197" s="3" t="s">
        <v>4815</v>
      </c>
      <c r="D3197">
        <v>100000</v>
      </c>
      <c r="E3197">
        <v>977</v>
      </c>
      <c r="F3197" t="s">
        <v>8221</v>
      </c>
      <c r="G3197" t="s">
        <v>8233</v>
      </c>
      <c r="H3197" t="s">
        <v>8249</v>
      </c>
      <c r="I3197">
        <v>1484999278</v>
      </c>
      <c r="J3197" s="13">
        <f t="shared" si="197"/>
        <v>42756.491643518515</v>
      </c>
      <c r="K3197">
        <v>1482407278</v>
      </c>
      <c r="L3197" s="13">
        <f t="shared" si="198"/>
        <v>42634.900046296301</v>
      </c>
      <c r="M3197" t="b">
        <v>0</v>
      </c>
      <c r="N3197">
        <v>5</v>
      </c>
      <c r="O3197" t="b">
        <v>0</v>
      </c>
      <c r="P3197" t="s">
        <v>8273</v>
      </c>
      <c r="Q3197" s="6">
        <f t="shared" si="196"/>
        <v>9.7699999999999992E-3</v>
      </c>
      <c r="R3197" s="8">
        <f t="shared" si="199"/>
        <v>195.4</v>
      </c>
      <c r="S3197" t="s">
        <v>8310</v>
      </c>
      <c r="T3197" t="s">
        <v>8316</v>
      </c>
    </row>
    <row r="3198" spans="1:20" ht="60" x14ac:dyDescent="0.25">
      <c r="A3198">
        <v>608</v>
      </c>
      <c r="B3198" s="3" t="s">
        <v>609</v>
      </c>
      <c r="C3198" s="3" t="s">
        <v>4718</v>
      </c>
      <c r="D3198">
        <v>150000</v>
      </c>
      <c r="E3198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 s="13">
        <f t="shared" si="197"/>
        <v>42170.921064814815</v>
      </c>
      <c r="K3198">
        <v>1431813980</v>
      </c>
      <c r="L3198" s="13">
        <f t="shared" si="198"/>
        <v>42100.735937499994</v>
      </c>
      <c r="M3198" t="b">
        <v>0</v>
      </c>
      <c r="N3198">
        <v>5</v>
      </c>
      <c r="O3198" t="b">
        <v>0</v>
      </c>
      <c r="P3198" t="s">
        <v>8272</v>
      </c>
      <c r="Q3198" s="6">
        <f t="shared" si="196"/>
        <v>9.7400000000000004E-3</v>
      </c>
      <c r="R3198" s="8">
        <f t="shared" si="199"/>
        <v>292.2</v>
      </c>
      <c r="S3198" t="s">
        <v>8310</v>
      </c>
      <c r="T3198" t="s">
        <v>8357</v>
      </c>
    </row>
    <row r="3199" spans="1:20" ht="60" x14ac:dyDescent="0.25">
      <c r="A3199">
        <v>3971</v>
      </c>
      <c r="B3199" s="3" t="s">
        <v>3968</v>
      </c>
      <c r="C3199" s="3" t="s">
        <v>8078</v>
      </c>
      <c r="D3199">
        <v>14000</v>
      </c>
      <c r="E3199">
        <v>136</v>
      </c>
      <c r="F3199" t="s">
        <v>8221</v>
      </c>
      <c r="G3199" t="s">
        <v>8224</v>
      </c>
      <c r="H3199" t="s">
        <v>8246</v>
      </c>
      <c r="I3199">
        <v>1405947126</v>
      </c>
      <c r="J3199" s="13">
        <f t="shared" si="197"/>
        <v>41841.536180555559</v>
      </c>
      <c r="K3199">
        <v>1403355126</v>
      </c>
      <c r="L3199" s="13">
        <f t="shared" si="198"/>
        <v>41018.711863425924</v>
      </c>
      <c r="M3199" t="b">
        <v>0</v>
      </c>
      <c r="N3199">
        <v>6</v>
      </c>
      <c r="O3199" t="b">
        <v>0</v>
      </c>
      <c r="P3199" t="s">
        <v>8271</v>
      </c>
      <c r="Q3199" s="6">
        <f t="shared" si="196"/>
        <v>9.7142857142857135E-3</v>
      </c>
      <c r="R3199" s="8">
        <f t="shared" si="199"/>
        <v>22.666666666666668</v>
      </c>
      <c r="S3199" t="s">
        <v>8317</v>
      </c>
      <c r="T3199" t="s">
        <v>8318</v>
      </c>
    </row>
    <row r="3200" spans="1:20" ht="60" x14ac:dyDescent="0.25">
      <c r="A3200">
        <v>3140</v>
      </c>
      <c r="B3200" s="3" t="s">
        <v>3140</v>
      </c>
      <c r="C3200" s="3" t="s">
        <v>7250</v>
      </c>
      <c r="D3200">
        <v>10000</v>
      </c>
      <c r="E3200">
        <v>96</v>
      </c>
      <c r="F3200" t="s">
        <v>8222</v>
      </c>
      <c r="G3200" t="s">
        <v>8230</v>
      </c>
      <c r="H3200" t="s">
        <v>8249</v>
      </c>
      <c r="I3200">
        <v>1491581703</v>
      </c>
      <c r="J3200" s="13">
        <f t="shared" si="197"/>
        <v>42832.677118055552</v>
      </c>
      <c r="K3200">
        <v>1488993303</v>
      </c>
      <c r="L3200" s="13">
        <f t="shared" si="198"/>
        <v>42172.958912037036</v>
      </c>
      <c r="M3200" t="b">
        <v>0</v>
      </c>
      <c r="N3200">
        <v>4</v>
      </c>
      <c r="O3200" t="b">
        <v>0</v>
      </c>
      <c r="P3200" t="s">
        <v>8271</v>
      </c>
      <c r="Q3200" s="6">
        <f t="shared" si="196"/>
        <v>9.5999999999999992E-3</v>
      </c>
      <c r="R3200" s="8">
        <f t="shared" si="199"/>
        <v>24</v>
      </c>
      <c r="S3200" t="s">
        <v>8317</v>
      </c>
      <c r="T3200" t="s">
        <v>8318</v>
      </c>
    </row>
    <row r="3201" spans="1:20" ht="45" x14ac:dyDescent="0.25">
      <c r="A3201">
        <v>661</v>
      </c>
      <c r="B3201" s="3" t="s">
        <v>662</v>
      </c>
      <c r="C3201" s="3" t="s">
        <v>4771</v>
      </c>
      <c r="D3201">
        <v>10000</v>
      </c>
      <c r="E3201">
        <v>95</v>
      </c>
      <c r="F3201" t="s">
        <v>8221</v>
      </c>
      <c r="G3201" t="s">
        <v>8224</v>
      </c>
      <c r="H3201" t="s">
        <v>8246</v>
      </c>
      <c r="I3201">
        <v>1477236559</v>
      </c>
      <c r="J3201" s="13">
        <f t="shared" si="197"/>
        <v>42666.645358796297</v>
      </c>
      <c r="K3201">
        <v>1474644559</v>
      </c>
      <c r="L3201" s="13">
        <f t="shared" si="198"/>
        <v>42744.903182870374</v>
      </c>
      <c r="M3201" t="b">
        <v>0</v>
      </c>
      <c r="N3201">
        <v>9</v>
      </c>
      <c r="O3201" t="b">
        <v>0</v>
      </c>
      <c r="P3201" t="s">
        <v>8273</v>
      </c>
      <c r="Q3201" s="6">
        <f t="shared" si="196"/>
        <v>9.4999999999999998E-3</v>
      </c>
      <c r="R3201" s="8">
        <f t="shared" si="199"/>
        <v>10.555555555555555</v>
      </c>
      <c r="S3201" t="s">
        <v>8310</v>
      </c>
      <c r="T3201" t="s">
        <v>8316</v>
      </c>
    </row>
    <row r="3202" spans="1:20" ht="60" x14ac:dyDescent="0.25">
      <c r="A3202">
        <v>149</v>
      </c>
      <c r="B3202" s="3" t="s">
        <v>151</v>
      </c>
      <c r="C3202" s="3" t="s">
        <v>4259</v>
      </c>
      <c r="D3202">
        <v>10000</v>
      </c>
      <c r="E3202">
        <v>92</v>
      </c>
      <c r="F3202" t="s">
        <v>8220</v>
      </c>
      <c r="G3202" t="s">
        <v>8224</v>
      </c>
      <c r="H3202" t="s">
        <v>8246</v>
      </c>
      <c r="I3202">
        <v>1419494400</v>
      </c>
      <c r="J3202" s="13">
        <f t="shared" si="197"/>
        <v>41998.333333333328</v>
      </c>
      <c r="K3202">
        <v>1416888470</v>
      </c>
      <c r="L3202" s="13">
        <f t="shared" si="198"/>
        <v>42055.713368055556</v>
      </c>
      <c r="M3202" t="b">
        <v>0</v>
      </c>
      <c r="N3202">
        <v>6</v>
      </c>
      <c r="O3202" t="b">
        <v>0</v>
      </c>
      <c r="P3202" t="s">
        <v>8267</v>
      </c>
      <c r="Q3202" s="6">
        <f t="shared" ref="Q3202:Q3265" si="200">E3202/D3202</f>
        <v>9.1999999999999998E-3</v>
      </c>
      <c r="R3202" s="8">
        <f t="shared" si="199"/>
        <v>15.333333333333334</v>
      </c>
      <c r="S3202" t="s">
        <v>8320</v>
      </c>
      <c r="T3202" t="s">
        <v>8340</v>
      </c>
    </row>
    <row r="3203" spans="1:20" ht="60" x14ac:dyDescent="0.25">
      <c r="A3203">
        <v>557</v>
      </c>
      <c r="B3203" s="3" t="s">
        <v>558</v>
      </c>
      <c r="C3203" s="3" t="s">
        <v>4667</v>
      </c>
      <c r="D3203">
        <v>150000</v>
      </c>
      <c r="E3203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 s="13">
        <f t="shared" ref="J3203:J3266" si="201">(((I3203/60)/60)/24)+DATE(1970,1,1)</f>
        <v>42706.983831018515</v>
      </c>
      <c r="K3203">
        <v>1478126203</v>
      </c>
      <c r="L3203" s="13">
        <f t="shared" ref="L3203:L3266" si="202">(((K3222/60)/60)/24)+DATE(1970,1,1)</f>
        <v>41481.996423611112</v>
      </c>
      <c r="M3203" t="b">
        <v>0</v>
      </c>
      <c r="N3203">
        <v>20</v>
      </c>
      <c r="O3203" t="b">
        <v>0</v>
      </c>
      <c r="P3203" t="s">
        <v>8272</v>
      </c>
      <c r="Q3203" s="6">
        <f t="shared" si="200"/>
        <v>9.1066666666666674E-3</v>
      </c>
      <c r="R3203" s="8">
        <f t="shared" ref="R3203:R3266" si="203">E3203/N3203</f>
        <v>68.3</v>
      </c>
      <c r="S3203" t="s">
        <v>8310</v>
      </c>
      <c r="T3203" t="s">
        <v>8357</v>
      </c>
    </row>
    <row r="3204" spans="1:20" ht="60" x14ac:dyDescent="0.25">
      <c r="A3204">
        <v>1229</v>
      </c>
      <c r="B3204" s="3" t="s">
        <v>1230</v>
      </c>
      <c r="C3204" s="3" t="s">
        <v>5339</v>
      </c>
      <c r="D3204">
        <v>2750</v>
      </c>
      <c r="E3204">
        <v>25</v>
      </c>
      <c r="F3204" t="s">
        <v>8220</v>
      </c>
      <c r="G3204" t="s">
        <v>8224</v>
      </c>
      <c r="H3204" t="s">
        <v>8246</v>
      </c>
      <c r="I3204">
        <v>1334592000</v>
      </c>
      <c r="J3204" s="13">
        <f t="shared" si="201"/>
        <v>41015.666666666664</v>
      </c>
      <c r="K3204">
        <v>1331982127</v>
      </c>
      <c r="L3204" s="13">
        <f t="shared" si="202"/>
        <v>41999.164340277777</v>
      </c>
      <c r="M3204" t="b">
        <v>0</v>
      </c>
      <c r="N3204">
        <v>1</v>
      </c>
      <c r="O3204" t="b">
        <v>0</v>
      </c>
      <c r="P3204" t="s">
        <v>8286</v>
      </c>
      <c r="Q3204" s="6">
        <f t="shared" si="200"/>
        <v>9.0909090909090905E-3</v>
      </c>
      <c r="R3204" s="8">
        <f t="shared" si="203"/>
        <v>25</v>
      </c>
      <c r="S3204" t="s">
        <v>8314</v>
      </c>
      <c r="T3204" t="s">
        <v>8352</v>
      </c>
    </row>
    <row r="3205" spans="1:20" ht="75" x14ac:dyDescent="0.25">
      <c r="A3205">
        <v>3941</v>
      </c>
      <c r="B3205" s="3" t="s">
        <v>3938</v>
      </c>
      <c r="C3205" s="3" t="s">
        <v>8049</v>
      </c>
      <c r="D3205">
        <v>5500</v>
      </c>
      <c r="E3205">
        <v>50</v>
      </c>
      <c r="F3205" t="s">
        <v>8221</v>
      </c>
      <c r="G3205" t="s">
        <v>8224</v>
      </c>
      <c r="H3205" t="s">
        <v>8246</v>
      </c>
      <c r="I3205">
        <v>1416877200</v>
      </c>
      <c r="J3205" s="13">
        <f t="shared" si="201"/>
        <v>41968.041666666672</v>
      </c>
      <c r="K3205">
        <v>1414505137</v>
      </c>
      <c r="L3205" s="13">
        <f t="shared" si="202"/>
        <v>41760.10974537037</v>
      </c>
      <c r="M3205" t="b">
        <v>0</v>
      </c>
      <c r="N3205">
        <v>2</v>
      </c>
      <c r="O3205" t="b">
        <v>0</v>
      </c>
      <c r="P3205" t="s">
        <v>8271</v>
      </c>
      <c r="Q3205" s="6">
        <f t="shared" si="200"/>
        <v>9.0909090909090905E-3</v>
      </c>
      <c r="R3205" s="8">
        <f t="shared" si="203"/>
        <v>25</v>
      </c>
      <c r="S3205" t="s">
        <v>8317</v>
      </c>
      <c r="T3205" t="s">
        <v>8318</v>
      </c>
    </row>
    <row r="3206" spans="1:20" ht="45" x14ac:dyDescent="0.25">
      <c r="A3206">
        <v>2866</v>
      </c>
      <c r="B3206" s="3" t="s">
        <v>2866</v>
      </c>
      <c r="C3206" s="3" t="s">
        <v>6976</v>
      </c>
      <c r="D3206">
        <v>5000</v>
      </c>
      <c r="E3206">
        <v>45</v>
      </c>
      <c r="F3206" t="s">
        <v>8221</v>
      </c>
      <c r="G3206" t="s">
        <v>8224</v>
      </c>
      <c r="H3206" t="s">
        <v>8246</v>
      </c>
      <c r="I3206">
        <v>1476482400</v>
      </c>
      <c r="J3206" s="13">
        <f t="shared" si="201"/>
        <v>42657.916666666672</v>
      </c>
      <c r="K3206">
        <v>1473893721</v>
      </c>
      <c r="L3206" s="13">
        <f t="shared" si="202"/>
        <v>42317.826377314821</v>
      </c>
      <c r="M3206" t="b">
        <v>0</v>
      </c>
      <c r="N3206">
        <v>2</v>
      </c>
      <c r="O3206" t="b">
        <v>0</v>
      </c>
      <c r="P3206" t="s">
        <v>8271</v>
      </c>
      <c r="Q3206" s="6">
        <f t="shared" si="200"/>
        <v>8.9999999999999993E-3</v>
      </c>
      <c r="R3206" s="8">
        <f t="shared" si="203"/>
        <v>22.5</v>
      </c>
      <c r="S3206" t="s">
        <v>8317</v>
      </c>
      <c r="T3206" t="s">
        <v>8318</v>
      </c>
    </row>
    <row r="3207" spans="1:20" ht="60" x14ac:dyDescent="0.25">
      <c r="A3207">
        <v>2652</v>
      </c>
      <c r="B3207" s="3" t="s">
        <v>2652</v>
      </c>
      <c r="C3207" s="3" t="s">
        <v>6762</v>
      </c>
      <c r="D3207">
        <v>100000</v>
      </c>
      <c r="E3207">
        <v>885</v>
      </c>
      <c r="F3207" t="s">
        <v>8220</v>
      </c>
      <c r="G3207" t="s">
        <v>8226</v>
      </c>
      <c r="H3207" t="s">
        <v>8248</v>
      </c>
      <c r="I3207">
        <v>1418183325</v>
      </c>
      <c r="J3207" s="13">
        <f t="shared" si="201"/>
        <v>41983.158854166672</v>
      </c>
      <c r="K3207">
        <v>1415591325</v>
      </c>
      <c r="L3207" s="13">
        <f t="shared" si="202"/>
        <v>41878.911550925928</v>
      </c>
      <c r="M3207" t="b">
        <v>0</v>
      </c>
      <c r="N3207">
        <v>11</v>
      </c>
      <c r="O3207" t="b">
        <v>0</v>
      </c>
      <c r="P3207" t="s">
        <v>8301</v>
      </c>
      <c r="Q3207" s="6">
        <f t="shared" si="200"/>
        <v>8.8500000000000002E-3</v>
      </c>
      <c r="R3207" s="8">
        <f t="shared" si="203"/>
        <v>80.454545454545453</v>
      </c>
      <c r="S3207" t="s">
        <v>8310</v>
      </c>
      <c r="T3207" t="s">
        <v>8319</v>
      </c>
    </row>
    <row r="3208" spans="1:20" ht="60" x14ac:dyDescent="0.25">
      <c r="A3208">
        <v>2869</v>
      </c>
      <c r="B3208" s="3" t="s">
        <v>2869</v>
      </c>
      <c r="C3208" s="3" t="s">
        <v>6979</v>
      </c>
      <c r="D3208">
        <v>20000</v>
      </c>
      <c r="E3208">
        <v>177</v>
      </c>
      <c r="F3208" t="s">
        <v>8221</v>
      </c>
      <c r="G3208" t="s">
        <v>8224</v>
      </c>
      <c r="H3208" t="s">
        <v>8246</v>
      </c>
      <c r="I3208">
        <v>1468937681</v>
      </c>
      <c r="J3208" s="13">
        <f t="shared" si="201"/>
        <v>42570.593530092592</v>
      </c>
      <c r="K3208">
        <v>1466345681</v>
      </c>
      <c r="L3208" s="13">
        <f t="shared" si="202"/>
        <v>42417.675879629634</v>
      </c>
      <c r="M3208" t="b">
        <v>0</v>
      </c>
      <c r="N3208">
        <v>5</v>
      </c>
      <c r="O3208" t="b">
        <v>0</v>
      </c>
      <c r="P3208" t="s">
        <v>8271</v>
      </c>
      <c r="Q3208" s="6">
        <f t="shared" si="200"/>
        <v>8.8500000000000002E-3</v>
      </c>
      <c r="R3208" s="8">
        <f t="shared" si="203"/>
        <v>35.4</v>
      </c>
      <c r="S3208" t="s">
        <v>8317</v>
      </c>
      <c r="T3208" t="s">
        <v>8318</v>
      </c>
    </row>
    <row r="3209" spans="1:20" ht="60" x14ac:dyDescent="0.25">
      <c r="A3209">
        <v>2648</v>
      </c>
      <c r="B3209" s="3" t="s">
        <v>2648</v>
      </c>
      <c r="C3209" s="3" t="s">
        <v>6758</v>
      </c>
      <c r="D3209">
        <v>12000</v>
      </c>
      <c r="E3209">
        <v>106</v>
      </c>
      <c r="F3209" t="s">
        <v>8220</v>
      </c>
      <c r="G3209" t="s">
        <v>8224</v>
      </c>
      <c r="H3209" t="s">
        <v>8246</v>
      </c>
      <c r="I3209">
        <v>1457543360</v>
      </c>
      <c r="J3209" s="13">
        <f t="shared" si="201"/>
        <v>42438.714814814812</v>
      </c>
      <c r="K3209">
        <v>1454951360</v>
      </c>
      <c r="L3209" s="13">
        <f t="shared" si="202"/>
        <v>41938.717256944445</v>
      </c>
      <c r="M3209" t="b">
        <v>0</v>
      </c>
      <c r="N3209">
        <v>6</v>
      </c>
      <c r="O3209" t="b">
        <v>0</v>
      </c>
      <c r="P3209" t="s">
        <v>8301</v>
      </c>
      <c r="Q3209" s="6">
        <f t="shared" si="200"/>
        <v>8.8333333333333337E-3</v>
      </c>
      <c r="R3209" s="8">
        <f t="shared" si="203"/>
        <v>17.666666666666668</v>
      </c>
      <c r="S3209" t="s">
        <v>8310</v>
      </c>
      <c r="T3209" t="s">
        <v>8319</v>
      </c>
    </row>
    <row r="3210" spans="1:20" ht="60" x14ac:dyDescent="0.25">
      <c r="A3210">
        <v>1719</v>
      </c>
      <c r="B3210" s="3" t="s">
        <v>1720</v>
      </c>
      <c r="C3210" s="3" t="s">
        <v>5829</v>
      </c>
      <c r="D3210">
        <v>4000</v>
      </c>
      <c r="E3210">
        <v>35</v>
      </c>
      <c r="F3210" t="s">
        <v>8221</v>
      </c>
      <c r="G3210" t="s">
        <v>8224</v>
      </c>
      <c r="H3210" t="s">
        <v>8246</v>
      </c>
      <c r="I3210">
        <v>1410958191</v>
      </c>
      <c r="J3210" s="13">
        <f t="shared" si="201"/>
        <v>41899.534618055557</v>
      </c>
      <c r="K3210">
        <v>1408366191</v>
      </c>
      <c r="L3210" s="13">
        <f t="shared" si="202"/>
        <v>41793.659525462965</v>
      </c>
      <c r="M3210" t="b">
        <v>0</v>
      </c>
      <c r="N3210">
        <v>3</v>
      </c>
      <c r="O3210" t="b">
        <v>0</v>
      </c>
      <c r="P3210" t="s">
        <v>8293</v>
      </c>
      <c r="Q3210" s="6">
        <f t="shared" si="200"/>
        <v>8.7500000000000008E-3</v>
      </c>
      <c r="R3210" s="8">
        <f t="shared" si="203"/>
        <v>11.666666666666666</v>
      </c>
      <c r="S3210" t="s">
        <v>8314</v>
      </c>
      <c r="T3210" t="s">
        <v>8339</v>
      </c>
    </row>
    <row r="3211" spans="1:20" ht="45" x14ac:dyDescent="0.25">
      <c r="A3211">
        <v>704</v>
      </c>
      <c r="B3211" s="3" t="s">
        <v>705</v>
      </c>
      <c r="C3211" s="3" t="s">
        <v>4814</v>
      </c>
      <c r="D3211">
        <v>55000</v>
      </c>
      <c r="E3211">
        <v>481</v>
      </c>
      <c r="F3211" t="s">
        <v>8221</v>
      </c>
      <c r="G3211" t="s">
        <v>8229</v>
      </c>
      <c r="H3211" t="s">
        <v>8251</v>
      </c>
      <c r="I3211">
        <v>1487565468</v>
      </c>
      <c r="J3211" s="13">
        <f t="shared" si="201"/>
        <v>42786.192916666667</v>
      </c>
      <c r="K3211">
        <v>1482381468</v>
      </c>
      <c r="L3211" s="13">
        <f t="shared" si="202"/>
        <v>41935.221585648149</v>
      </c>
      <c r="M3211" t="b">
        <v>0</v>
      </c>
      <c r="N3211">
        <v>4</v>
      </c>
      <c r="O3211" t="b">
        <v>0</v>
      </c>
      <c r="P3211" t="s">
        <v>8273</v>
      </c>
      <c r="Q3211" s="6">
        <f t="shared" si="200"/>
        <v>8.7454545454545458E-3</v>
      </c>
      <c r="R3211" s="8">
        <f t="shared" si="203"/>
        <v>120.25</v>
      </c>
      <c r="S3211" t="s">
        <v>8310</v>
      </c>
      <c r="T3211" t="s">
        <v>8316</v>
      </c>
    </row>
    <row r="3212" spans="1:20" x14ac:dyDescent="0.25">
      <c r="A3212">
        <v>2680</v>
      </c>
      <c r="B3212" s="3" t="s">
        <v>2680</v>
      </c>
      <c r="C3212" s="3" t="s">
        <v>6790</v>
      </c>
      <c r="D3212">
        <v>32000</v>
      </c>
      <c r="E3212">
        <v>276</v>
      </c>
      <c r="F3212" t="s">
        <v>8221</v>
      </c>
      <c r="G3212" t="s">
        <v>8227</v>
      </c>
      <c r="H3212" t="s">
        <v>8249</v>
      </c>
      <c r="I3212">
        <v>1459915491</v>
      </c>
      <c r="J3212" s="13">
        <f t="shared" si="201"/>
        <v>42466.170034722221</v>
      </c>
      <c r="K3212">
        <v>1457327091</v>
      </c>
      <c r="L3212" s="13">
        <f t="shared" si="202"/>
        <v>40567.825543981482</v>
      </c>
      <c r="M3212" t="b">
        <v>0</v>
      </c>
      <c r="N3212">
        <v>4</v>
      </c>
      <c r="O3212" t="b">
        <v>0</v>
      </c>
      <c r="P3212" t="s">
        <v>8302</v>
      </c>
      <c r="Q3212" s="6">
        <f t="shared" si="200"/>
        <v>8.6250000000000007E-3</v>
      </c>
      <c r="R3212" s="8">
        <f t="shared" si="203"/>
        <v>69</v>
      </c>
      <c r="S3212" t="s">
        <v>8310</v>
      </c>
      <c r="T3212" t="s">
        <v>8337</v>
      </c>
    </row>
    <row r="3213" spans="1:20" ht="45" x14ac:dyDescent="0.25">
      <c r="A3213">
        <v>226</v>
      </c>
      <c r="B3213" s="3" t="s">
        <v>228</v>
      </c>
      <c r="C3213" s="3" t="s">
        <v>4336</v>
      </c>
      <c r="D3213">
        <v>29000</v>
      </c>
      <c r="E3213">
        <v>250</v>
      </c>
      <c r="F3213" t="s">
        <v>8221</v>
      </c>
      <c r="G3213" t="s">
        <v>8225</v>
      </c>
      <c r="H3213" t="s">
        <v>8247</v>
      </c>
      <c r="I3213">
        <v>1433064540</v>
      </c>
      <c r="J3213" s="13">
        <f t="shared" si="201"/>
        <v>42155.395138888889</v>
      </c>
      <c r="K3213">
        <v>1428854344</v>
      </c>
      <c r="L3213" s="13">
        <f t="shared" si="202"/>
        <v>42534.284710648149</v>
      </c>
      <c r="M3213" t="b">
        <v>0</v>
      </c>
      <c r="N3213">
        <v>2</v>
      </c>
      <c r="O3213" t="b">
        <v>0</v>
      </c>
      <c r="P3213" t="s">
        <v>8268</v>
      </c>
      <c r="Q3213" s="6">
        <f t="shared" si="200"/>
        <v>8.6206896551724137E-3</v>
      </c>
      <c r="R3213" s="8">
        <f t="shared" si="203"/>
        <v>125</v>
      </c>
      <c r="S3213" t="s">
        <v>8320</v>
      </c>
      <c r="T3213" t="s">
        <v>8349</v>
      </c>
    </row>
    <row r="3214" spans="1:20" ht="45" x14ac:dyDescent="0.25">
      <c r="A3214">
        <v>912</v>
      </c>
      <c r="B3214" s="3" t="s">
        <v>913</v>
      </c>
      <c r="C3214" s="3" t="s">
        <v>5022</v>
      </c>
      <c r="D3214">
        <v>3500</v>
      </c>
      <c r="E3214">
        <v>30</v>
      </c>
      <c r="F3214" t="s">
        <v>8221</v>
      </c>
      <c r="G3214" t="s">
        <v>8224</v>
      </c>
      <c r="H3214" t="s">
        <v>8246</v>
      </c>
      <c r="I3214">
        <v>1355197047</v>
      </c>
      <c r="J3214" s="13">
        <f t="shared" si="201"/>
        <v>41254.151006944441</v>
      </c>
      <c r="K3214">
        <v>1350009447</v>
      </c>
      <c r="L3214" s="13">
        <f t="shared" si="202"/>
        <v>40995.024317129632</v>
      </c>
      <c r="M3214" t="b">
        <v>0</v>
      </c>
      <c r="N3214">
        <v>2</v>
      </c>
      <c r="O3214" t="b">
        <v>0</v>
      </c>
      <c r="P3214" t="s">
        <v>8278</v>
      </c>
      <c r="Q3214" s="6">
        <f t="shared" si="200"/>
        <v>8.5714285714285719E-3</v>
      </c>
      <c r="R3214" s="8">
        <f t="shared" si="203"/>
        <v>15</v>
      </c>
      <c r="S3214" t="s">
        <v>8314</v>
      </c>
      <c r="T3214" t="s">
        <v>8346</v>
      </c>
    </row>
    <row r="3215" spans="1:20" ht="60" x14ac:dyDescent="0.25">
      <c r="A3215">
        <v>1454</v>
      </c>
      <c r="B3215" s="3" t="s">
        <v>1455</v>
      </c>
      <c r="C3215" s="3" t="s">
        <v>5564</v>
      </c>
      <c r="D3215">
        <v>1750</v>
      </c>
      <c r="E3215">
        <v>15</v>
      </c>
      <c r="F3215" t="s">
        <v>8220</v>
      </c>
      <c r="G3215" t="s">
        <v>8227</v>
      </c>
      <c r="H3215" t="s">
        <v>8249</v>
      </c>
      <c r="I3215">
        <v>1461535140</v>
      </c>
      <c r="J3215" s="13">
        <f t="shared" si="201"/>
        <v>42484.915972222225</v>
      </c>
      <c r="K3215">
        <v>1459716480</v>
      </c>
      <c r="L3215" s="13">
        <f t="shared" si="202"/>
        <v>42340.847361111111</v>
      </c>
      <c r="M3215" t="b">
        <v>0</v>
      </c>
      <c r="N3215">
        <v>1</v>
      </c>
      <c r="O3215" t="b">
        <v>0</v>
      </c>
      <c r="P3215" t="s">
        <v>8287</v>
      </c>
      <c r="Q3215" s="6">
        <f t="shared" si="200"/>
        <v>8.5714285714285719E-3</v>
      </c>
      <c r="R3215" s="8">
        <f t="shared" si="203"/>
        <v>15</v>
      </c>
      <c r="S3215" t="s">
        <v>8323</v>
      </c>
      <c r="T3215" t="s">
        <v>8358</v>
      </c>
    </row>
    <row r="3216" spans="1:20" ht="60" x14ac:dyDescent="0.25">
      <c r="A3216">
        <v>683</v>
      </c>
      <c r="B3216" s="3" t="s">
        <v>684</v>
      </c>
      <c r="C3216" s="3" t="s">
        <v>4793</v>
      </c>
      <c r="D3216">
        <v>35000</v>
      </c>
      <c r="E3216">
        <v>298</v>
      </c>
      <c r="F3216" t="s">
        <v>8221</v>
      </c>
      <c r="G3216" t="s">
        <v>8224</v>
      </c>
      <c r="H3216" t="s">
        <v>8246</v>
      </c>
      <c r="I3216">
        <v>1477949764</v>
      </c>
      <c r="J3216" s="13">
        <f t="shared" si="201"/>
        <v>42674.900046296301</v>
      </c>
      <c r="K3216">
        <v>1474493764</v>
      </c>
      <c r="L3216" s="13">
        <f t="shared" si="202"/>
        <v>40877.25099537037</v>
      </c>
      <c r="M3216" t="b">
        <v>0</v>
      </c>
      <c r="N3216">
        <v>3</v>
      </c>
      <c r="O3216" t="b">
        <v>0</v>
      </c>
      <c r="P3216" t="s">
        <v>8273</v>
      </c>
      <c r="Q3216" s="6">
        <f t="shared" si="200"/>
        <v>8.5142857142857138E-3</v>
      </c>
      <c r="R3216" s="8">
        <f t="shared" si="203"/>
        <v>99.333333333333329</v>
      </c>
      <c r="S3216" t="s">
        <v>8310</v>
      </c>
      <c r="T3216" t="s">
        <v>8316</v>
      </c>
    </row>
    <row r="3217" spans="1:20" ht="60" x14ac:dyDescent="0.25">
      <c r="A3217">
        <v>773</v>
      </c>
      <c r="B3217" s="3" t="s">
        <v>774</v>
      </c>
      <c r="C3217" s="3" t="s">
        <v>4883</v>
      </c>
      <c r="D3217">
        <v>3759</v>
      </c>
      <c r="E3217">
        <v>32</v>
      </c>
      <c r="F3217" t="s">
        <v>8221</v>
      </c>
      <c r="G3217" t="s">
        <v>8225</v>
      </c>
      <c r="H3217" t="s">
        <v>8247</v>
      </c>
      <c r="I3217">
        <v>1431298860</v>
      </c>
      <c r="J3217" s="13">
        <f t="shared" si="201"/>
        <v>42134.959027777775</v>
      </c>
      <c r="K3217">
        <v>1428341985</v>
      </c>
      <c r="L3217" s="13">
        <f t="shared" si="202"/>
        <v>41506.848032407412</v>
      </c>
      <c r="M3217" t="b">
        <v>0</v>
      </c>
      <c r="N3217">
        <v>2</v>
      </c>
      <c r="O3217" t="b">
        <v>0</v>
      </c>
      <c r="P3217" t="s">
        <v>8275</v>
      </c>
      <c r="Q3217" s="6">
        <f t="shared" si="200"/>
        <v>8.5129023676509714E-3</v>
      </c>
      <c r="R3217" s="8">
        <f t="shared" si="203"/>
        <v>16</v>
      </c>
      <c r="S3217" t="s">
        <v>8323</v>
      </c>
      <c r="T3217" t="s">
        <v>8345</v>
      </c>
    </row>
    <row r="3218" spans="1:20" ht="45" x14ac:dyDescent="0.25">
      <c r="A3218">
        <v>2160</v>
      </c>
      <c r="B3218" s="3" t="s">
        <v>2161</v>
      </c>
      <c r="C3218" s="3" t="s">
        <v>6270</v>
      </c>
      <c r="D3218">
        <v>10000</v>
      </c>
      <c r="E3218">
        <v>85</v>
      </c>
      <c r="F3218" t="s">
        <v>8221</v>
      </c>
      <c r="G3218" t="s">
        <v>8224</v>
      </c>
      <c r="H3218" t="s">
        <v>8246</v>
      </c>
      <c r="I3218">
        <v>1337447105</v>
      </c>
      <c r="J3218" s="13">
        <f t="shared" si="201"/>
        <v>41048.711863425924</v>
      </c>
      <c r="K3218">
        <v>1334855105</v>
      </c>
      <c r="L3218" s="13">
        <f t="shared" si="202"/>
        <v>41647.632256944446</v>
      </c>
      <c r="M3218" t="b">
        <v>0</v>
      </c>
      <c r="N3218">
        <v>16</v>
      </c>
      <c r="O3218" t="b">
        <v>0</v>
      </c>
      <c r="P3218" t="s">
        <v>8282</v>
      </c>
      <c r="Q3218" s="6">
        <f t="shared" si="200"/>
        <v>8.5000000000000006E-3</v>
      </c>
      <c r="R3218" s="8">
        <f t="shared" si="203"/>
        <v>5.3125</v>
      </c>
      <c r="S3218" t="s">
        <v>8312</v>
      </c>
      <c r="T3218" t="s">
        <v>8348</v>
      </c>
    </row>
    <row r="3219" spans="1:20" ht="45" x14ac:dyDescent="0.25">
      <c r="A3219">
        <v>2767</v>
      </c>
      <c r="B3219" s="3" t="s">
        <v>2767</v>
      </c>
      <c r="C3219" s="3" t="s">
        <v>6877</v>
      </c>
      <c r="D3219">
        <v>4000</v>
      </c>
      <c r="E3219">
        <v>34</v>
      </c>
      <c r="F3219" t="s">
        <v>8221</v>
      </c>
      <c r="G3219" t="s">
        <v>8229</v>
      </c>
      <c r="H3219" t="s">
        <v>8251</v>
      </c>
      <c r="I3219">
        <v>1439766050</v>
      </c>
      <c r="J3219" s="13">
        <f t="shared" si="201"/>
        <v>42232.958912037036</v>
      </c>
      <c r="K3219">
        <v>1434582050</v>
      </c>
      <c r="L3219" s="13">
        <f t="shared" si="202"/>
        <v>41927.067627314813</v>
      </c>
      <c r="M3219" t="b">
        <v>0</v>
      </c>
      <c r="N3219">
        <v>3</v>
      </c>
      <c r="O3219" t="b">
        <v>0</v>
      </c>
      <c r="P3219" t="s">
        <v>8304</v>
      </c>
      <c r="Q3219" s="6">
        <f t="shared" si="200"/>
        <v>8.5000000000000006E-3</v>
      </c>
      <c r="R3219" s="8">
        <f t="shared" si="203"/>
        <v>11.333333333333334</v>
      </c>
      <c r="S3219" t="s">
        <v>8323</v>
      </c>
      <c r="T3219" t="s">
        <v>8351</v>
      </c>
    </row>
    <row r="3220" spans="1:20" ht="45" x14ac:dyDescent="0.25">
      <c r="A3220">
        <v>2570</v>
      </c>
      <c r="B3220" s="3" t="s">
        <v>2570</v>
      </c>
      <c r="C3220" s="3" t="s">
        <v>6680</v>
      </c>
      <c r="D3220">
        <v>7000</v>
      </c>
      <c r="E3220">
        <v>59</v>
      </c>
      <c r="F3220" t="s">
        <v>8220</v>
      </c>
      <c r="G3220" t="s">
        <v>8224</v>
      </c>
      <c r="H3220" t="s">
        <v>8246</v>
      </c>
      <c r="I3220">
        <v>1486590035</v>
      </c>
      <c r="J3220" s="13">
        <f t="shared" si="201"/>
        <v>42774.903182870374</v>
      </c>
      <c r="K3220">
        <v>1483998035</v>
      </c>
      <c r="L3220" s="13">
        <f t="shared" si="202"/>
        <v>41834.138495370367</v>
      </c>
      <c r="M3220" t="b">
        <v>0</v>
      </c>
      <c r="N3220">
        <v>2</v>
      </c>
      <c r="O3220" t="b">
        <v>0</v>
      </c>
      <c r="P3220" t="s">
        <v>8284</v>
      </c>
      <c r="Q3220" s="6">
        <f t="shared" si="200"/>
        <v>8.4285714285714294E-3</v>
      </c>
      <c r="R3220" s="8">
        <f t="shared" si="203"/>
        <v>29.5</v>
      </c>
      <c r="S3220" t="s">
        <v>8328</v>
      </c>
      <c r="T3220" t="s">
        <v>8356</v>
      </c>
    </row>
    <row r="3221" spans="1:20" ht="45" x14ac:dyDescent="0.25">
      <c r="A3221">
        <v>3079</v>
      </c>
      <c r="B3221" s="3" t="s">
        <v>3079</v>
      </c>
      <c r="C3221" s="3" t="s">
        <v>7189</v>
      </c>
      <c r="D3221">
        <v>1333666</v>
      </c>
      <c r="E3221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 s="13">
        <f t="shared" si="201"/>
        <v>42085.671701388885</v>
      </c>
      <c r="K3221">
        <v>1424452035</v>
      </c>
      <c r="L3221" s="13">
        <f t="shared" si="202"/>
        <v>41982.904386574075</v>
      </c>
      <c r="M3221" t="b">
        <v>0</v>
      </c>
      <c r="N3221">
        <v>27</v>
      </c>
      <c r="O3221" t="b">
        <v>0</v>
      </c>
      <c r="P3221" t="s">
        <v>8303</v>
      </c>
      <c r="Q3221" s="6">
        <f t="shared" si="200"/>
        <v>8.4173998587352451E-3</v>
      </c>
      <c r="R3221" s="8">
        <f t="shared" si="203"/>
        <v>415.77777777777777</v>
      </c>
      <c r="S3221" t="s">
        <v>8317</v>
      </c>
      <c r="T3221" t="s">
        <v>8330</v>
      </c>
    </row>
    <row r="3222" spans="1:20" ht="45" x14ac:dyDescent="0.25">
      <c r="A3222">
        <v>1579</v>
      </c>
      <c r="B3222" s="3" t="s">
        <v>1580</v>
      </c>
      <c r="C3222" s="3" t="s">
        <v>5689</v>
      </c>
      <c r="D3222">
        <v>3333</v>
      </c>
      <c r="E3222">
        <v>28</v>
      </c>
      <c r="F3222" t="s">
        <v>8220</v>
      </c>
      <c r="G3222" t="s">
        <v>8224</v>
      </c>
      <c r="H3222" t="s">
        <v>8246</v>
      </c>
      <c r="I3222">
        <v>1377734091</v>
      </c>
      <c r="J3222" s="13">
        <f t="shared" si="201"/>
        <v>41514.996423611112</v>
      </c>
      <c r="K3222">
        <v>1374882891</v>
      </c>
      <c r="L3222" s="13">
        <f t="shared" si="202"/>
        <v>42803.842812499999</v>
      </c>
      <c r="M3222" t="b">
        <v>0</v>
      </c>
      <c r="N3222">
        <v>2</v>
      </c>
      <c r="O3222" t="b">
        <v>0</v>
      </c>
      <c r="P3222" t="s">
        <v>8290</v>
      </c>
      <c r="Q3222" s="6">
        <f t="shared" si="200"/>
        <v>8.4008400840084006E-3</v>
      </c>
      <c r="R3222" s="8">
        <f t="shared" si="203"/>
        <v>14</v>
      </c>
      <c r="S3222" t="s">
        <v>8323</v>
      </c>
      <c r="T3222" t="s">
        <v>8355</v>
      </c>
    </row>
    <row r="3223" spans="1:20" ht="45" x14ac:dyDescent="0.25">
      <c r="A3223">
        <v>953</v>
      </c>
      <c r="B3223" s="3" t="s">
        <v>954</v>
      </c>
      <c r="C3223" s="3" t="s">
        <v>5063</v>
      </c>
      <c r="D3223">
        <v>15000</v>
      </c>
      <c r="E3223">
        <v>126</v>
      </c>
      <c r="F3223" t="s">
        <v>8221</v>
      </c>
      <c r="G3223" t="s">
        <v>8224</v>
      </c>
      <c r="H3223" t="s">
        <v>8246</v>
      </c>
      <c r="I3223">
        <v>1422158199</v>
      </c>
      <c r="J3223" s="13">
        <f t="shared" si="201"/>
        <v>42029.164340277777</v>
      </c>
      <c r="K3223">
        <v>1419566199</v>
      </c>
      <c r="L3223" s="13">
        <f t="shared" si="202"/>
        <v>42208.628692129627</v>
      </c>
      <c r="M3223" t="b">
        <v>0</v>
      </c>
      <c r="N3223">
        <v>5</v>
      </c>
      <c r="O3223" t="b">
        <v>0</v>
      </c>
      <c r="P3223" t="s">
        <v>8273</v>
      </c>
      <c r="Q3223" s="6">
        <f t="shared" si="200"/>
        <v>8.3999999999999995E-3</v>
      </c>
      <c r="R3223" s="8">
        <f t="shared" si="203"/>
        <v>25.2</v>
      </c>
      <c r="S3223" t="s">
        <v>8310</v>
      </c>
      <c r="T3223" t="s">
        <v>8316</v>
      </c>
    </row>
    <row r="3224" spans="1:20" ht="45" x14ac:dyDescent="0.25">
      <c r="A3224">
        <v>2413</v>
      </c>
      <c r="B3224" s="3" t="s">
        <v>2414</v>
      </c>
      <c r="C3224" s="3" t="s">
        <v>6523</v>
      </c>
      <c r="D3224">
        <v>3000</v>
      </c>
      <c r="E3224">
        <v>25</v>
      </c>
      <c r="F3224" t="s">
        <v>8221</v>
      </c>
      <c r="G3224" t="s">
        <v>8224</v>
      </c>
      <c r="H3224" t="s">
        <v>8246</v>
      </c>
      <c r="I3224">
        <v>1401579000</v>
      </c>
      <c r="J3224" s="13">
        <f t="shared" si="201"/>
        <v>41790.979166666664</v>
      </c>
      <c r="K3224">
        <v>1398911882</v>
      </c>
      <c r="L3224" s="13">
        <f t="shared" si="202"/>
        <v>42496.529305555552</v>
      </c>
      <c r="M3224" t="b">
        <v>0</v>
      </c>
      <c r="N3224">
        <v>3</v>
      </c>
      <c r="O3224" t="b">
        <v>0</v>
      </c>
      <c r="P3224" t="s">
        <v>8284</v>
      </c>
      <c r="Q3224" s="6">
        <f t="shared" si="200"/>
        <v>8.3333333333333332E-3</v>
      </c>
      <c r="R3224" s="8">
        <f t="shared" si="203"/>
        <v>8.3333333333333339</v>
      </c>
      <c r="S3224" t="s">
        <v>8328</v>
      </c>
      <c r="T3224" t="s">
        <v>8356</v>
      </c>
    </row>
    <row r="3225" spans="1:20" ht="60" x14ac:dyDescent="0.25">
      <c r="A3225">
        <v>3901</v>
      </c>
      <c r="B3225" s="3" t="s">
        <v>3898</v>
      </c>
      <c r="C3225" s="3" t="s">
        <v>8009</v>
      </c>
      <c r="D3225">
        <v>3000</v>
      </c>
      <c r="E3225">
        <v>25</v>
      </c>
      <c r="F3225" t="s">
        <v>8221</v>
      </c>
      <c r="G3225" t="s">
        <v>8224</v>
      </c>
      <c r="H3225" t="s">
        <v>8246</v>
      </c>
      <c r="I3225">
        <v>1450554599</v>
      </c>
      <c r="J3225" s="13">
        <f t="shared" si="201"/>
        <v>42357.826377314821</v>
      </c>
      <c r="K3225">
        <v>1447098599</v>
      </c>
      <c r="L3225" s="13">
        <f t="shared" si="202"/>
        <v>41654.946759259255</v>
      </c>
      <c r="M3225" t="b">
        <v>0</v>
      </c>
      <c r="N3225">
        <v>1</v>
      </c>
      <c r="O3225" t="b">
        <v>0</v>
      </c>
      <c r="P3225" t="s">
        <v>8271</v>
      </c>
      <c r="Q3225" s="6">
        <f t="shared" si="200"/>
        <v>8.3333333333333332E-3</v>
      </c>
      <c r="R3225" s="8">
        <f t="shared" si="203"/>
        <v>25</v>
      </c>
      <c r="S3225" t="s">
        <v>8317</v>
      </c>
      <c r="T3225" t="s">
        <v>8318</v>
      </c>
    </row>
    <row r="3226" spans="1:20" ht="45" x14ac:dyDescent="0.25">
      <c r="A3226">
        <v>4021</v>
      </c>
      <c r="B3226" s="3" t="s">
        <v>4017</v>
      </c>
      <c r="C3226" s="3" t="s">
        <v>8126</v>
      </c>
      <c r="D3226">
        <v>15000</v>
      </c>
      <c r="E3226">
        <v>125</v>
      </c>
      <c r="F3226" t="s">
        <v>8221</v>
      </c>
      <c r="G3226" t="s">
        <v>8224</v>
      </c>
      <c r="H3226" t="s">
        <v>8246</v>
      </c>
      <c r="I3226">
        <v>1414360358</v>
      </c>
      <c r="J3226" s="13">
        <f t="shared" si="201"/>
        <v>41938.911550925928</v>
      </c>
      <c r="K3226">
        <v>1409176358</v>
      </c>
      <c r="L3226" s="13">
        <f t="shared" si="202"/>
        <v>42196.166874999995</v>
      </c>
      <c r="M3226" t="b">
        <v>0</v>
      </c>
      <c r="N3226">
        <v>2</v>
      </c>
      <c r="O3226" t="b">
        <v>0</v>
      </c>
      <c r="P3226" t="s">
        <v>8271</v>
      </c>
      <c r="Q3226" s="6">
        <f t="shared" si="200"/>
        <v>8.3333333333333332E-3</v>
      </c>
      <c r="R3226" s="8">
        <f t="shared" si="203"/>
        <v>62.5</v>
      </c>
      <c r="S3226" t="s">
        <v>8317</v>
      </c>
      <c r="T3226" t="s">
        <v>8318</v>
      </c>
    </row>
    <row r="3227" spans="1:20" ht="60" x14ac:dyDescent="0.25">
      <c r="A3227">
        <v>4019</v>
      </c>
      <c r="B3227" s="3" t="s">
        <v>4015</v>
      </c>
      <c r="C3227" s="3" t="s">
        <v>8124</v>
      </c>
      <c r="D3227">
        <v>3500</v>
      </c>
      <c r="E3227">
        <v>29</v>
      </c>
      <c r="F3227" t="s">
        <v>8221</v>
      </c>
      <c r="G3227" t="s">
        <v>8224</v>
      </c>
      <c r="H3227" t="s">
        <v>8246</v>
      </c>
      <c r="I3227">
        <v>1460737680</v>
      </c>
      <c r="J3227" s="13">
        <f t="shared" si="201"/>
        <v>42475.686111111107</v>
      </c>
      <c r="K3227">
        <v>1455725596</v>
      </c>
      <c r="L3227" s="13">
        <f t="shared" si="202"/>
        <v>42391.35019675926</v>
      </c>
      <c r="M3227" t="b">
        <v>0</v>
      </c>
      <c r="N3227">
        <v>4</v>
      </c>
      <c r="O3227" t="b">
        <v>0</v>
      </c>
      <c r="P3227" t="s">
        <v>8271</v>
      </c>
      <c r="Q3227" s="6">
        <f t="shared" si="200"/>
        <v>8.2857142857142851E-3</v>
      </c>
      <c r="R3227" s="8">
        <f t="shared" si="203"/>
        <v>7.25</v>
      </c>
      <c r="S3227" t="s">
        <v>8317</v>
      </c>
      <c r="T3227" t="s">
        <v>8318</v>
      </c>
    </row>
    <row r="3228" spans="1:20" ht="45" x14ac:dyDescent="0.25">
      <c r="A3228">
        <v>454</v>
      </c>
      <c r="B3228" s="3" t="s">
        <v>455</v>
      </c>
      <c r="C3228" s="3" t="s">
        <v>4564</v>
      </c>
      <c r="D3228">
        <v>10000</v>
      </c>
      <c r="E3228">
        <v>82</v>
      </c>
      <c r="F3228" t="s">
        <v>8221</v>
      </c>
      <c r="G3228" t="s">
        <v>8224</v>
      </c>
      <c r="H3228" t="s">
        <v>8246</v>
      </c>
      <c r="I3228">
        <v>1417007640</v>
      </c>
      <c r="J3228" s="13">
        <f t="shared" si="201"/>
        <v>41969.551388888889</v>
      </c>
      <c r="K3228">
        <v>1414343571</v>
      </c>
      <c r="L3228" s="13">
        <f t="shared" si="202"/>
        <v>40927.036979166667</v>
      </c>
      <c r="M3228" t="b">
        <v>0</v>
      </c>
      <c r="N3228">
        <v>5</v>
      </c>
      <c r="O3228" t="b">
        <v>0</v>
      </c>
      <c r="P3228" t="s">
        <v>8270</v>
      </c>
      <c r="Q3228" s="6">
        <f t="shared" si="200"/>
        <v>8.2000000000000007E-3</v>
      </c>
      <c r="R3228" s="8">
        <f t="shared" si="203"/>
        <v>16.399999999999999</v>
      </c>
      <c r="S3228" t="s">
        <v>8320</v>
      </c>
      <c r="T3228" t="s">
        <v>8347</v>
      </c>
    </row>
    <row r="3229" spans="1:20" ht="60" x14ac:dyDescent="0.25">
      <c r="A3229">
        <v>1083</v>
      </c>
      <c r="B3229" s="3" t="s">
        <v>1084</v>
      </c>
      <c r="C3229" s="3" t="s">
        <v>5193</v>
      </c>
      <c r="D3229">
        <v>50000</v>
      </c>
      <c r="E3229">
        <v>410</v>
      </c>
      <c r="F3229" t="s">
        <v>8221</v>
      </c>
      <c r="G3229" t="s">
        <v>8229</v>
      </c>
      <c r="H3229" t="s">
        <v>8251</v>
      </c>
      <c r="I3229">
        <v>1406994583</v>
      </c>
      <c r="J3229" s="13">
        <f t="shared" si="201"/>
        <v>41853.659525462965</v>
      </c>
      <c r="K3229">
        <v>1401810583</v>
      </c>
      <c r="L3229" s="13">
        <f t="shared" si="202"/>
        <v>41400.92627314815</v>
      </c>
      <c r="M3229" t="b">
        <v>0</v>
      </c>
      <c r="N3229">
        <v>1</v>
      </c>
      <c r="O3229" t="b">
        <v>0</v>
      </c>
      <c r="P3229" t="s">
        <v>8282</v>
      </c>
      <c r="Q3229" s="6">
        <f t="shared" si="200"/>
        <v>8.2000000000000007E-3</v>
      </c>
      <c r="R3229" s="8">
        <f t="shared" si="203"/>
        <v>410</v>
      </c>
      <c r="S3229" t="s">
        <v>8312</v>
      </c>
      <c r="T3229" t="s">
        <v>8348</v>
      </c>
    </row>
    <row r="3230" spans="1:20" ht="45" x14ac:dyDescent="0.25">
      <c r="A3230">
        <v>1329</v>
      </c>
      <c r="B3230" s="3" t="s">
        <v>1330</v>
      </c>
      <c r="C3230" s="3" t="s">
        <v>5439</v>
      </c>
      <c r="D3230">
        <v>50000</v>
      </c>
      <c r="E3230">
        <v>408</v>
      </c>
      <c r="F3230" t="s">
        <v>8220</v>
      </c>
      <c r="G3230" t="s">
        <v>8224</v>
      </c>
      <c r="H3230" t="s">
        <v>8246</v>
      </c>
      <c r="I3230">
        <v>1417501145</v>
      </c>
      <c r="J3230" s="13">
        <f t="shared" si="201"/>
        <v>41975.263252314813</v>
      </c>
      <c r="K3230">
        <v>1414041545</v>
      </c>
      <c r="L3230" s="13">
        <f t="shared" si="202"/>
        <v>41926.482731481483</v>
      </c>
      <c r="M3230" t="b">
        <v>0</v>
      </c>
      <c r="N3230">
        <v>9</v>
      </c>
      <c r="O3230" t="b">
        <v>0</v>
      </c>
      <c r="P3230" t="s">
        <v>8273</v>
      </c>
      <c r="Q3230" s="6">
        <f t="shared" si="200"/>
        <v>8.1600000000000006E-3</v>
      </c>
      <c r="R3230" s="8">
        <f t="shared" si="203"/>
        <v>45.333333333333336</v>
      </c>
      <c r="S3230" t="s">
        <v>8310</v>
      </c>
      <c r="T3230" t="s">
        <v>8316</v>
      </c>
    </row>
    <row r="3231" spans="1:20" ht="45" x14ac:dyDescent="0.25">
      <c r="A3231">
        <v>872</v>
      </c>
      <c r="B3231" s="3" t="s">
        <v>873</v>
      </c>
      <c r="C3231" s="3" t="s">
        <v>4982</v>
      </c>
      <c r="D3231">
        <v>8000</v>
      </c>
      <c r="E3231">
        <v>65</v>
      </c>
      <c r="F3231" t="s">
        <v>8221</v>
      </c>
      <c r="G3231" t="s">
        <v>8224</v>
      </c>
      <c r="H3231" t="s">
        <v>8246</v>
      </c>
      <c r="I3231">
        <v>1299786527</v>
      </c>
      <c r="J3231" s="13">
        <f t="shared" si="201"/>
        <v>40612.825543981482</v>
      </c>
      <c r="K3231">
        <v>1295898527</v>
      </c>
      <c r="L3231" s="13">
        <f t="shared" si="202"/>
        <v>41129.942870370374</v>
      </c>
      <c r="M3231" t="b">
        <v>0</v>
      </c>
      <c r="N3231">
        <v>2</v>
      </c>
      <c r="O3231" t="b">
        <v>0</v>
      </c>
      <c r="P3231" t="s">
        <v>8278</v>
      </c>
      <c r="Q3231" s="6">
        <f t="shared" si="200"/>
        <v>8.1250000000000003E-3</v>
      </c>
      <c r="R3231" s="8">
        <f t="shared" si="203"/>
        <v>32.5</v>
      </c>
      <c r="S3231" t="s">
        <v>8314</v>
      </c>
      <c r="T3231" t="s">
        <v>8346</v>
      </c>
    </row>
    <row r="3232" spans="1:20" x14ac:dyDescent="0.25">
      <c r="A3232">
        <v>2150</v>
      </c>
      <c r="B3232" s="3" t="s">
        <v>2151</v>
      </c>
      <c r="C3232" s="3" t="s">
        <v>6260</v>
      </c>
      <c r="D3232">
        <v>50000</v>
      </c>
      <c r="E3232">
        <v>405</v>
      </c>
      <c r="F3232" t="s">
        <v>8221</v>
      </c>
      <c r="G3232" t="s">
        <v>8234</v>
      </c>
      <c r="H3232" t="s">
        <v>8254</v>
      </c>
      <c r="I3232">
        <v>1468392599</v>
      </c>
      <c r="J3232" s="13">
        <f t="shared" si="201"/>
        <v>42564.284710648149</v>
      </c>
      <c r="K3232">
        <v>1465800599</v>
      </c>
      <c r="L3232" s="13">
        <f t="shared" si="202"/>
        <v>41835.763981481483</v>
      </c>
      <c r="M3232" t="b">
        <v>0</v>
      </c>
      <c r="N3232">
        <v>4</v>
      </c>
      <c r="O3232" t="b">
        <v>0</v>
      </c>
      <c r="P3232" t="s">
        <v>8282</v>
      </c>
      <c r="Q3232" s="6">
        <f t="shared" si="200"/>
        <v>8.0999999999999996E-3</v>
      </c>
      <c r="R3232" s="8">
        <f t="shared" si="203"/>
        <v>101.25</v>
      </c>
      <c r="S3232" t="s">
        <v>8312</v>
      </c>
      <c r="T3232" t="s">
        <v>8348</v>
      </c>
    </row>
    <row r="3233" spans="1:20" ht="60" x14ac:dyDescent="0.25">
      <c r="A3233">
        <v>508</v>
      </c>
      <c r="B3233" s="3" t="s">
        <v>509</v>
      </c>
      <c r="C3233" s="3" t="s">
        <v>4618</v>
      </c>
      <c r="D3233">
        <v>50000</v>
      </c>
      <c r="E3233">
        <v>400</v>
      </c>
      <c r="F3233" t="s">
        <v>8221</v>
      </c>
      <c r="G3233" t="s">
        <v>8224</v>
      </c>
      <c r="H3233" t="s">
        <v>8246</v>
      </c>
      <c r="I3233">
        <v>1337955240</v>
      </c>
      <c r="J3233" s="13">
        <f t="shared" si="201"/>
        <v>41054.593055555553</v>
      </c>
      <c r="K3233">
        <v>1332808501</v>
      </c>
      <c r="L3233" s="13">
        <f t="shared" si="202"/>
        <v>42752.845451388886</v>
      </c>
      <c r="M3233" t="b">
        <v>0</v>
      </c>
      <c r="N3233">
        <v>3</v>
      </c>
      <c r="O3233" t="b">
        <v>0</v>
      </c>
      <c r="P3233" t="s">
        <v>8270</v>
      </c>
      <c r="Q3233" s="6">
        <f t="shared" si="200"/>
        <v>8.0000000000000002E-3</v>
      </c>
      <c r="R3233" s="8">
        <f t="shared" si="203"/>
        <v>133.33333333333334</v>
      </c>
      <c r="S3233" t="s">
        <v>8320</v>
      </c>
      <c r="T3233" t="s">
        <v>8347</v>
      </c>
    </row>
    <row r="3234" spans="1:20" ht="45" x14ac:dyDescent="0.25">
      <c r="A3234">
        <v>569</v>
      </c>
      <c r="B3234" s="3" t="s">
        <v>570</v>
      </c>
      <c r="C3234" s="3" t="s">
        <v>4679</v>
      </c>
      <c r="D3234">
        <v>2500</v>
      </c>
      <c r="E3234">
        <v>20</v>
      </c>
      <c r="F3234" t="s">
        <v>8221</v>
      </c>
      <c r="G3234" t="s">
        <v>8229</v>
      </c>
      <c r="H3234" t="s">
        <v>8251</v>
      </c>
      <c r="I3234">
        <v>1451679612</v>
      </c>
      <c r="J3234" s="13">
        <f t="shared" si="201"/>
        <v>42370.847361111111</v>
      </c>
      <c r="K3234">
        <v>1449087612</v>
      </c>
      <c r="L3234" s="13">
        <f t="shared" si="202"/>
        <v>40682.884791666671</v>
      </c>
      <c r="M3234" t="b">
        <v>0</v>
      </c>
      <c r="N3234">
        <v>1</v>
      </c>
      <c r="O3234" t="b">
        <v>0</v>
      </c>
      <c r="P3234" t="s">
        <v>8272</v>
      </c>
      <c r="Q3234" s="6">
        <f t="shared" si="200"/>
        <v>8.0000000000000002E-3</v>
      </c>
      <c r="R3234" s="8">
        <f t="shared" si="203"/>
        <v>20</v>
      </c>
      <c r="S3234" t="s">
        <v>8310</v>
      </c>
      <c r="T3234" t="s">
        <v>8357</v>
      </c>
    </row>
    <row r="3235" spans="1:20" ht="45" x14ac:dyDescent="0.25">
      <c r="A3235">
        <v>881</v>
      </c>
      <c r="B3235" s="3" t="s">
        <v>882</v>
      </c>
      <c r="C3235" s="3" t="s">
        <v>4991</v>
      </c>
      <c r="D3235">
        <v>3750</v>
      </c>
      <c r="E3235">
        <v>30</v>
      </c>
      <c r="F3235" t="s">
        <v>8221</v>
      </c>
      <c r="G3235" t="s">
        <v>8224</v>
      </c>
      <c r="H3235" t="s">
        <v>8246</v>
      </c>
      <c r="I3235">
        <v>1326520886</v>
      </c>
      <c r="J3235" s="13">
        <f t="shared" si="201"/>
        <v>40922.25099537037</v>
      </c>
      <c r="K3235">
        <v>1322632886</v>
      </c>
      <c r="L3235" s="13">
        <f t="shared" si="202"/>
        <v>42594.524756944447</v>
      </c>
      <c r="M3235" t="b">
        <v>0</v>
      </c>
      <c r="N3235">
        <v>1</v>
      </c>
      <c r="O3235" t="b">
        <v>0</v>
      </c>
      <c r="P3235" t="s">
        <v>8279</v>
      </c>
      <c r="Q3235" s="6">
        <f t="shared" si="200"/>
        <v>8.0000000000000002E-3</v>
      </c>
      <c r="R3235" s="8">
        <f t="shared" si="203"/>
        <v>30</v>
      </c>
      <c r="S3235" t="s">
        <v>8314</v>
      </c>
      <c r="T3235" t="s">
        <v>8331</v>
      </c>
    </row>
    <row r="3236" spans="1:20" ht="60" x14ac:dyDescent="0.25">
      <c r="A3236">
        <v>1232</v>
      </c>
      <c r="B3236" s="3" t="s">
        <v>1233</v>
      </c>
      <c r="C3236" s="3" t="s">
        <v>5342</v>
      </c>
      <c r="D3236">
        <v>5000</v>
      </c>
      <c r="E3236">
        <v>40</v>
      </c>
      <c r="F3236" t="s">
        <v>8220</v>
      </c>
      <c r="G3236" t="s">
        <v>8224</v>
      </c>
      <c r="H3236" t="s">
        <v>8246</v>
      </c>
      <c r="I3236">
        <v>1381090870</v>
      </c>
      <c r="J3236" s="13">
        <f t="shared" si="201"/>
        <v>41553.848032407412</v>
      </c>
      <c r="K3236">
        <v>1377030070</v>
      </c>
      <c r="L3236" s="13">
        <f t="shared" si="202"/>
        <v>42286.861493055556</v>
      </c>
      <c r="M3236" t="b">
        <v>0</v>
      </c>
      <c r="N3236">
        <v>1</v>
      </c>
      <c r="O3236" t="b">
        <v>0</v>
      </c>
      <c r="P3236" t="s">
        <v>8286</v>
      </c>
      <c r="Q3236" s="6">
        <f t="shared" si="200"/>
        <v>8.0000000000000002E-3</v>
      </c>
      <c r="R3236" s="8">
        <f t="shared" si="203"/>
        <v>40</v>
      </c>
      <c r="S3236" t="s">
        <v>8314</v>
      </c>
      <c r="T3236" t="s">
        <v>8352</v>
      </c>
    </row>
    <row r="3237" spans="1:20" ht="30" x14ac:dyDescent="0.25">
      <c r="A3237">
        <v>2154</v>
      </c>
      <c r="B3237" s="3" t="s">
        <v>2155</v>
      </c>
      <c r="C3237" s="3" t="s">
        <v>6264</v>
      </c>
      <c r="D3237">
        <v>250</v>
      </c>
      <c r="E3237">
        <v>2</v>
      </c>
      <c r="F3237" t="s">
        <v>8221</v>
      </c>
      <c r="G3237" t="s">
        <v>8224</v>
      </c>
      <c r="H3237" t="s">
        <v>8246</v>
      </c>
      <c r="I3237">
        <v>1390921827</v>
      </c>
      <c r="J3237" s="13">
        <f t="shared" si="201"/>
        <v>41667.632256944446</v>
      </c>
      <c r="K3237">
        <v>1389193827</v>
      </c>
      <c r="L3237" s="13">
        <f t="shared" si="202"/>
        <v>40710.731180555551</v>
      </c>
      <c r="M3237" t="b">
        <v>0</v>
      </c>
      <c r="N3237">
        <v>2</v>
      </c>
      <c r="O3237" t="b">
        <v>0</v>
      </c>
      <c r="P3237" t="s">
        <v>8282</v>
      </c>
      <c r="Q3237" s="6">
        <f t="shared" si="200"/>
        <v>8.0000000000000002E-3</v>
      </c>
      <c r="R3237" s="8">
        <f t="shared" si="203"/>
        <v>1</v>
      </c>
      <c r="S3237" t="s">
        <v>8312</v>
      </c>
      <c r="T3237" t="s">
        <v>8348</v>
      </c>
    </row>
    <row r="3238" spans="1:20" ht="60" x14ac:dyDescent="0.25">
      <c r="A3238">
        <v>2384</v>
      </c>
      <c r="B3238" s="3" t="s">
        <v>2385</v>
      </c>
      <c r="C3238" s="3" t="s">
        <v>6494</v>
      </c>
      <c r="D3238">
        <v>1000</v>
      </c>
      <c r="E3238">
        <v>8</v>
      </c>
      <c r="F3238" t="s">
        <v>8220</v>
      </c>
      <c r="G3238" t="s">
        <v>8224</v>
      </c>
      <c r="H3238" t="s">
        <v>8246</v>
      </c>
      <c r="I3238">
        <v>1415932643</v>
      </c>
      <c r="J3238" s="13">
        <f t="shared" si="201"/>
        <v>41957.109293981484</v>
      </c>
      <c r="K3238">
        <v>1413337043</v>
      </c>
      <c r="L3238" s="13">
        <f t="shared" si="202"/>
        <v>42195.643865740742</v>
      </c>
      <c r="M3238" t="b">
        <v>0</v>
      </c>
      <c r="N3238">
        <v>8</v>
      </c>
      <c r="O3238" t="b">
        <v>0</v>
      </c>
      <c r="P3238" t="s">
        <v>8272</v>
      </c>
      <c r="Q3238" s="6">
        <f t="shared" si="200"/>
        <v>8.0000000000000002E-3</v>
      </c>
      <c r="R3238" s="8">
        <f t="shared" si="203"/>
        <v>1</v>
      </c>
      <c r="S3238" t="s">
        <v>8310</v>
      </c>
      <c r="T3238" t="s">
        <v>8357</v>
      </c>
    </row>
    <row r="3239" spans="1:20" ht="60" x14ac:dyDescent="0.25">
      <c r="A3239">
        <v>2693</v>
      </c>
      <c r="B3239" s="3" t="s">
        <v>2693</v>
      </c>
      <c r="C3239" s="3" t="s">
        <v>6803</v>
      </c>
      <c r="D3239">
        <v>5000</v>
      </c>
      <c r="E3239">
        <v>40</v>
      </c>
      <c r="F3239" t="s">
        <v>8221</v>
      </c>
      <c r="G3239" t="s">
        <v>8224</v>
      </c>
      <c r="H3239" t="s">
        <v>8246</v>
      </c>
      <c r="I3239">
        <v>1407899966</v>
      </c>
      <c r="J3239" s="13">
        <f t="shared" si="201"/>
        <v>41864.138495370367</v>
      </c>
      <c r="K3239">
        <v>1405307966</v>
      </c>
      <c r="L3239" s="13">
        <f t="shared" si="202"/>
        <v>42804.034120370372</v>
      </c>
      <c r="M3239" t="b">
        <v>0</v>
      </c>
      <c r="N3239">
        <v>3</v>
      </c>
      <c r="O3239" t="b">
        <v>0</v>
      </c>
      <c r="P3239" t="s">
        <v>8284</v>
      </c>
      <c r="Q3239" s="6">
        <f t="shared" si="200"/>
        <v>8.0000000000000002E-3</v>
      </c>
      <c r="R3239" s="8">
        <f t="shared" si="203"/>
        <v>13.333333333333334</v>
      </c>
      <c r="S3239" t="s">
        <v>8328</v>
      </c>
      <c r="T3239" t="s">
        <v>8356</v>
      </c>
    </row>
    <row r="3240" spans="1:20" ht="60" x14ac:dyDescent="0.25">
      <c r="A3240">
        <v>2901</v>
      </c>
      <c r="B3240" s="3" t="s">
        <v>2901</v>
      </c>
      <c r="C3240" s="3" t="s">
        <v>7011</v>
      </c>
      <c r="D3240">
        <v>750</v>
      </c>
      <c r="E3240">
        <v>6</v>
      </c>
      <c r="F3240" t="s">
        <v>8221</v>
      </c>
      <c r="G3240" t="s">
        <v>8224</v>
      </c>
      <c r="H3240" t="s">
        <v>8246</v>
      </c>
      <c r="I3240">
        <v>1423345339</v>
      </c>
      <c r="J3240" s="13">
        <f t="shared" si="201"/>
        <v>42042.904386574075</v>
      </c>
      <c r="K3240">
        <v>1418161339</v>
      </c>
      <c r="L3240" s="13">
        <f t="shared" si="202"/>
        <v>41247.063576388886</v>
      </c>
      <c r="M3240" t="b">
        <v>0</v>
      </c>
      <c r="N3240">
        <v>2</v>
      </c>
      <c r="O3240" t="b">
        <v>0</v>
      </c>
      <c r="P3240" t="s">
        <v>8271</v>
      </c>
      <c r="Q3240" s="6">
        <f t="shared" si="200"/>
        <v>8.0000000000000002E-3</v>
      </c>
      <c r="R3240" s="8">
        <f t="shared" si="203"/>
        <v>3</v>
      </c>
      <c r="S3240" t="s">
        <v>8317</v>
      </c>
      <c r="T3240" t="s">
        <v>8318</v>
      </c>
    </row>
    <row r="3241" spans="1:20" ht="60" x14ac:dyDescent="0.25">
      <c r="A3241">
        <v>3129</v>
      </c>
      <c r="B3241" s="3" t="s">
        <v>3129</v>
      </c>
      <c r="C3241" s="3" t="s">
        <v>7239</v>
      </c>
      <c r="D3241">
        <v>1250</v>
      </c>
      <c r="E3241">
        <v>10</v>
      </c>
      <c r="F3241" t="s">
        <v>8222</v>
      </c>
      <c r="G3241" t="s">
        <v>8224</v>
      </c>
      <c r="H3241" t="s">
        <v>8246</v>
      </c>
      <c r="I3241">
        <v>1492542819</v>
      </c>
      <c r="J3241" s="13">
        <f t="shared" si="201"/>
        <v>42843.801145833335</v>
      </c>
      <c r="K3241">
        <v>1489090419</v>
      </c>
      <c r="L3241" s="13">
        <f t="shared" si="202"/>
        <v>41933.586157407408</v>
      </c>
      <c r="M3241" t="b">
        <v>0</v>
      </c>
      <c r="N3241">
        <v>1</v>
      </c>
      <c r="O3241" t="b">
        <v>0</v>
      </c>
      <c r="P3241" t="s">
        <v>8271</v>
      </c>
      <c r="Q3241" s="6">
        <f t="shared" si="200"/>
        <v>8.0000000000000002E-3</v>
      </c>
      <c r="R3241" s="8">
        <f t="shared" si="203"/>
        <v>10</v>
      </c>
      <c r="S3241" t="s">
        <v>8317</v>
      </c>
      <c r="T3241" t="s">
        <v>8318</v>
      </c>
    </row>
    <row r="3242" spans="1:20" ht="60" x14ac:dyDescent="0.25">
      <c r="A3242">
        <v>964</v>
      </c>
      <c r="B3242" s="3" t="s">
        <v>965</v>
      </c>
      <c r="C3242" s="3" t="s">
        <v>5074</v>
      </c>
      <c r="D3242">
        <v>110000</v>
      </c>
      <c r="E3242">
        <v>879</v>
      </c>
      <c r="F3242" t="s">
        <v>8221</v>
      </c>
      <c r="G3242" t="s">
        <v>8229</v>
      </c>
      <c r="H3242" t="s">
        <v>8251</v>
      </c>
      <c r="I3242">
        <v>1441119919</v>
      </c>
      <c r="J3242" s="13">
        <f t="shared" si="201"/>
        <v>42248.628692129627</v>
      </c>
      <c r="K3242">
        <v>1437663919</v>
      </c>
      <c r="L3242" s="13">
        <f t="shared" si="202"/>
        <v>42374.822870370372</v>
      </c>
      <c r="M3242" t="b">
        <v>0</v>
      </c>
      <c r="N3242">
        <v>29</v>
      </c>
      <c r="O3242" t="b">
        <v>0</v>
      </c>
      <c r="P3242" t="s">
        <v>8273</v>
      </c>
      <c r="Q3242" s="6">
        <f t="shared" si="200"/>
        <v>7.9909090909090902E-3</v>
      </c>
      <c r="R3242" s="8">
        <f t="shared" si="203"/>
        <v>30.310344827586206</v>
      </c>
      <c r="S3242" t="s">
        <v>8310</v>
      </c>
      <c r="T3242" t="s">
        <v>8316</v>
      </c>
    </row>
    <row r="3243" spans="1:20" ht="60" x14ac:dyDescent="0.25">
      <c r="A3243">
        <v>713</v>
      </c>
      <c r="B3243" s="3" t="s">
        <v>714</v>
      </c>
      <c r="C3243" s="3" t="s">
        <v>4823</v>
      </c>
      <c r="D3243">
        <v>25000</v>
      </c>
      <c r="E3243">
        <v>199</v>
      </c>
      <c r="F3243" t="s">
        <v>8221</v>
      </c>
      <c r="G3243" t="s">
        <v>8237</v>
      </c>
      <c r="H3243" t="s">
        <v>8249</v>
      </c>
      <c r="I3243">
        <v>1465130532</v>
      </c>
      <c r="J3243" s="13">
        <f t="shared" si="201"/>
        <v>42526.529305555552</v>
      </c>
      <c r="K3243">
        <v>1462538532</v>
      </c>
      <c r="L3243" s="13">
        <f t="shared" si="202"/>
        <v>42632.443368055552</v>
      </c>
      <c r="M3243" t="b">
        <v>0</v>
      </c>
      <c r="N3243">
        <v>1</v>
      </c>
      <c r="O3243" t="b">
        <v>0</v>
      </c>
      <c r="P3243" t="s">
        <v>8273</v>
      </c>
      <c r="Q3243" s="6">
        <f t="shared" si="200"/>
        <v>7.9600000000000001E-3</v>
      </c>
      <c r="R3243" s="8">
        <f t="shared" si="203"/>
        <v>199</v>
      </c>
      <c r="S3243" t="s">
        <v>8310</v>
      </c>
      <c r="T3243" t="s">
        <v>8316</v>
      </c>
    </row>
    <row r="3244" spans="1:20" ht="60" x14ac:dyDescent="0.25">
      <c r="A3244">
        <v>450</v>
      </c>
      <c r="B3244" s="3" t="s">
        <v>451</v>
      </c>
      <c r="C3244" s="3" t="s">
        <v>4560</v>
      </c>
      <c r="D3244">
        <v>50000</v>
      </c>
      <c r="E3244">
        <v>396</v>
      </c>
      <c r="F3244" t="s">
        <v>8221</v>
      </c>
      <c r="G3244" t="s">
        <v>8224</v>
      </c>
      <c r="H3244" t="s">
        <v>8246</v>
      </c>
      <c r="I3244">
        <v>1392417800</v>
      </c>
      <c r="J3244" s="13">
        <f t="shared" si="201"/>
        <v>41684.946759259255</v>
      </c>
      <c r="K3244">
        <v>1389825800</v>
      </c>
      <c r="L3244" s="13">
        <f t="shared" si="202"/>
        <v>42548.192997685182</v>
      </c>
      <c r="M3244" t="b">
        <v>0</v>
      </c>
      <c r="N3244">
        <v>7</v>
      </c>
      <c r="O3244" t="b">
        <v>0</v>
      </c>
      <c r="P3244" t="s">
        <v>8270</v>
      </c>
      <c r="Q3244" s="6">
        <f t="shared" si="200"/>
        <v>7.92E-3</v>
      </c>
      <c r="R3244" s="8">
        <f t="shared" si="203"/>
        <v>56.571428571428569</v>
      </c>
      <c r="S3244" t="s">
        <v>8320</v>
      </c>
      <c r="T3244" t="s">
        <v>8347</v>
      </c>
    </row>
    <row r="3245" spans="1:20" ht="60" x14ac:dyDescent="0.25">
      <c r="A3245">
        <v>2903</v>
      </c>
      <c r="B3245" s="3" t="s">
        <v>2903</v>
      </c>
      <c r="C3245" s="3" t="s">
        <v>7013</v>
      </c>
      <c r="D3245">
        <v>5000</v>
      </c>
      <c r="E3245">
        <v>39</v>
      </c>
      <c r="F3245" t="s">
        <v>8221</v>
      </c>
      <c r="G3245" t="s">
        <v>8224</v>
      </c>
      <c r="H3245" t="s">
        <v>8246</v>
      </c>
      <c r="I3245">
        <v>1441771218</v>
      </c>
      <c r="J3245" s="13">
        <f t="shared" si="201"/>
        <v>42256.166874999995</v>
      </c>
      <c r="K3245">
        <v>1436587218</v>
      </c>
      <c r="L3245" s="13">
        <f t="shared" si="202"/>
        <v>42058.334027777775</v>
      </c>
      <c r="M3245" t="b">
        <v>0</v>
      </c>
      <c r="N3245">
        <v>4</v>
      </c>
      <c r="O3245" t="b">
        <v>0</v>
      </c>
      <c r="P3245" t="s">
        <v>8271</v>
      </c>
      <c r="Q3245" s="6">
        <f t="shared" si="200"/>
        <v>7.7999999999999996E-3</v>
      </c>
      <c r="R3245" s="8">
        <f t="shared" si="203"/>
        <v>9.75</v>
      </c>
      <c r="S3245" t="s">
        <v>8317</v>
      </c>
      <c r="T3245" t="s">
        <v>8318</v>
      </c>
    </row>
    <row r="3246" spans="1:20" ht="60" x14ac:dyDescent="0.25">
      <c r="A3246">
        <v>1436</v>
      </c>
      <c r="B3246" s="3" t="s">
        <v>1437</v>
      </c>
      <c r="C3246" s="3" t="s">
        <v>5546</v>
      </c>
      <c r="D3246">
        <v>10000</v>
      </c>
      <c r="E3246">
        <v>77</v>
      </c>
      <c r="F3246" t="s">
        <v>8221</v>
      </c>
      <c r="G3246" t="s">
        <v>8236</v>
      </c>
      <c r="H3246" t="s">
        <v>8249</v>
      </c>
      <c r="I3246">
        <v>1456043057</v>
      </c>
      <c r="J3246" s="13">
        <f t="shared" si="201"/>
        <v>42421.35019675926</v>
      </c>
      <c r="K3246">
        <v>1453451057</v>
      </c>
      <c r="L3246" s="13">
        <f t="shared" si="202"/>
        <v>41870.87467592593</v>
      </c>
      <c r="M3246" t="b">
        <v>0</v>
      </c>
      <c r="N3246">
        <v>2</v>
      </c>
      <c r="O3246" t="b">
        <v>0</v>
      </c>
      <c r="P3246" t="s">
        <v>8287</v>
      </c>
      <c r="Q3246" s="6">
        <f t="shared" si="200"/>
        <v>7.7000000000000002E-3</v>
      </c>
      <c r="R3246" s="8">
        <f t="shared" si="203"/>
        <v>38.5</v>
      </c>
      <c r="S3246" t="s">
        <v>8323</v>
      </c>
      <c r="T3246" t="s">
        <v>8358</v>
      </c>
    </row>
    <row r="3247" spans="1:20" ht="45" x14ac:dyDescent="0.25">
      <c r="A3247">
        <v>2762</v>
      </c>
      <c r="B3247" s="3" t="s">
        <v>2762</v>
      </c>
      <c r="C3247" s="3" t="s">
        <v>6872</v>
      </c>
      <c r="D3247">
        <v>3250</v>
      </c>
      <c r="E3247">
        <v>25</v>
      </c>
      <c r="F3247" t="s">
        <v>8221</v>
      </c>
      <c r="G3247" t="s">
        <v>8224</v>
      </c>
      <c r="H3247" t="s">
        <v>8246</v>
      </c>
      <c r="I3247">
        <v>1332114795</v>
      </c>
      <c r="J3247" s="13">
        <f t="shared" si="201"/>
        <v>40986.995312500003</v>
      </c>
      <c r="K3247">
        <v>1326934395</v>
      </c>
      <c r="L3247" s="13">
        <f t="shared" si="202"/>
        <v>42753.678761574076</v>
      </c>
      <c r="M3247" t="b">
        <v>0</v>
      </c>
      <c r="N3247">
        <v>1</v>
      </c>
      <c r="O3247" t="b">
        <v>0</v>
      </c>
      <c r="P3247" t="s">
        <v>8304</v>
      </c>
      <c r="Q3247" s="6">
        <f t="shared" si="200"/>
        <v>7.6923076923076927E-3</v>
      </c>
      <c r="R3247" s="8">
        <f t="shared" si="203"/>
        <v>25</v>
      </c>
      <c r="S3247" t="s">
        <v>8323</v>
      </c>
      <c r="T3247" t="s">
        <v>8351</v>
      </c>
    </row>
    <row r="3248" spans="1:20" ht="45" x14ac:dyDescent="0.25">
      <c r="A3248">
        <v>423</v>
      </c>
      <c r="B3248" s="3" t="s">
        <v>424</v>
      </c>
      <c r="C3248" s="3" t="s">
        <v>4533</v>
      </c>
      <c r="D3248">
        <v>20000</v>
      </c>
      <c r="E3248">
        <v>153</v>
      </c>
      <c r="F3248" t="s">
        <v>8221</v>
      </c>
      <c r="G3248" t="s">
        <v>8224</v>
      </c>
      <c r="H3248" t="s">
        <v>8246</v>
      </c>
      <c r="I3248">
        <v>1370470430</v>
      </c>
      <c r="J3248" s="13">
        <f t="shared" si="201"/>
        <v>41430.92627314815</v>
      </c>
      <c r="K3248">
        <v>1367878430</v>
      </c>
      <c r="L3248" s="13">
        <f t="shared" si="202"/>
        <v>41456.981215277774</v>
      </c>
      <c r="M3248" t="b">
        <v>0</v>
      </c>
      <c r="N3248">
        <v>13</v>
      </c>
      <c r="O3248" t="b">
        <v>0</v>
      </c>
      <c r="P3248" t="s">
        <v>8270</v>
      </c>
      <c r="Q3248" s="6">
        <f t="shared" si="200"/>
        <v>7.6499999999999997E-3</v>
      </c>
      <c r="R3248" s="8">
        <f t="shared" si="203"/>
        <v>11.76923076923077</v>
      </c>
      <c r="S3248" t="s">
        <v>8320</v>
      </c>
      <c r="T3248" t="s">
        <v>8347</v>
      </c>
    </row>
    <row r="3249" spans="1:20" ht="45" x14ac:dyDescent="0.25">
      <c r="A3249">
        <v>1999</v>
      </c>
      <c r="B3249" s="3" t="s">
        <v>2000</v>
      </c>
      <c r="C3249" s="3" t="s">
        <v>6109</v>
      </c>
      <c r="D3249">
        <v>31000</v>
      </c>
      <c r="E3249">
        <v>236</v>
      </c>
      <c r="F3249" t="s">
        <v>8221</v>
      </c>
      <c r="G3249" t="s">
        <v>8225</v>
      </c>
      <c r="H3249" t="s">
        <v>8247</v>
      </c>
      <c r="I3249">
        <v>1415882108</v>
      </c>
      <c r="J3249" s="13">
        <f t="shared" si="201"/>
        <v>41956.524398148147</v>
      </c>
      <c r="K3249">
        <v>1413286508</v>
      </c>
      <c r="L3249" s="13">
        <f t="shared" si="202"/>
        <v>41163.011828703704</v>
      </c>
      <c r="M3249" t="b">
        <v>0</v>
      </c>
      <c r="N3249">
        <v>7</v>
      </c>
      <c r="O3249" t="b">
        <v>0</v>
      </c>
      <c r="P3249" t="s">
        <v>8296</v>
      </c>
      <c r="Q3249" s="6">
        <f t="shared" si="200"/>
        <v>7.6129032258064515E-3</v>
      </c>
      <c r="R3249" s="8">
        <f t="shared" si="203"/>
        <v>33.714285714285715</v>
      </c>
      <c r="S3249" t="s">
        <v>8325</v>
      </c>
      <c r="T3249" t="s">
        <v>8354</v>
      </c>
    </row>
    <row r="3250" spans="1:20" ht="45" x14ac:dyDescent="0.25">
      <c r="A3250">
        <v>466</v>
      </c>
      <c r="B3250" s="3" t="s">
        <v>467</v>
      </c>
      <c r="C3250" s="3" t="s">
        <v>4576</v>
      </c>
      <c r="D3250">
        <v>10000</v>
      </c>
      <c r="E3250">
        <v>76</v>
      </c>
      <c r="F3250" t="s">
        <v>8221</v>
      </c>
      <c r="G3250" t="s">
        <v>8224</v>
      </c>
      <c r="H3250" t="s">
        <v>8246</v>
      </c>
      <c r="I3250">
        <v>1347057464</v>
      </c>
      <c r="J3250" s="13">
        <f t="shared" si="201"/>
        <v>41159.942870370374</v>
      </c>
      <c r="K3250">
        <v>1344465464</v>
      </c>
      <c r="L3250" s="13">
        <f t="shared" si="202"/>
        <v>42382.130833333329</v>
      </c>
      <c r="M3250" t="b">
        <v>0</v>
      </c>
      <c r="N3250">
        <v>5</v>
      </c>
      <c r="O3250" t="b">
        <v>0</v>
      </c>
      <c r="P3250" t="s">
        <v>8270</v>
      </c>
      <c r="Q3250" s="6">
        <f t="shared" si="200"/>
        <v>7.6E-3</v>
      </c>
      <c r="R3250" s="8">
        <f t="shared" si="203"/>
        <v>15.2</v>
      </c>
      <c r="S3250" t="s">
        <v>8320</v>
      </c>
      <c r="T3250" t="s">
        <v>8347</v>
      </c>
    </row>
    <row r="3251" spans="1:20" ht="60" x14ac:dyDescent="0.25">
      <c r="A3251">
        <v>1155</v>
      </c>
      <c r="B3251" s="3" t="s">
        <v>1156</v>
      </c>
      <c r="C3251" s="3" t="s">
        <v>5265</v>
      </c>
      <c r="D3251">
        <v>25000</v>
      </c>
      <c r="E3251">
        <v>188</v>
      </c>
      <c r="F3251" t="s">
        <v>8221</v>
      </c>
      <c r="G3251" t="s">
        <v>8224</v>
      </c>
      <c r="H3251" t="s">
        <v>8246</v>
      </c>
      <c r="I3251">
        <v>1408040408</v>
      </c>
      <c r="J3251" s="13">
        <f t="shared" si="201"/>
        <v>41865.763981481483</v>
      </c>
      <c r="K3251">
        <v>1405448408</v>
      </c>
      <c r="L3251" s="13">
        <f t="shared" si="202"/>
        <v>41927.295694444445</v>
      </c>
      <c r="M3251" t="b">
        <v>0</v>
      </c>
      <c r="N3251">
        <v>8</v>
      </c>
      <c r="O3251" t="b">
        <v>0</v>
      </c>
      <c r="P3251" t="s">
        <v>8284</v>
      </c>
      <c r="Q3251" s="6">
        <f t="shared" si="200"/>
        <v>7.5199999999999998E-3</v>
      </c>
      <c r="R3251" s="8">
        <f t="shared" si="203"/>
        <v>23.5</v>
      </c>
      <c r="S3251" t="s">
        <v>8328</v>
      </c>
      <c r="T3251" t="s">
        <v>8356</v>
      </c>
    </row>
    <row r="3252" spans="1:20" ht="60" x14ac:dyDescent="0.25">
      <c r="A3252">
        <v>718</v>
      </c>
      <c r="B3252" s="3" t="s">
        <v>719</v>
      </c>
      <c r="C3252" s="3" t="s">
        <v>4828</v>
      </c>
      <c r="D3252">
        <v>12000</v>
      </c>
      <c r="E3252">
        <v>90</v>
      </c>
      <c r="F3252" t="s">
        <v>8221</v>
      </c>
      <c r="G3252" t="s">
        <v>8224</v>
      </c>
      <c r="H3252" t="s">
        <v>8246</v>
      </c>
      <c r="I3252">
        <v>1487397540</v>
      </c>
      <c r="J3252" s="13">
        <f t="shared" si="201"/>
        <v>42784.249305555553</v>
      </c>
      <c r="K3252">
        <v>1484684247</v>
      </c>
      <c r="L3252" s="13">
        <f t="shared" si="202"/>
        <v>42096.918240740735</v>
      </c>
      <c r="M3252" t="b">
        <v>0</v>
      </c>
      <c r="N3252">
        <v>4</v>
      </c>
      <c r="O3252" t="b">
        <v>0</v>
      </c>
      <c r="P3252" t="s">
        <v>8273</v>
      </c>
      <c r="Q3252" s="6">
        <f t="shared" si="200"/>
        <v>7.4999999999999997E-3</v>
      </c>
      <c r="R3252" s="8">
        <f t="shared" si="203"/>
        <v>22.5</v>
      </c>
      <c r="S3252" t="s">
        <v>8310</v>
      </c>
      <c r="T3252" t="s">
        <v>8316</v>
      </c>
    </row>
    <row r="3253" spans="1:20" ht="60" x14ac:dyDescent="0.25">
      <c r="A3253">
        <v>1492</v>
      </c>
      <c r="B3253" s="3" t="s">
        <v>1493</v>
      </c>
      <c r="C3253" s="3" t="s">
        <v>5602</v>
      </c>
      <c r="D3253">
        <v>4000</v>
      </c>
      <c r="E3253">
        <v>30</v>
      </c>
      <c r="F3253" t="s">
        <v>8221</v>
      </c>
      <c r="G3253" t="s">
        <v>8224</v>
      </c>
      <c r="H3253" t="s">
        <v>8246</v>
      </c>
      <c r="I3253">
        <v>1308431646</v>
      </c>
      <c r="J3253" s="13">
        <f t="shared" si="201"/>
        <v>40712.884791666671</v>
      </c>
      <c r="K3253">
        <v>1305839646</v>
      </c>
      <c r="L3253" s="13">
        <f t="shared" si="202"/>
        <v>41805.895254629628</v>
      </c>
      <c r="M3253" t="b">
        <v>0</v>
      </c>
      <c r="N3253">
        <v>2</v>
      </c>
      <c r="O3253" t="b">
        <v>0</v>
      </c>
      <c r="P3253" t="s">
        <v>8275</v>
      </c>
      <c r="Q3253" s="6">
        <f t="shared" si="200"/>
        <v>7.4999999999999997E-3</v>
      </c>
      <c r="R3253" s="8">
        <f t="shared" si="203"/>
        <v>15</v>
      </c>
      <c r="S3253" t="s">
        <v>8323</v>
      </c>
      <c r="T3253" t="s">
        <v>8345</v>
      </c>
    </row>
    <row r="3254" spans="1:20" ht="60" x14ac:dyDescent="0.25">
      <c r="A3254">
        <v>2562</v>
      </c>
      <c r="B3254" s="3" t="s">
        <v>2562</v>
      </c>
      <c r="C3254" s="3" t="s">
        <v>6672</v>
      </c>
      <c r="D3254">
        <v>10000</v>
      </c>
      <c r="E3254">
        <v>75</v>
      </c>
      <c r="F3254" t="s">
        <v>8220</v>
      </c>
      <c r="G3254" t="s">
        <v>8236</v>
      </c>
      <c r="H3254" t="s">
        <v>8249</v>
      </c>
      <c r="I3254">
        <v>1476189339</v>
      </c>
      <c r="J3254" s="13">
        <f t="shared" si="201"/>
        <v>42654.524756944447</v>
      </c>
      <c r="K3254">
        <v>1471005339</v>
      </c>
      <c r="L3254" s="13">
        <f t="shared" si="202"/>
        <v>41547.694456018515</v>
      </c>
      <c r="M3254" t="b">
        <v>0</v>
      </c>
      <c r="N3254">
        <v>3</v>
      </c>
      <c r="O3254" t="b">
        <v>0</v>
      </c>
      <c r="P3254" t="s">
        <v>8284</v>
      </c>
      <c r="Q3254" s="6">
        <f t="shared" si="200"/>
        <v>7.4999999999999997E-3</v>
      </c>
      <c r="R3254" s="8">
        <f t="shared" si="203"/>
        <v>25</v>
      </c>
      <c r="S3254" t="s">
        <v>8328</v>
      </c>
      <c r="T3254" t="s">
        <v>8356</v>
      </c>
    </row>
    <row r="3255" spans="1:20" ht="45" x14ac:dyDescent="0.25">
      <c r="A3255">
        <v>1736</v>
      </c>
      <c r="B3255" s="3" t="s">
        <v>1737</v>
      </c>
      <c r="C3255" s="3" t="s">
        <v>5846</v>
      </c>
      <c r="D3255">
        <v>3000</v>
      </c>
      <c r="E3255">
        <v>22</v>
      </c>
      <c r="F3255" t="s">
        <v>8221</v>
      </c>
      <c r="G3255" t="s">
        <v>8224</v>
      </c>
      <c r="H3255" t="s">
        <v>8246</v>
      </c>
      <c r="I3255">
        <v>1447018833</v>
      </c>
      <c r="J3255" s="13">
        <f t="shared" si="201"/>
        <v>42316.90315972222</v>
      </c>
      <c r="K3255">
        <v>1444423233</v>
      </c>
      <c r="L3255" s="13">
        <f t="shared" si="202"/>
        <v>42528.626620370371</v>
      </c>
      <c r="M3255" t="b">
        <v>0</v>
      </c>
      <c r="N3255">
        <v>1</v>
      </c>
      <c r="O3255" t="b">
        <v>0</v>
      </c>
      <c r="P3255" t="s">
        <v>8293</v>
      </c>
      <c r="Q3255" s="6">
        <f t="shared" si="200"/>
        <v>7.3333333333333332E-3</v>
      </c>
      <c r="R3255" s="8">
        <f t="shared" si="203"/>
        <v>22</v>
      </c>
      <c r="S3255" t="s">
        <v>8314</v>
      </c>
      <c r="T3255" t="s">
        <v>8339</v>
      </c>
    </row>
    <row r="3256" spans="1:20" ht="75" x14ac:dyDescent="0.25">
      <c r="A3256">
        <v>2159</v>
      </c>
      <c r="B3256" s="3" t="s">
        <v>2160</v>
      </c>
      <c r="C3256" s="3" t="s">
        <v>6269</v>
      </c>
      <c r="D3256">
        <v>3600</v>
      </c>
      <c r="E3256">
        <v>26</v>
      </c>
      <c r="F3256" t="s">
        <v>8221</v>
      </c>
      <c r="G3256" t="s">
        <v>8224</v>
      </c>
      <c r="H3256" t="s">
        <v>8246</v>
      </c>
      <c r="I3256">
        <v>1310837574</v>
      </c>
      <c r="J3256" s="13">
        <f t="shared" si="201"/>
        <v>40740.731180555551</v>
      </c>
      <c r="K3256">
        <v>1308245574</v>
      </c>
      <c r="L3256" s="13">
        <f t="shared" si="202"/>
        <v>42341.59129629629</v>
      </c>
      <c r="M3256" t="b">
        <v>0</v>
      </c>
      <c r="N3256">
        <v>2</v>
      </c>
      <c r="O3256" t="b">
        <v>0</v>
      </c>
      <c r="P3256" t="s">
        <v>8282</v>
      </c>
      <c r="Q3256" s="6">
        <f t="shared" si="200"/>
        <v>7.2222222222222219E-3</v>
      </c>
      <c r="R3256" s="8">
        <f t="shared" si="203"/>
        <v>13</v>
      </c>
      <c r="S3256" t="s">
        <v>8312</v>
      </c>
      <c r="T3256" t="s">
        <v>8348</v>
      </c>
    </row>
    <row r="3257" spans="1:20" ht="45" x14ac:dyDescent="0.25">
      <c r="A3257">
        <v>220</v>
      </c>
      <c r="B3257" s="3" t="s">
        <v>222</v>
      </c>
      <c r="C3257" s="3" t="s">
        <v>4330</v>
      </c>
      <c r="D3257">
        <v>50000</v>
      </c>
      <c r="E3257">
        <v>360</v>
      </c>
      <c r="F3257" t="s">
        <v>8221</v>
      </c>
      <c r="G3257" t="s">
        <v>8224</v>
      </c>
      <c r="H3257" t="s">
        <v>8246</v>
      </c>
      <c r="I3257">
        <v>1440101160</v>
      </c>
      <c r="J3257" s="13">
        <f t="shared" si="201"/>
        <v>42236.837499999994</v>
      </c>
      <c r="K3257">
        <v>1436542030</v>
      </c>
      <c r="L3257" s="13">
        <f t="shared" si="202"/>
        <v>41833.951516203706</v>
      </c>
      <c r="M3257" t="b">
        <v>0</v>
      </c>
      <c r="N3257">
        <v>3</v>
      </c>
      <c r="O3257" t="b">
        <v>0</v>
      </c>
      <c r="P3257" t="s">
        <v>8268</v>
      </c>
      <c r="Q3257" s="6">
        <f t="shared" si="200"/>
        <v>7.1999999999999998E-3</v>
      </c>
      <c r="R3257" s="8">
        <f t="shared" si="203"/>
        <v>120</v>
      </c>
      <c r="S3257" t="s">
        <v>8320</v>
      </c>
      <c r="T3257" t="s">
        <v>8349</v>
      </c>
    </row>
    <row r="3258" spans="1:20" ht="60" x14ac:dyDescent="0.25">
      <c r="A3258">
        <v>2326</v>
      </c>
      <c r="B3258" s="3" t="s">
        <v>2327</v>
      </c>
      <c r="C3258" s="3" t="s">
        <v>6436</v>
      </c>
      <c r="D3258">
        <v>15000</v>
      </c>
      <c r="E3258">
        <v>108</v>
      </c>
      <c r="F3258" t="s">
        <v>8222</v>
      </c>
      <c r="G3258" t="s">
        <v>8224</v>
      </c>
      <c r="H3258" t="s">
        <v>8246</v>
      </c>
      <c r="I3258">
        <v>1493571600</v>
      </c>
      <c r="J3258" s="13">
        <f t="shared" si="201"/>
        <v>42855.708333333328</v>
      </c>
      <c r="K3258">
        <v>1489106948</v>
      </c>
      <c r="L3258" s="13">
        <f t="shared" si="202"/>
        <v>41555.041701388887</v>
      </c>
      <c r="M3258" t="b">
        <v>0</v>
      </c>
      <c r="N3258">
        <v>1</v>
      </c>
      <c r="O3258" t="b">
        <v>0</v>
      </c>
      <c r="P3258" t="s">
        <v>8298</v>
      </c>
      <c r="Q3258" s="6">
        <f t="shared" si="200"/>
        <v>7.1999999999999998E-3</v>
      </c>
      <c r="R3258" s="8">
        <f t="shared" si="203"/>
        <v>108</v>
      </c>
      <c r="S3258" t="s">
        <v>8328</v>
      </c>
      <c r="T3258" t="s">
        <v>8329</v>
      </c>
    </row>
    <row r="3259" spans="1:20" ht="30" x14ac:dyDescent="0.25">
      <c r="A3259">
        <v>2761</v>
      </c>
      <c r="B3259" s="3" t="s">
        <v>2761</v>
      </c>
      <c r="C3259" s="3" t="s">
        <v>6871</v>
      </c>
      <c r="D3259">
        <v>5000</v>
      </c>
      <c r="E3259">
        <v>36</v>
      </c>
      <c r="F3259" t="s">
        <v>8221</v>
      </c>
      <c r="G3259" t="s">
        <v>8224</v>
      </c>
      <c r="H3259" t="s">
        <v>8246</v>
      </c>
      <c r="I3259">
        <v>1357176693</v>
      </c>
      <c r="J3259" s="13">
        <f t="shared" si="201"/>
        <v>41277.063576388886</v>
      </c>
      <c r="K3259">
        <v>1354584693</v>
      </c>
      <c r="L3259" s="13">
        <f t="shared" si="202"/>
        <v>41945.037789351853</v>
      </c>
      <c r="M3259" t="b">
        <v>0</v>
      </c>
      <c r="N3259">
        <v>4</v>
      </c>
      <c r="O3259" t="b">
        <v>0</v>
      </c>
      <c r="P3259" t="s">
        <v>8304</v>
      </c>
      <c r="Q3259" s="6">
        <f t="shared" si="200"/>
        <v>7.1999999999999998E-3</v>
      </c>
      <c r="R3259" s="8">
        <f t="shared" si="203"/>
        <v>9</v>
      </c>
      <c r="S3259" t="s">
        <v>8323</v>
      </c>
      <c r="T3259" t="s">
        <v>8351</v>
      </c>
    </row>
    <row r="3260" spans="1:20" ht="45" x14ac:dyDescent="0.25">
      <c r="A3260">
        <v>153</v>
      </c>
      <c r="B3260" s="3" t="s">
        <v>155</v>
      </c>
      <c r="C3260" s="3" t="s">
        <v>4263</v>
      </c>
      <c r="D3260">
        <v>50000</v>
      </c>
      <c r="E3260">
        <v>359</v>
      </c>
      <c r="F3260" t="s">
        <v>8220</v>
      </c>
      <c r="G3260" t="s">
        <v>8224</v>
      </c>
      <c r="H3260" t="s">
        <v>8246</v>
      </c>
      <c r="I3260">
        <v>1417532644</v>
      </c>
      <c r="J3260" s="13">
        <f t="shared" si="201"/>
        <v>41975.627824074079</v>
      </c>
      <c r="K3260">
        <v>1413900244</v>
      </c>
      <c r="L3260" s="13">
        <f t="shared" si="202"/>
        <v>41821.407187500001</v>
      </c>
      <c r="M3260" t="b">
        <v>0</v>
      </c>
      <c r="N3260">
        <v>10</v>
      </c>
      <c r="O3260" t="b">
        <v>0</v>
      </c>
      <c r="P3260" t="s">
        <v>8267</v>
      </c>
      <c r="Q3260" s="6">
        <f t="shared" si="200"/>
        <v>7.1799999999999998E-3</v>
      </c>
      <c r="R3260" s="8">
        <f t="shared" si="203"/>
        <v>35.9</v>
      </c>
      <c r="S3260" t="s">
        <v>8320</v>
      </c>
      <c r="T3260" t="s">
        <v>8340</v>
      </c>
    </row>
    <row r="3261" spans="1:20" ht="60" x14ac:dyDescent="0.25">
      <c r="A3261">
        <v>2401</v>
      </c>
      <c r="B3261" s="3" t="s">
        <v>2402</v>
      </c>
      <c r="C3261" s="3" t="s">
        <v>6511</v>
      </c>
      <c r="D3261">
        <v>28000</v>
      </c>
      <c r="E3261">
        <v>201</v>
      </c>
      <c r="F3261" t="s">
        <v>8221</v>
      </c>
      <c r="G3261" t="s">
        <v>8224</v>
      </c>
      <c r="H3261" t="s">
        <v>8246</v>
      </c>
      <c r="I3261">
        <v>1457207096</v>
      </c>
      <c r="J3261" s="13">
        <f t="shared" si="201"/>
        <v>42434.822870370372</v>
      </c>
      <c r="K3261">
        <v>1452023096</v>
      </c>
      <c r="L3261" s="13">
        <f t="shared" si="202"/>
        <v>42573.65662037037</v>
      </c>
      <c r="M3261" t="b">
        <v>0</v>
      </c>
      <c r="N3261">
        <v>9</v>
      </c>
      <c r="O3261" t="b">
        <v>0</v>
      </c>
      <c r="P3261" t="s">
        <v>8284</v>
      </c>
      <c r="Q3261" s="6">
        <f t="shared" si="200"/>
        <v>7.1785714285714283E-3</v>
      </c>
      <c r="R3261" s="8">
        <f t="shared" si="203"/>
        <v>22.333333333333332</v>
      </c>
      <c r="S3261" t="s">
        <v>8328</v>
      </c>
      <c r="T3261" t="s">
        <v>8356</v>
      </c>
    </row>
    <row r="3262" spans="1:20" ht="60" x14ac:dyDescent="0.25">
      <c r="A3262">
        <v>574</v>
      </c>
      <c r="B3262" s="3" t="s">
        <v>575</v>
      </c>
      <c r="C3262" s="3" t="s">
        <v>4684</v>
      </c>
      <c r="D3262">
        <v>11180</v>
      </c>
      <c r="E3262">
        <v>80</v>
      </c>
      <c r="F3262" t="s">
        <v>8221</v>
      </c>
      <c r="G3262" t="s">
        <v>8225</v>
      </c>
      <c r="H3262" t="s">
        <v>8247</v>
      </c>
      <c r="I3262">
        <v>1476873507</v>
      </c>
      <c r="J3262" s="13">
        <f t="shared" si="201"/>
        <v>42662.443368055552</v>
      </c>
      <c r="K3262">
        <v>1474281507</v>
      </c>
      <c r="L3262" s="13">
        <f t="shared" si="202"/>
        <v>41848.679803240739</v>
      </c>
      <c r="M3262" t="b">
        <v>0</v>
      </c>
      <c r="N3262">
        <v>4</v>
      </c>
      <c r="O3262" t="b">
        <v>0</v>
      </c>
      <c r="P3262" t="s">
        <v>8272</v>
      </c>
      <c r="Q3262" s="6">
        <f t="shared" si="200"/>
        <v>7.1556350626118068E-3</v>
      </c>
      <c r="R3262" s="8">
        <f t="shared" si="203"/>
        <v>20</v>
      </c>
      <c r="S3262" t="s">
        <v>8310</v>
      </c>
      <c r="T3262" t="s">
        <v>8357</v>
      </c>
    </row>
    <row r="3263" spans="1:20" ht="60" x14ac:dyDescent="0.25">
      <c r="A3263">
        <v>1483</v>
      </c>
      <c r="B3263" s="3" t="s">
        <v>1484</v>
      </c>
      <c r="C3263" s="3" t="s">
        <v>5593</v>
      </c>
      <c r="D3263">
        <v>7000</v>
      </c>
      <c r="E3263">
        <v>50</v>
      </c>
      <c r="F3263" t="s">
        <v>8221</v>
      </c>
      <c r="G3263" t="s">
        <v>8224</v>
      </c>
      <c r="H3263" t="s">
        <v>8246</v>
      </c>
      <c r="I3263">
        <v>1469162275</v>
      </c>
      <c r="J3263" s="13">
        <f t="shared" si="201"/>
        <v>42573.192997685182</v>
      </c>
      <c r="K3263">
        <v>1467002275</v>
      </c>
      <c r="L3263" s="13">
        <f t="shared" si="202"/>
        <v>42048.711724537032</v>
      </c>
      <c r="M3263" t="b">
        <v>0</v>
      </c>
      <c r="N3263">
        <v>2</v>
      </c>
      <c r="O3263" t="b">
        <v>0</v>
      </c>
      <c r="P3263" t="s">
        <v>8275</v>
      </c>
      <c r="Q3263" s="6">
        <f t="shared" si="200"/>
        <v>7.1428571428571426E-3</v>
      </c>
      <c r="R3263" s="8">
        <f t="shared" si="203"/>
        <v>25</v>
      </c>
      <c r="S3263" t="s">
        <v>8323</v>
      </c>
      <c r="T3263" t="s">
        <v>8345</v>
      </c>
    </row>
    <row r="3264" spans="1:20" ht="45" x14ac:dyDescent="0.25">
      <c r="A3264">
        <v>2692</v>
      </c>
      <c r="B3264" s="3" t="s">
        <v>2692</v>
      </c>
      <c r="C3264" s="3" t="s">
        <v>6802</v>
      </c>
      <c r="D3264">
        <v>3500</v>
      </c>
      <c r="E3264">
        <v>25</v>
      </c>
      <c r="F3264" t="s">
        <v>8221</v>
      </c>
      <c r="G3264" t="s">
        <v>8224</v>
      </c>
      <c r="H3264" t="s">
        <v>8246</v>
      </c>
      <c r="I3264">
        <v>1427266860</v>
      </c>
      <c r="J3264" s="13">
        <f t="shared" si="201"/>
        <v>42088.292361111111</v>
      </c>
      <c r="K3264">
        <v>1424678460</v>
      </c>
      <c r="L3264" s="13">
        <f t="shared" si="202"/>
        <v>42333.695821759262</v>
      </c>
      <c r="M3264" t="b">
        <v>0</v>
      </c>
      <c r="N3264">
        <v>1</v>
      </c>
      <c r="O3264" t="b">
        <v>0</v>
      </c>
      <c r="P3264" t="s">
        <v>8284</v>
      </c>
      <c r="Q3264" s="6">
        <f t="shared" si="200"/>
        <v>7.1428571428571426E-3</v>
      </c>
      <c r="R3264" s="8">
        <f t="shared" si="203"/>
        <v>25</v>
      </c>
      <c r="S3264" t="s">
        <v>8328</v>
      </c>
      <c r="T3264" t="s">
        <v>8356</v>
      </c>
    </row>
    <row r="3265" spans="1:20" ht="45" x14ac:dyDescent="0.25">
      <c r="A3265">
        <v>2700</v>
      </c>
      <c r="B3265" s="3" t="s">
        <v>2700</v>
      </c>
      <c r="C3265" s="3" t="s">
        <v>6810</v>
      </c>
      <c r="D3265">
        <v>9999</v>
      </c>
      <c r="E3265">
        <v>70</v>
      </c>
      <c r="F3265" t="s">
        <v>8221</v>
      </c>
      <c r="G3265" t="s">
        <v>8224</v>
      </c>
      <c r="H3265" t="s">
        <v>8246</v>
      </c>
      <c r="I3265">
        <v>1411073972</v>
      </c>
      <c r="J3265" s="13">
        <f t="shared" si="201"/>
        <v>41900.87467592593</v>
      </c>
      <c r="K3265">
        <v>1408481972</v>
      </c>
      <c r="L3265" s="13">
        <f t="shared" si="202"/>
        <v>42144.769479166673</v>
      </c>
      <c r="M3265" t="b">
        <v>0</v>
      </c>
      <c r="N3265">
        <v>4</v>
      </c>
      <c r="O3265" t="b">
        <v>0</v>
      </c>
      <c r="P3265" t="s">
        <v>8284</v>
      </c>
      <c r="Q3265" s="6">
        <f t="shared" si="200"/>
        <v>7.0007000700070005E-3</v>
      </c>
      <c r="R3265" s="8">
        <f t="shared" si="203"/>
        <v>17.5</v>
      </c>
      <c r="S3265" t="s">
        <v>8328</v>
      </c>
      <c r="T3265" t="s">
        <v>8356</v>
      </c>
    </row>
    <row r="3266" spans="1:20" ht="60" x14ac:dyDescent="0.25">
      <c r="A3266">
        <v>550</v>
      </c>
      <c r="B3266" s="3" t="s">
        <v>551</v>
      </c>
      <c r="C3266" s="3" t="s">
        <v>4660</v>
      </c>
      <c r="D3266">
        <v>5000</v>
      </c>
      <c r="E3266">
        <v>35</v>
      </c>
      <c r="F3266" t="s">
        <v>8221</v>
      </c>
      <c r="G3266" t="s">
        <v>8229</v>
      </c>
      <c r="H3266" t="s">
        <v>8251</v>
      </c>
      <c r="I3266">
        <v>1485838800</v>
      </c>
      <c r="J3266" s="13">
        <f t="shared" si="201"/>
        <v>42766.208333333328</v>
      </c>
      <c r="K3266">
        <v>1484756245</v>
      </c>
      <c r="L3266" s="13">
        <f t="shared" si="202"/>
        <v>42307.034074074079</v>
      </c>
      <c r="M3266" t="b">
        <v>0</v>
      </c>
      <c r="N3266">
        <v>4</v>
      </c>
      <c r="O3266" t="b">
        <v>0</v>
      </c>
      <c r="P3266" t="s">
        <v>8272</v>
      </c>
      <c r="Q3266" s="6">
        <f t="shared" ref="Q3266:Q3329" si="204">E3266/D3266</f>
        <v>7.0000000000000001E-3</v>
      </c>
      <c r="R3266" s="8">
        <f t="shared" si="203"/>
        <v>8.75</v>
      </c>
      <c r="S3266" t="s">
        <v>8310</v>
      </c>
      <c r="T3266" t="s">
        <v>8357</v>
      </c>
    </row>
    <row r="3267" spans="1:20" ht="60" x14ac:dyDescent="0.25">
      <c r="A3267">
        <v>777</v>
      </c>
      <c r="B3267" s="3" t="s">
        <v>778</v>
      </c>
      <c r="C3267" s="3" t="s">
        <v>4887</v>
      </c>
      <c r="D3267">
        <v>3000</v>
      </c>
      <c r="E3267">
        <v>21</v>
      </c>
      <c r="F3267" t="s">
        <v>8221</v>
      </c>
      <c r="G3267" t="s">
        <v>8224</v>
      </c>
      <c r="H3267" t="s">
        <v>8246</v>
      </c>
      <c r="I3267">
        <v>1375313577</v>
      </c>
      <c r="J3267" s="13">
        <f t="shared" ref="J3267:J3330" si="205">(((I3267/60)/60)/24)+DATE(1970,1,1)</f>
        <v>41486.981215277774</v>
      </c>
      <c r="K3267">
        <v>1372721577</v>
      </c>
      <c r="L3267" s="13">
        <f t="shared" ref="L3267:L3330" si="206">(((K3286/60)/60)/24)+DATE(1970,1,1)</f>
        <v>42143.714178240742</v>
      </c>
      <c r="M3267" t="b">
        <v>0</v>
      </c>
      <c r="N3267">
        <v>3</v>
      </c>
      <c r="O3267" t="b">
        <v>0</v>
      </c>
      <c r="P3267" t="s">
        <v>8275</v>
      </c>
      <c r="Q3267" s="6">
        <f t="shared" si="204"/>
        <v>7.0000000000000001E-3</v>
      </c>
      <c r="R3267" s="8">
        <f t="shared" ref="R3267:R3330" si="207">E3267/N3267</f>
        <v>7</v>
      </c>
      <c r="S3267" t="s">
        <v>8323</v>
      </c>
      <c r="T3267" t="s">
        <v>8345</v>
      </c>
    </row>
    <row r="3268" spans="1:20" ht="45" x14ac:dyDescent="0.25">
      <c r="A3268">
        <v>1070</v>
      </c>
      <c r="B3268" s="3" t="s">
        <v>1071</v>
      </c>
      <c r="C3268" s="3" t="s">
        <v>5180</v>
      </c>
      <c r="D3268">
        <v>10000</v>
      </c>
      <c r="E3268">
        <v>70</v>
      </c>
      <c r="F3268" t="s">
        <v>8221</v>
      </c>
      <c r="G3268" t="s">
        <v>8224</v>
      </c>
      <c r="H3268" t="s">
        <v>8246</v>
      </c>
      <c r="I3268">
        <v>1349050622</v>
      </c>
      <c r="J3268" s="13">
        <f t="shared" si="205"/>
        <v>41183.011828703704</v>
      </c>
      <c r="K3268">
        <v>1347322622</v>
      </c>
      <c r="L3268" s="13">
        <f t="shared" si="206"/>
        <v>42665.150347222225</v>
      </c>
      <c r="M3268" t="b">
        <v>0</v>
      </c>
      <c r="N3268">
        <v>2</v>
      </c>
      <c r="O3268" t="b">
        <v>0</v>
      </c>
      <c r="P3268" t="s">
        <v>8282</v>
      </c>
      <c r="Q3268" s="6">
        <f t="shared" si="204"/>
        <v>7.0000000000000001E-3</v>
      </c>
      <c r="R3268" s="8">
        <f t="shared" si="207"/>
        <v>35</v>
      </c>
      <c r="S3268" t="s">
        <v>8312</v>
      </c>
      <c r="T3268" t="s">
        <v>8348</v>
      </c>
    </row>
    <row r="3269" spans="1:20" ht="60" x14ac:dyDescent="0.25">
      <c r="A3269">
        <v>2430</v>
      </c>
      <c r="B3269" s="3" t="s">
        <v>2431</v>
      </c>
      <c r="C3269" s="3" t="s">
        <v>6540</v>
      </c>
      <c r="D3269">
        <v>3000</v>
      </c>
      <c r="E3269">
        <v>21</v>
      </c>
      <c r="F3269" t="s">
        <v>8221</v>
      </c>
      <c r="G3269" t="s">
        <v>8224</v>
      </c>
      <c r="H3269" t="s">
        <v>8246</v>
      </c>
      <c r="I3269">
        <v>1455246504</v>
      </c>
      <c r="J3269" s="13">
        <f t="shared" si="205"/>
        <v>42412.130833333329</v>
      </c>
      <c r="K3269">
        <v>1452654504</v>
      </c>
      <c r="L3269" s="13">
        <f t="shared" si="206"/>
        <v>42439.702314814815</v>
      </c>
      <c r="M3269" t="b">
        <v>0</v>
      </c>
      <c r="N3269">
        <v>2</v>
      </c>
      <c r="O3269" t="b">
        <v>0</v>
      </c>
      <c r="P3269" t="s">
        <v>8284</v>
      </c>
      <c r="Q3269" s="6">
        <f t="shared" si="204"/>
        <v>7.0000000000000001E-3</v>
      </c>
      <c r="R3269" s="8">
        <f t="shared" si="207"/>
        <v>10.5</v>
      </c>
      <c r="S3269" t="s">
        <v>8328</v>
      </c>
      <c r="T3269" t="s">
        <v>8356</v>
      </c>
    </row>
    <row r="3270" spans="1:20" x14ac:dyDescent="0.25">
      <c r="A3270">
        <v>2147</v>
      </c>
      <c r="B3270" s="3" t="s">
        <v>2148</v>
      </c>
      <c r="C3270" s="3" t="s">
        <v>6257</v>
      </c>
      <c r="D3270">
        <v>390000</v>
      </c>
      <c r="E3270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 s="13">
        <f t="shared" si="205"/>
        <v>41959.337361111116</v>
      </c>
      <c r="K3270">
        <v>1413356748</v>
      </c>
      <c r="L3270" s="13">
        <f t="shared" si="206"/>
        <v>42082.702800925923</v>
      </c>
      <c r="M3270" t="b">
        <v>0</v>
      </c>
      <c r="N3270">
        <v>55</v>
      </c>
      <c r="O3270" t="b">
        <v>0</v>
      </c>
      <c r="P3270" t="s">
        <v>8282</v>
      </c>
      <c r="Q3270" s="6">
        <f t="shared" si="204"/>
        <v>6.9641025641025639E-3</v>
      </c>
      <c r="R3270" s="8">
        <f t="shared" si="207"/>
        <v>49.381818181818183</v>
      </c>
      <c r="S3270" t="s">
        <v>8312</v>
      </c>
      <c r="T3270" t="s">
        <v>8348</v>
      </c>
    </row>
    <row r="3271" spans="1:20" ht="45" x14ac:dyDescent="0.25">
      <c r="A3271">
        <v>2355</v>
      </c>
      <c r="B3271" s="3" t="s">
        <v>2356</v>
      </c>
      <c r="C3271" s="3" t="s">
        <v>6465</v>
      </c>
      <c r="D3271">
        <v>8000</v>
      </c>
      <c r="E3271">
        <v>55</v>
      </c>
      <c r="F3271" t="s">
        <v>8220</v>
      </c>
      <c r="G3271" t="s">
        <v>8226</v>
      </c>
      <c r="H3271" t="s">
        <v>8248</v>
      </c>
      <c r="I3271">
        <v>1430604136</v>
      </c>
      <c r="J3271" s="13">
        <f t="shared" si="205"/>
        <v>42126.918240740735</v>
      </c>
      <c r="K3271">
        <v>1428012136</v>
      </c>
      <c r="L3271" s="13">
        <f t="shared" si="206"/>
        <v>42211.732430555552</v>
      </c>
      <c r="M3271" t="b">
        <v>0</v>
      </c>
      <c r="N3271">
        <v>2</v>
      </c>
      <c r="O3271" t="b">
        <v>0</v>
      </c>
      <c r="P3271" t="s">
        <v>8272</v>
      </c>
      <c r="Q3271" s="6">
        <f t="shared" si="204"/>
        <v>6.875E-3</v>
      </c>
      <c r="R3271" s="8">
        <f t="shared" si="207"/>
        <v>27.5</v>
      </c>
      <c r="S3271" t="s">
        <v>8310</v>
      </c>
      <c r="T3271" t="s">
        <v>8357</v>
      </c>
    </row>
    <row r="3272" spans="1:20" ht="45" x14ac:dyDescent="0.25">
      <c r="A3272">
        <v>2681</v>
      </c>
      <c r="B3272" s="3" t="s">
        <v>2681</v>
      </c>
      <c r="C3272" s="3" t="s">
        <v>6791</v>
      </c>
      <c r="D3272">
        <v>8000</v>
      </c>
      <c r="E3272">
        <v>55</v>
      </c>
      <c r="F3272" t="s">
        <v>8221</v>
      </c>
      <c r="G3272" t="s">
        <v>8224</v>
      </c>
      <c r="H3272" t="s">
        <v>8246</v>
      </c>
      <c r="I3272">
        <v>1405027750</v>
      </c>
      <c r="J3272" s="13">
        <f t="shared" si="205"/>
        <v>41830.895254629628</v>
      </c>
      <c r="K3272">
        <v>1402867750</v>
      </c>
      <c r="L3272" s="13">
        <f t="shared" si="206"/>
        <v>41802.94363425926</v>
      </c>
      <c r="M3272" t="b">
        <v>0</v>
      </c>
      <c r="N3272">
        <v>2</v>
      </c>
      <c r="O3272" t="b">
        <v>0</v>
      </c>
      <c r="P3272" t="s">
        <v>8284</v>
      </c>
      <c r="Q3272" s="6">
        <f t="shared" si="204"/>
        <v>6.875E-3</v>
      </c>
      <c r="R3272" s="8">
        <f t="shared" si="207"/>
        <v>27.5</v>
      </c>
      <c r="S3272" t="s">
        <v>8328</v>
      </c>
      <c r="T3272" t="s">
        <v>8356</v>
      </c>
    </row>
    <row r="3273" spans="1:20" ht="60" x14ac:dyDescent="0.25">
      <c r="A3273">
        <v>456</v>
      </c>
      <c r="B3273" s="3" t="s">
        <v>457</v>
      </c>
      <c r="C3273" s="3" t="s">
        <v>4566</v>
      </c>
      <c r="D3273">
        <v>8888</v>
      </c>
      <c r="E3273">
        <v>61</v>
      </c>
      <c r="F3273" t="s">
        <v>8221</v>
      </c>
      <c r="G3273" t="s">
        <v>8224</v>
      </c>
      <c r="H3273" t="s">
        <v>8246</v>
      </c>
      <c r="I3273">
        <v>1382414340</v>
      </c>
      <c r="J3273" s="13">
        <f t="shared" si="205"/>
        <v>41569.165972222225</v>
      </c>
      <c r="K3273">
        <v>1380559201</v>
      </c>
      <c r="L3273" s="13">
        <f t="shared" si="206"/>
        <v>42258.297094907408</v>
      </c>
      <c r="M3273" t="b">
        <v>0</v>
      </c>
      <c r="N3273">
        <v>3</v>
      </c>
      <c r="O3273" t="b">
        <v>0</v>
      </c>
      <c r="P3273" t="s">
        <v>8270</v>
      </c>
      <c r="Q3273" s="6">
        <f t="shared" si="204"/>
        <v>6.8631863186318634E-3</v>
      </c>
      <c r="R3273" s="8">
        <f t="shared" si="207"/>
        <v>20.333333333333332</v>
      </c>
      <c r="S3273" t="s">
        <v>8320</v>
      </c>
      <c r="T3273" t="s">
        <v>8347</v>
      </c>
    </row>
    <row r="3274" spans="1:20" ht="60" x14ac:dyDescent="0.25">
      <c r="A3274">
        <v>2387</v>
      </c>
      <c r="B3274" s="3" t="s">
        <v>2388</v>
      </c>
      <c r="C3274" s="3" t="s">
        <v>6497</v>
      </c>
      <c r="D3274">
        <v>150000</v>
      </c>
      <c r="E3274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 s="13">
        <f t="shared" si="205"/>
        <v>42573.626620370371</v>
      </c>
      <c r="K3274">
        <v>1465311740</v>
      </c>
      <c r="L3274" s="13">
        <f t="shared" si="206"/>
        <v>42110.326423611114</v>
      </c>
      <c r="M3274" t="b">
        <v>0</v>
      </c>
      <c r="N3274">
        <v>3</v>
      </c>
      <c r="O3274" t="b">
        <v>0</v>
      </c>
      <c r="P3274" t="s">
        <v>8272</v>
      </c>
      <c r="Q3274" s="6">
        <f t="shared" si="204"/>
        <v>6.8399999999999997E-3</v>
      </c>
      <c r="R3274" s="8">
        <f t="shared" si="207"/>
        <v>342</v>
      </c>
      <c r="S3274" t="s">
        <v>8310</v>
      </c>
      <c r="T3274" t="s">
        <v>8357</v>
      </c>
    </row>
    <row r="3275" spans="1:20" ht="30" x14ac:dyDescent="0.25">
      <c r="A3275">
        <v>1710</v>
      </c>
      <c r="B3275" s="3" t="s">
        <v>1711</v>
      </c>
      <c r="C3275" s="3" t="s">
        <v>5820</v>
      </c>
      <c r="D3275">
        <v>5000</v>
      </c>
      <c r="E3275">
        <v>34</v>
      </c>
      <c r="F3275" t="s">
        <v>8221</v>
      </c>
      <c r="G3275" t="s">
        <v>8236</v>
      </c>
      <c r="H3275" t="s">
        <v>8249</v>
      </c>
      <c r="I3275">
        <v>1453122000</v>
      </c>
      <c r="J3275" s="13">
        <f t="shared" si="205"/>
        <v>42387.541666666672</v>
      </c>
      <c r="K3275">
        <v>1449151888</v>
      </c>
      <c r="L3275" s="13">
        <f t="shared" si="206"/>
        <v>41801.711550925924</v>
      </c>
      <c r="M3275" t="b">
        <v>0</v>
      </c>
      <c r="N3275">
        <v>1</v>
      </c>
      <c r="O3275" t="b">
        <v>0</v>
      </c>
      <c r="P3275" t="s">
        <v>8293</v>
      </c>
      <c r="Q3275" s="6">
        <f t="shared" si="204"/>
        <v>6.7999999999999996E-3</v>
      </c>
      <c r="R3275" s="8">
        <f t="shared" si="207"/>
        <v>34</v>
      </c>
      <c r="S3275" t="s">
        <v>8314</v>
      </c>
      <c r="T3275" t="s">
        <v>8339</v>
      </c>
    </row>
    <row r="3276" spans="1:20" ht="45" x14ac:dyDescent="0.25">
      <c r="A3276">
        <v>4065</v>
      </c>
      <c r="B3276" s="3" t="s">
        <v>4061</v>
      </c>
      <c r="C3276" s="3" t="s">
        <v>8169</v>
      </c>
      <c r="D3276">
        <v>4000</v>
      </c>
      <c r="E3276">
        <v>27</v>
      </c>
      <c r="F3276" t="s">
        <v>8221</v>
      </c>
      <c r="G3276" t="s">
        <v>8224</v>
      </c>
      <c r="H3276" t="s">
        <v>8246</v>
      </c>
      <c r="I3276">
        <v>1407883811</v>
      </c>
      <c r="J3276" s="13">
        <f t="shared" si="205"/>
        <v>41863.951516203706</v>
      </c>
      <c r="K3276">
        <v>1405291811</v>
      </c>
      <c r="L3276" s="13">
        <f t="shared" si="206"/>
        <v>42695.624340277776</v>
      </c>
      <c r="M3276" t="b">
        <v>0</v>
      </c>
      <c r="N3276">
        <v>4</v>
      </c>
      <c r="O3276" t="b">
        <v>0</v>
      </c>
      <c r="P3276" t="s">
        <v>8271</v>
      </c>
      <c r="Q3276" s="6">
        <f t="shared" si="204"/>
        <v>6.7499999999999999E-3</v>
      </c>
      <c r="R3276" s="8">
        <f t="shared" si="207"/>
        <v>6.75</v>
      </c>
      <c r="S3276" t="s">
        <v>8317</v>
      </c>
      <c r="T3276" t="s">
        <v>8318</v>
      </c>
    </row>
    <row r="3277" spans="1:20" ht="60" x14ac:dyDescent="0.25">
      <c r="A3277">
        <v>1561</v>
      </c>
      <c r="B3277" s="3" t="s">
        <v>1562</v>
      </c>
      <c r="C3277" s="3" t="s">
        <v>5671</v>
      </c>
      <c r="D3277">
        <v>10000</v>
      </c>
      <c r="E3277">
        <v>67</v>
      </c>
      <c r="F3277" t="s">
        <v>8220</v>
      </c>
      <c r="G3277" t="s">
        <v>8224</v>
      </c>
      <c r="H3277" t="s">
        <v>8246</v>
      </c>
      <c r="I3277">
        <v>1383789603</v>
      </c>
      <c r="J3277" s="13">
        <f t="shared" si="205"/>
        <v>41585.083368055559</v>
      </c>
      <c r="K3277">
        <v>1381194003</v>
      </c>
      <c r="L3277" s="13">
        <f t="shared" si="206"/>
        <v>41912.932430555556</v>
      </c>
      <c r="M3277" t="b">
        <v>0</v>
      </c>
      <c r="N3277">
        <v>1</v>
      </c>
      <c r="O3277" t="b">
        <v>0</v>
      </c>
      <c r="P3277" t="s">
        <v>8290</v>
      </c>
      <c r="Q3277" s="6">
        <f t="shared" si="204"/>
        <v>6.7000000000000002E-3</v>
      </c>
      <c r="R3277" s="8">
        <f t="shared" si="207"/>
        <v>67</v>
      </c>
      <c r="S3277" t="s">
        <v>8323</v>
      </c>
      <c r="T3277" t="s">
        <v>8355</v>
      </c>
    </row>
    <row r="3278" spans="1:20" x14ac:dyDescent="0.25">
      <c r="A3278">
        <v>497</v>
      </c>
      <c r="B3278" s="3" t="s">
        <v>498</v>
      </c>
      <c r="C3278" s="3" t="s">
        <v>4607</v>
      </c>
      <c r="D3278">
        <v>4480</v>
      </c>
      <c r="E3278">
        <v>30</v>
      </c>
      <c r="F3278" t="s">
        <v>8221</v>
      </c>
      <c r="G3278" t="s">
        <v>8224</v>
      </c>
      <c r="H3278" t="s">
        <v>8246</v>
      </c>
      <c r="I3278">
        <v>1419483600</v>
      </c>
      <c r="J3278" s="13">
        <f t="shared" si="205"/>
        <v>41998.208333333328</v>
      </c>
      <c r="K3278">
        <v>1414889665</v>
      </c>
      <c r="L3278" s="13">
        <f t="shared" si="206"/>
        <v>42693.016180555554</v>
      </c>
      <c r="M3278" t="b">
        <v>0</v>
      </c>
      <c r="N3278">
        <v>3</v>
      </c>
      <c r="O3278" t="b">
        <v>0</v>
      </c>
      <c r="P3278" t="s">
        <v>8270</v>
      </c>
      <c r="Q3278" s="6">
        <f t="shared" si="204"/>
        <v>6.6964285714285711E-3</v>
      </c>
      <c r="R3278" s="8">
        <f t="shared" si="207"/>
        <v>10</v>
      </c>
      <c r="S3278" t="s">
        <v>8320</v>
      </c>
      <c r="T3278" t="s">
        <v>8347</v>
      </c>
    </row>
    <row r="3279" spans="1:20" ht="60" x14ac:dyDescent="0.25">
      <c r="A3279">
        <v>1133</v>
      </c>
      <c r="B3279" s="3" t="s">
        <v>1134</v>
      </c>
      <c r="C3279" s="3" t="s">
        <v>5243</v>
      </c>
      <c r="D3279">
        <v>3000</v>
      </c>
      <c r="E3279">
        <v>20</v>
      </c>
      <c r="F3279" t="s">
        <v>8221</v>
      </c>
      <c r="G3279" t="s">
        <v>8225</v>
      </c>
      <c r="H3279" t="s">
        <v>8247</v>
      </c>
      <c r="I3279">
        <v>1406799981</v>
      </c>
      <c r="J3279" s="13">
        <f t="shared" si="205"/>
        <v>41851.407187500001</v>
      </c>
      <c r="K3279">
        <v>1404207981</v>
      </c>
      <c r="L3279" s="13">
        <f t="shared" si="206"/>
        <v>42094.101145833338</v>
      </c>
      <c r="M3279" t="b">
        <v>0</v>
      </c>
      <c r="N3279">
        <v>1</v>
      </c>
      <c r="O3279" t="b">
        <v>0</v>
      </c>
      <c r="P3279" t="s">
        <v>8283</v>
      </c>
      <c r="Q3279" s="6">
        <f t="shared" si="204"/>
        <v>6.6666666666666671E-3</v>
      </c>
      <c r="R3279" s="8">
        <f t="shared" si="207"/>
        <v>20</v>
      </c>
      <c r="S3279" t="s">
        <v>8312</v>
      </c>
      <c r="T3279" t="s">
        <v>8344</v>
      </c>
    </row>
    <row r="3280" spans="1:20" ht="30" x14ac:dyDescent="0.25">
      <c r="A3280">
        <v>2757</v>
      </c>
      <c r="B3280" s="3" t="s">
        <v>2757</v>
      </c>
      <c r="C3280" s="3" t="s">
        <v>6867</v>
      </c>
      <c r="D3280">
        <v>1500</v>
      </c>
      <c r="E3280">
        <v>10</v>
      </c>
      <c r="F3280" t="s">
        <v>8221</v>
      </c>
      <c r="G3280" t="s">
        <v>8224</v>
      </c>
      <c r="H3280" t="s">
        <v>8246</v>
      </c>
      <c r="I3280">
        <v>1470498332</v>
      </c>
      <c r="J3280" s="13">
        <f t="shared" si="205"/>
        <v>42588.65662037037</v>
      </c>
      <c r="K3280">
        <v>1469202332</v>
      </c>
      <c r="L3280" s="13">
        <f t="shared" si="206"/>
        <v>42716.7424537037</v>
      </c>
      <c r="M3280" t="b">
        <v>0</v>
      </c>
      <c r="N3280">
        <v>2</v>
      </c>
      <c r="O3280" t="b">
        <v>0</v>
      </c>
      <c r="P3280" t="s">
        <v>8304</v>
      </c>
      <c r="Q3280" s="6">
        <f t="shared" si="204"/>
        <v>6.6666666666666671E-3</v>
      </c>
      <c r="R3280" s="8">
        <f t="shared" si="207"/>
        <v>5</v>
      </c>
      <c r="S3280" t="s">
        <v>8323</v>
      </c>
      <c r="T3280" t="s">
        <v>8351</v>
      </c>
    </row>
    <row r="3281" spans="1:20" ht="45" x14ac:dyDescent="0.25">
      <c r="A3281">
        <v>3121</v>
      </c>
      <c r="B3281" s="3" t="s">
        <v>3121</v>
      </c>
      <c r="C3281" s="3" t="s">
        <v>7231</v>
      </c>
      <c r="D3281">
        <v>1500</v>
      </c>
      <c r="E3281">
        <v>10</v>
      </c>
      <c r="F3281" t="s">
        <v>8220</v>
      </c>
      <c r="G3281" t="s">
        <v>8229</v>
      </c>
      <c r="H3281" t="s">
        <v>8251</v>
      </c>
      <c r="I3281">
        <v>1411748335</v>
      </c>
      <c r="J3281" s="13">
        <f t="shared" si="205"/>
        <v>41908.679803240739</v>
      </c>
      <c r="K3281">
        <v>1406564335</v>
      </c>
      <c r="L3281" s="13">
        <f t="shared" si="206"/>
        <v>42020.854247685187</v>
      </c>
      <c r="M3281" t="b">
        <v>0</v>
      </c>
      <c r="N3281">
        <v>1</v>
      </c>
      <c r="O3281" t="b">
        <v>0</v>
      </c>
      <c r="P3281" t="s">
        <v>8303</v>
      </c>
      <c r="Q3281" s="6">
        <f t="shared" si="204"/>
        <v>6.6666666666666671E-3</v>
      </c>
      <c r="R3281" s="8">
        <f t="shared" si="207"/>
        <v>10</v>
      </c>
      <c r="S3281" t="s">
        <v>8317</v>
      </c>
      <c r="T3281" t="s">
        <v>8330</v>
      </c>
    </row>
    <row r="3282" spans="1:20" ht="45" x14ac:dyDescent="0.25">
      <c r="A3282">
        <v>3736</v>
      </c>
      <c r="B3282" s="3" t="s">
        <v>3733</v>
      </c>
      <c r="C3282" s="3" t="s">
        <v>7846</v>
      </c>
      <c r="D3282">
        <v>1500</v>
      </c>
      <c r="E3282">
        <v>10</v>
      </c>
      <c r="F3282" t="s">
        <v>8221</v>
      </c>
      <c r="G3282" t="s">
        <v>8225</v>
      </c>
      <c r="H3282" t="s">
        <v>8247</v>
      </c>
      <c r="I3282">
        <v>1427133600</v>
      </c>
      <c r="J3282" s="13">
        <f t="shared" si="205"/>
        <v>42086.75</v>
      </c>
      <c r="K3282">
        <v>1423847093</v>
      </c>
      <c r="L3282" s="13">
        <f t="shared" si="206"/>
        <v>42424.749490740738</v>
      </c>
      <c r="M3282" t="b">
        <v>0</v>
      </c>
      <c r="N3282">
        <v>1</v>
      </c>
      <c r="O3282" t="b">
        <v>0</v>
      </c>
      <c r="P3282" t="s">
        <v>8271</v>
      </c>
      <c r="Q3282" s="6">
        <f t="shared" si="204"/>
        <v>6.6666666666666671E-3</v>
      </c>
      <c r="R3282" s="8">
        <f t="shared" si="207"/>
        <v>10</v>
      </c>
      <c r="S3282" t="s">
        <v>8317</v>
      </c>
      <c r="T3282" t="s">
        <v>8318</v>
      </c>
    </row>
    <row r="3283" spans="1:20" ht="75" x14ac:dyDescent="0.25">
      <c r="A3283">
        <v>3788</v>
      </c>
      <c r="B3283" s="3" t="s">
        <v>3785</v>
      </c>
      <c r="C3283" s="3" t="s">
        <v>7898</v>
      </c>
      <c r="D3283">
        <v>75000</v>
      </c>
      <c r="E3283">
        <v>500</v>
      </c>
      <c r="F3283" t="s">
        <v>8221</v>
      </c>
      <c r="G3283" t="s">
        <v>8224</v>
      </c>
      <c r="H3283" t="s">
        <v>8246</v>
      </c>
      <c r="I3283">
        <v>1450887480</v>
      </c>
      <c r="J3283" s="13">
        <f t="shared" si="205"/>
        <v>42361.679166666669</v>
      </c>
      <c r="K3283">
        <v>1448469719</v>
      </c>
      <c r="L3283" s="13">
        <f t="shared" si="206"/>
        <v>41101.906111111115</v>
      </c>
      <c r="M3283" t="b">
        <v>0</v>
      </c>
      <c r="N3283">
        <v>1</v>
      </c>
      <c r="O3283" t="b">
        <v>0</v>
      </c>
      <c r="P3283" t="s">
        <v>8305</v>
      </c>
      <c r="Q3283" s="6">
        <f t="shared" si="204"/>
        <v>6.6666666666666671E-3</v>
      </c>
      <c r="R3283" s="8">
        <f t="shared" si="207"/>
        <v>500</v>
      </c>
      <c r="S3283" t="s">
        <v>8317</v>
      </c>
      <c r="T3283" t="s">
        <v>8338</v>
      </c>
    </row>
    <row r="3284" spans="1:20" ht="60" x14ac:dyDescent="0.25">
      <c r="A3284">
        <v>1571</v>
      </c>
      <c r="B3284" s="3" t="s">
        <v>1572</v>
      </c>
      <c r="C3284" s="3" t="s">
        <v>5681</v>
      </c>
      <c r="D3284">
        <v>12100</v>
      </c>
      <c r="E3284">
        <v>80</v>
      </c>
      <c r="F3284" t="s">
        <v>8220</v>
      </c>
      <c r="G3284" t="s">
        <v>8225</v>
      </c>
      <c r="H3284" t="s">
        <v>8247</v>
      </c>
      <c r="I3284">
        <v>1434738483</v>
      </c>
      <c r="J3284" s="13">
        <f t="shared" si="205"/>
        <v>42174.769479166673</v>
      </c>
      <c r="K3284">
        <v>1432146483</v>
      </c>
      <c r="L3284" s="13">
        <f t="shared" si="206"/>
        <v>42536.862800925926</v>
      </c>
      <c r="M3284" t="b">
        <v>0</v>
      </c>
      <c r="N3284">
        <v>4</v>
      </c>
      <c r="O3284" t="b">
        <v>0</v>
      </c>
      <c r="P3284" t="s">
        <v>8290</v>
      </c>
      <c r="Q3284" s="6">
        <f t="shared" si="204"/>
        <v>6.6115702479338841E-3</v>
      </c>
      <c r="R3284" s="8">
        <f t="shared" si="207"/>
        <v>20</v>
      </c>
      <c r="S3284" t="s">
        <v>8323</v>
      </c>
      <c r="T3284" t="s">
        <v>8355</v>
      </c>
    </row>
    <row r="3285" spans="1:20" ht="60" x14ac:dyDescent="0.25">
      <c r="A3285">
        <v>609</v>
      </c>
      <c r="B3285" s="3" t="s">
        <v>610</v>
      </c>
      <c r="C3285" s="3" t="s">
        <v>4719</v>
      </c>
      <c r="D3285">
        <v>780</v>
      </c>
      <c r="E3285">
        <v>5</v>
      </c>
      <c r="F3285" t="s">
        <v>8220</v>
      </c>
      <c r="G3285" t="s">
        <v>8225</v>
      </c>
      <c r="H3285" t="s">
        <v>8247</v>
      </c>
      <c r="I3285">
        <v>1448761744</v>
      </c>
      <c r="J3285" s="13">
        <f t="shared" si="205"/>
        <v>42337.075740740736</v>
      </c>
      <c r="K3285">
        <v>1446166144</v>
      </c>
      <c r="L3285" s="13">
        <f t="shared" si="206"/>
        <v>42276.046689814815</v>
      </c>
      <c r="M3285" t="b">
        <v>0</v>
      </c>
      <c r="N3285">
        <v>1</v>
      </c>
      <c r="O3285" t="b">
        <v>0</v>
      </c>
      <c r="P3285" t="s">
        <v>8272</v>
      </c>
      <c r="Q3285" s="6">
        <f t="shared" si="204"/>
        <v>6.41025641025641E-3</v>
      </c>
      <c r="R3285" s="8">
        <f t="shared" si="207"/>
        <v>5</v>
      </c>
      <c r="S3285" t="s">
        <v>8310</v>
      </c>
      <c r="T3285" t="s">
        <v>8357</v>
      </c>
    </row>
    <row r="3286" spans="1:20" ht="30" x14ac:dyDescent="0.25">
      <c r="A3286">
        <v>1153</v>
      </c>
      <c r="B3286" s="3" t="s">
        <v>1154</v>
      </c>
      <c r="C3286" s="3" t="s">
        <v>5263</v>
      </c>
      <c r="D3286">
        <v>8000</v>
      </c>
      <c r="E3286">
        <v>50</v>
      </c>
      <c r="F3286" t="s">
        <v>8221</v>
      </c>
      <c r="G3286" t="s">
        <v>8224</v>
      </c>
      <c r="H3286" t="s">
        <v>8246</v>
      </c>
      <c r="I3286">
        <v>1434647305</v>
      </c>
      <c r="J3286" s="13">
        <f t="shared" si="205"/>
        <v>42173.714178240742</v>
      </c>
      <c r="K3286">
        <v>1432055305</v>
      </c>
      <c r="L3286" s="13">
        <f t="shared" si="206"/>
        <v>41054.847777777781</v>
      </c>
      <c r="M3286" t="b">
        <v>0</v>
      </c>
      <c r="N3286">
        <v>1</v>
      </c>
      <c r="O3286" t="b">
        <v>0</v>
      </c>
      <c r="P3286" t="s">
        <v>8284</v>
      </c>
      <c r="Q3286" s="6">
        <f t="shared" si="204"/>
        <v>6.2500000000000003E-3</v>
      </c>
      <c r="R3286" s="8">
        <f t="shared" si="207"/>
        <v>50</v>
      </c>
      <c r="S3286" t="s">
        <v>8328</v>
      </c>
      <c r="T3286" t="s">
        <v>8356</v>
      </c>
    </row>
    <row r="3287" spans="1:20" ht="60" x14ac:dyDescent="0.25">
      <c r="A3287">
        <v>3087</v>
      </c>
      <c r="B3287" s="3" t="s">
        <v>3087</v>
      </c>
      <c r="C3287" s="3" t="s">
        <v>7197</v>
      </c>
      <c r="D3287">
        <v>20000</v>
      </c>
      <c r="E3287">
        <v>125</v>
      </c>
      <c r="F3287" t="s">
        <v>8221</v>
      </c>
      <c r="G3287" t="s">
        <v>8224</v>
      </c>
      <c r="H3287" t="s">
        <v>8246</v>
      </c>
      <c r="I3287">
        <v>1482294990</v>
      </c>
      <c r="J3287" s="13">
        <f t="shared" si="205"/>
        <v>42725.192013888889</v>
      </c>
      <c r="K3287">
        <v>1477107390</v>
      </c>
      <c r="L3287" s="13">
        <f t="shared" si="206"/>
        <v>42402.947002314817</v>
      </c>
      <c r="M3287" t="b">
        <v>0</v>
      </c>
      <c r="N3287">
        <v>2</v>
      </c>
      <c r="O3287" t="b">
        <v>0</v>
      </c>
      <c r="P3287" t="s">
        <v>8303</v>
      </c>
      <c r="Q3287" s="6">
        <f t="shared" si="204"/>
        <v>6.2500000000000003E-3</v>
      </c>
      <c r="R3287" s="8">
        <f t="shared" si="207"/>
        <v>62.5</v>
      </c>
      <c r="S3287" t="s">
        <v>8317</v>
      </c>
      <c r="T3287" t="s">
        <v>8330</v>
      </c>
    </row>
    <row r="3288" spans="1:20" ht="60" x14ac:dyDescent="0.25">
      <c r="A3288">
        <v>3950</v>
      </c>
      <c r="B3288" s="3" t="s">
        <v>3947</v>
      </c>
      <c r="C3288" s="3" t="s">
        <v>8058</v>
      </c>
      <c r="D3288">
        <v>4000</v>
      </c>
      <c r="E3288">
        <v>25</v>
      </c>
      <c r="F3288" t="s">
        <v>8221</v>
      </c>
      <c r="G3288" t="s">
        <v>8224</v>
      </c>
      <c r="H3288" t="s">
        <v>8246</v>
      </c>
      <c r="I3288">
        <v>1460140500</v>
      </c>
      <c r="J3288" s="13">
        <f t="shared" si="205"/>
        <v>42468.774305555555</v>
      </c>
      <c r="K3288">
        <v>1457628680</v>
      </c>
      <c r="L3288" s="13">
        <f t="shared" si="206"/>
        <v>40782.165532407409</v>
      </c>
      <c r="M3288" t="b">
        <v>0</v>
      </c>
      <c r="N3288">
        <v>1</v>
      </c>
      <c r="O3288" t="b">
        <v>0</v>
      </c>
      <c r="P3288" t="s">
        <v>8271</v>
      </c>
      <c r="Q3288" s="6">
        <f t="shared" si="204"/>
        <v>6.2500000000000003E-3</v>
      </c>
      <c r="R3288" s="8">
        <f t="shared" si="207"/>
        <v>25</v>
      </c>
      <c r="S3288" t="s">
        <v>8317</v>
      </c>
      <c r="T3288" t="s">
        <v>8318</v>
      </c>
    </row>
    <row r="3289" spans="1:20" ht="45" x14ac:dyDescent="0.25">
      <c r="A3289">
        <v>1312</v>
      </c>
      <c r="B3289" s="3" t="s">
        <v>1313</v>
      </c>
      <c r="C3289" s="3" t="s">
        <v>5422</v>
      </c>
      <c r="D3289">
        <v>4600</v>
      </c>
      <c r="E3289">
        <v>28</v>
      </c>
      <c r="F3289" t="s">
        <v>8220</v>
      </c>
      <c r="G3289" t="s">
        <v>8224</v>
      </c>
      <c r="H3289" t="s">
        <v>8246</v>
      </c>
      <c r="I3289">
        <v>1429375922</v>
      </c>
      <c r="J3289" s="13">
        <f t="shared" si="205"/>
        <v>42112.702800925923</v>
      </c>
      <c r="K3289">
        <v>1426783922</v>
      </c>
      <c r="L3289" s="13">
        <f t="shared" si="206"/>
        <v>41841.762743055559</v>
      </c>
      <c r="M3289" t="b">
        <v>0</v>
      </c>
      <c r="N3289">
        <v>1</v>
      </c>
      <c r="O3289" t="b">
        <v>0</v>
      </c>
      <c r="P3289" t="s">
        <v>8273</v>
      </c>
      <c r="Q3289" s="6">
        <f t="shared" si="204"/>
        <v>6.0869565217391303E-3</v>
      </c>
      <c r="R3289" s="8">
        <f t="shared" si="207"/>
        <v>28</v>
      </c>
      <c r="S3289" t="s">
        <v>8310</v>
      </c>
      <c r="T3289" t="s">
        <v>8316</v>
      </c>
    </row>
    <row r="3290" spans="1:20" ht="60" x14ac:dyDescent="0.25">
      <c r="A3290">
        <v>2411</v>
      </c>
      <c r="B3290" s="3" t="s">
        <v>2412</v>
      </c>
      <c r="C3290" s="3" t="s">
        <v>6521</v>
      </c>
      <c r="D3290">
        <v>25000</v>
      </c>
      <c r="E3290">
        <v>151</v>
      </c>
      <c r="F3290" t="s">
        <v>8221</v>
      </c>
      <c r="G3290" t="s">
        <v>8224</v>
      </c>
      <c r="H3290" t="s">
        <v>8246</v>
      </c>
      <c r="I3290">
        <v>1440524082</v>
      </c>
      <c r="J3290" s="13">
        <f t="shared" si="205"/>
        <v>42241.732430555552</v>
      </c>
      <c r="K3290">
        <v>1437932082</v>
      </c>
      <c r="L3290" s="13">
        <f t="shared" si="206"/>
        <v>42158.028310185182</v>
      </c>
      <c r="M3290" t="b">
        <v>0</v>
      </c>
      <c r="N3290">
        <v>3</v>
      </c>
      <c r="O3290" t="b">
        <v>0</v>
      </c>
      <c r="P3290" t="s">
        <v>8284</v>
      </c>
      <c r="Q3290" s="6">
        <f t="shared" si="204"/>
        <v>6.0400000000000002E-3</v>
      </c>
      <c r="R3290" s="8">
        <f t="shared" si="207"/>
        <v>50.333333333333336</v>
      </c>
      <c r="S3290" t="s">
        <v>8328</v>
      </c>
      <c r="T3290" t="s">
        <v>8356</v>
      </c>
    </row>
    <row r="3291" spans="1:20" ht="60" x14ac:dyDescent="0.25">
      <c r="A3291">
        <v>917</v>
      </c>
      <c r="B3291" s="3" t="s">
        <v>918</v>
      </c>
      <c r="C3291" s="3" t="s">
        <v>5027</v>
      </c>
      <c r="D3291">
        <v>5000</v>
      </c>
      <c r="E3291">
        <v>30</v>
      </c>
      <c r="F3291" t="s">
        <v>8221</v>
      </c>
      <c r="G3291" t="s">
        <v>8224</v>
      </c>
      <c r="H3291" t="s">
        <v>8246</v>
      </c>
      <c r="I3291">
        <v>1405305000</v>
      </c>
      <c r="J3291" s="13">
        <f t="shared" si="205"/>
        <v>41834.104166666664</v>
      </c>
      <c r="K3291">
        <v>1402612730</v>
      </c>
      <c r="L3291" s="13">
        <f t="shared" si="206"/>
        <v>41220.933124999996</v>
      </c>
      <c r="M3291" t="b">
        <v>0</v>
      </c>
      <c r="N3291">
        <v>1</v>
      </c>
      <c r="O3291" t="b">
        <v>0</v>
      </c>
      <c r="P3291" t="s">
        <v>8278</v>
      </c>
      <c r="Q3291" s="6">
        <f t="shared" si="204"/>
        <v>6.0000000000000001E-3</v>
      </c>
      <c r="R3291" s="8">
        <f t="shared" si="207"/>
        <v>30</v>
      </c>
      <c r="S3291" t="s">
        <v>8314</v>
      </c>
      <c r="T3291" t="s">
        <v>8346</v>
      </c>
    </row>
    <row r="3292" spans="1:20" ht="60" x14ac:dyDescent="0.25">
      <c r="A3292">
        <v>2506</v>
      </c>
      <c r="B3292" s="3" t="s">
        <v>2506</v>
      </c>
      <c r="C3292" s="3" t="s">
        <v>6616</v>
      </c>
      <c r="D3292">
        <v>5000</v>
      </c>
      <c r="E3292">
        <v>30</v>
      </c>
      <c r="F3292" t="s">
        <v>8221</v>
      </c>
      <c r="G3292" t="s">
        <v>8225</v>
      </c>
      <c r="H3292" t="s">
        <v>8247</v>
      </c>
      <c r="I3292">
        <v>1443906000</v>
      </c>
      <c r="J3292" s="13">
        <f t="shared" si="205"/>
        <v>42280.875</v>
      </c>
      <c r="K3292">
        <v>1441955269</v>
      </c>
      <c r="L3292" s="13">
        <f t="shared" si="206"/>
        <v>42528.899398148147</v>
      </c>
      <c r="M3292" t="b">
        <v>0</v>
      </c>
      <c r="N3292">
        <v>2</v>
      </c>
      <c r="O3292" t="b">
        <v>0</v>
      </c>
      <c r="P3292" t="s">
        <v>8299</v>
      </c>
      <c r="Q3292" s="6">
        <f t="shared" si="204"/>
        <v>6.0000000000000001E-3</v>
      </c>
      <c r="R3292" s="8">
        <f t="shared" si="207"/>
        <v>15</v>
      </c>
      <c r="S3292" t="s">
        <v>8328</v>
      </c>
      <c r="T3292" t="s">
        <v>8359</v>
      </c>
    </row>
    <row r="3293" spans="1:20" ht="45" x14ac:dyDescent="0.25">
      <c r="A3293">
        <v>2580</v>
      </c>
      <c r="B3293" s="3" t="s">
        <v>2580</v>
      </c>
      <c r="C3293" s="3" t="s">
        <v>6690</v>
      </c>
      <c r="D3293">
        <v>8500</v>
      </c>
      <c r="E3293">
        <v>51</v>
      </c>
      <c r="F3293" t="s">
        <v>8220</v>
      </c>
      <c r="G3293" t="s">
        <v>8224</v>
      </c>
      <c r="H3293" t="s">
        <v>8246</v>
      </c>
      <c r="I3293">
        <v>1431745200</v>
      </c>
      <c r="J3293" s="13">
        <f t="shared" si="205"/>
        <v>42140.125</v>
      </c>
      <c r="K3293">
        <v>1429170603</v>
      </c>
      <c r="L3293" s="13">
        <f t="shared" si="206"/>
        <v>42656.717303240745</v>
      </c>
      <c r="M3293" t="b">
        <v>0</v>
      </c>
      <c r="N3293">
        <v>2</v>
      </c>
      <c r="O3293" t="b">
        <v>0</v>
      </c>
      <c r="P3293" t="s">
        <v>8284</v>
      </c>
      <c r="Q3293" s="6">
        <f t="shared" si="204"/>
        <v>6.0000000000000001E-3</v>
      </c>
      <c r="R3293" s="8">
        <f t="shared" si="207"/>
        <v>25.5</v>
      </c>
      <c r="S3293" t="s">
        <v>8328</v>
      </c>
      <c r="T3293" t="s">
        <v>8356</v>
      </c>
    </row>
    <row r="3294" spans="1:20" ht="60" x14ac:dyDescent="0.25">
      <c r="A3294">
        <v>3966</v>
      </c>
      <c r="B3294" s="3" t="s">
        <v>3963</v>
      </c>
      <c r="C3294" s="3" t="s">
        <v>8073</v>
      </c>
      <c r="D3294">
        <v>7500</v>
      </c>
      <c r="E3294">
        <v>45</v>
      </c>
      <c r="F3294" t="s">
        <v>8221</v>
      </c>
      <c r="G3294" t="s">
        <v>8224</v>
      </c>
      <c r="H3294" t="s">
        <v>8246</v>
      </c>
      <c r="I3294">
        <v>1406170740</v>
      </c>
      <c r="J3294" s="13">
        <f t="shared" si="205"/>
        <v>41844.124305555553</v>
      </c>
      <c r="K3294">
        <v>1402506278</v>
      </c>
      <c r="L3294" s="13">
        <f t="shared" si="206"/>
        <v>42705.690347222218</v>
      </c>
      <c r="M3294" t="b">
        <v>0</v>
      </c>
      <c r="N3294">
        <v>2</v>
      </c>
      <c r="O3294" t="b">
        <v>0</v>
      </c>
      <c r="P3294" t="s">
        <v>8271</v>
      </c>
      <c r="Q3294" s="6">
        <f t="shared" si="204"/>
        <v>6.0000000000000001E-3</v>
      </c>
      <c r="R3294" s="8">
        <f t="shared" si="207"/>
        <v>22.5</v>
      </c>
      <c r="S3294" t="s">
        <v>8317</v>
      </c>
      <c r="T3294" t="s">
        <v>8318</v>
      </c>
    </row>
    <row r="3295" spans="1:20" ht="60" x14ac:dyDescent="0.25">
      <c r="A3295">
        <v>2650</v>
      </c>
      <c r="B3295" s="3" t="s">
        <v>2650</v>
      </c>
      <c r="C3295" s="3" t="s">
        <v>6760</v>
      </c>
      <c r="D3295">
        <v>60000</v>
      </c>
      <c r="E3295">
        <v>358</v>
      </c>
      <c r="F3295" t="s">
        <v>8220</v>
      </c>
      <c r="G3295" t="s">
        <v>8224</v>
      </c>
      <c r="H3295" t="s">
        <v>8246</v>
      </c>
      <c r="I3295">
        <v>1482332343</v>
      </c>
      <c r="J3295" s="13">
        <f t="shared" si="205"/>
        <v>42725.624340277776</v>
      </c>
      <c r="K3295">
        <v>1479740343</v>
      </c>
      <c r="L3295" s="13">
        <f t="shared" si="206"/>
        <v>41227.641724537039</v>
      </c>
      <c r="M3295" t="b">
        <v>0</v>
      </c>
      <c r="N3295">
        <v>5</v>
      </c>
      <c r="O3295" t="b">
        <v>0</v>
      </c>
      <c r="P3295" t="s">
        <v>8301</v>
      </c>
      <c r="Q3295" s="6">
        <f t="shared" si="204"/>
        <v>5.966666666666667E-3</v>
      </c>
      <c r="R3295" s="8">
        <f t="shared" si="207"/>
        <v>71.599999999999994</v>
      </c>
      <c r="S3295" t="s">
        <v>8310</v>
      </c>
      <c r="T3295" t="s">
        <v>8319</v>
      </c>
    </row>
    <row r="3296" spans="1:20" ht="60" x14ac:dyDescent="0.25">
      <c r="A3296">
        <v>1724</v>
      </c>
      <c r="B3296" s="3" t="s">
        <v>1725</v>
      </c>
      <c r="C3296" s="3" t="s">
        <v>5834</v>
      </c>
      <c r="D3296">
        <v>6000</v>
      </c>
      <c r="E3296">
        <v>35</v>
      </c>
      <c r="F3296" t="s">
        <v>8221</v>
      </c>
      <c r="G3296" t="s">
        <v>8224</v>
      </c>
      <c r="H3296" t="s">
        <v>8246</v>
      </c>
      <c r="I3296">
        <v>1414707762</v>
      </c>
      <c r="J3296" s="13">
        <f t="shared" si="205"/>
        <v>41942.932430555556</v>
      </c>
      <c r="K3296">
        <v>1412115762</v>
      </c>
      <c r="L3296" s="13">
        <f t="shared" si="206"/>
        <v>42107.836435185185</v>
      </c>
      <c r="M3296" t="b">
        <v>0</v>
      </c>
      <c r="N3296">
        <v>4</v>
      </c>
      <c r="O3296" t="b">
        <v>0</v>
      </c>
      <c r="P3296" t="s">
        <v>8293</v>
      </c>
      <c r="Q3296" s="6">
        <f t="shared" si="204"/>
        <v>5.8333333333333336E-3</v>
      </c>
      <c r="R3296" s="8">
        <f t="shared" si="207"/>
        <v>8.75</v>
      </c>
      <c r="S3296" t="s">
        <v>8314</v>
      </c>
      <c r="T3296" t="s">
        <v>8339</v>
      </c>
    </row>
    <row r="3297" spans="1:20" ht="60" x14ac:dyDescent="0.25">
      <c r="A3297">
        <v>146</v>
      </c>
      <c r="B3297" s="3" t="s">
        <v>148</v>
      </c>
      <c r="C3297" s="3" t="s">
        <v>4256</v>
      </c>
      <c r="D3297">
        <v>20000</v>
      </c>
      <c r="E3297">
        <v>115</v>
      </c>
      <c r="F3297" t="s">
        <v>8220</v>
      </c>
      <c r="G3297" t="s">
        <v>8224</v>
      </c>
      <c r="H3297" t="s">
        <v>8246</v>
      </c>
      <c r="I3297">
        <v>1484698998</v>
      </c>
      <c r="J3297" s="13">
        <f t="shared" si="205"/>
        <v>42753.016180555554</v>
      </c>
      <c r="K3297">
        <v>1479514998</v>
      </c>
      <c r="L3297" s="13">
        <f t="shared" si="206"/>
        <v>41835.977083333331</v>
      </c>
      <c r="M3297" t="b">
        <v>0</v>
      </c>
      <c r="N3297">
        <v>3</v>
      </c>
      <c r="O3297" t="b">
        <v>0</v>
      </c>
      <c r="P3297" t="s">
        <v>8267</v>
      </c>
      <c r="Q3297" s="6">
        <f t="shared" si="204"/>
        <v>5.7499999999999999E-3</v>
      </c>
      <c r="R3297" s="8">
        <f t="shared" si="207"/>
        <v>38.333333333333336</v>
      </c>
      <c r="S3297" t="s">
        <v>8320</v>
      </c>
      <c r="T3297" t="s">
        <v>8340</v>
      </c>
    </row>
    <row r="3298" spans="1:20" ht="30" x14ac:dyDescent="0.25">
      <c r="A3298">
        <v>2351</v>
      </c>
      <c r="B3298" s="3" t="s">
        <v>2352</v>
      </c>
      <c r="C3298" s="3" t="s">
        <v>6461</v>
      </c>
      <c r="D3298">
        <v>18900</v>
      </c>
      <c r="E3298">
        <v>108</v>
      </c>
      <c r="F3298" t="s">
        <v>8220</v>
      </c>
      <c r="G3298" t="s">
        <v>8228</v>
      </c>
      <c r="H3298" t="s">
        <v>8250</v>
      </c>
      <c r="I3298">
        <v>1430360739</v>
      </c>
      <c r="J3298" s="13">
        <f t="shared" si="205"/>
        <v>42124.101145833338</v>
      </c>
      <c r="K3298">
        <v>1427768739</v>
      </c>
      <c r="L3298" s="13">
        <f t="shared" si="206"/>
        <v>42535.327476851846</v>
      </c>
      <c r="M3298" t="b">
        <v>0</v>
      </c>
      <c r="N3298">
        <v>7</v>
      </c>
      <c r="O3298" t="b">
        <v>0</v>
      </c>
      <c r="P3298" t="s">
        <v>8272</v>
      </c>
      <c r="Q3298" s="6">
        <f t="shared" si="204"/>
        <v>5.7142857142857143E-3</v>
      </c>
      <c r="R3298" s="8">
        <f t="shared" si="207"/>
        <v>15.428571428571429</v>
      </c>
      <c r="S3298" t="s">
        <v>8310</v>
      </c>
      <c r="T3298" t="s">
        <v>8357</v>
      </c>
    </row>
    <row r="3299" spans="1:20" ht="45" x14ac:dyDescent="0.25">
      <c r="A3299">
        <v>2121</v>
      </c>
      <c r="B3299" s="3" t="s">
        <v>2122</v>
      </c>
      <c r="C3299" s="3" t="s">
        <v>6231</v>
      </c>
      <c r="D3299">
        <v>50000</v>
      </c>
      <c r="E3299">
        <v>284</v>
      </c>
      <c r="F3299" t="s">
        <v>8221</v>
      </c>
      <c r="G3299" t="s">
        <v>8240</v>
      </c>
      <c r="H3299" t="s">
        <v>8257</v>
      </c>
      <c r="I3299">
        <v>1484156948</v>
      </c>
      <c r="J3299" s="13">
        <f t="shared" si="205"/>
        <v>42746.7424537037</v>
      </c>
      <c r="K3299">
        <v>1481564948</v>
      </c>
      <c r="L3299" s="13">
        <f t="shared" si="206"/>
        <v>41838.536782407406</v>
      </c>
      <c r="M3299" t="b">
        <v>0</v>
      </c>
      <c r="N3299">
        <v>10</v>
      </c>
      <c r="O3299" t="b">
        <v>0</v>
      </c>
      <c r="P3299" t="s">
        <v>8282</v>
      </c>
      <c r="Q3299" s="6">
        <f t="shared" si="204"/>
        <v>5.6800000000000002E-3</v>
      </c>
      <c r="R3299" s="8">
        <f t="shared" si="207"/>
        <v>28.4</v>
      </c>
      <c r="S3299" t="s">
        <v>8312</v>
      </c>
      <c r="T3299" t="s">
        <v>8348</v>
      </c>
    </row>
    <row r="3300" spans="1:20" ht="45" x14ac:dyDescent="0.25">
      <c r="A3300">
        <v>586</v>
      </c>
      <c r="B3300" s="3" t="s">
        <v>587</v>
      </c>
      <c r="C3300" s="3" t="s">
        <v>4696</v>
      </c>
      <c r="D3300">
        <v>10000</v>
      </c>
      <c r="E3300">
        <v>56</v>
      </c>
      <c r="F3300" t="s">
        <v>8221</v>
      </c>
      <c r="G3300" t="s">
        <v>8224</v>
      </c>
      <c r="H3300" t="s">
        <v>8246</v>
      </c>
      <c r="I3300">
        <v>1424032207</v>
      </c>
      <c r="J3300" s="13">
        <f t="shared" si="205"/>
        <v>42050.854247685187</v>
      </c>
      <c r="K3300">
        <v>1421440207</v>
      </c>
      <c r="L3300" s="13">
        <f t="shared" si="206"/>
        <v>42325.448958333334</v>
      </c>
      <c r="M3300" t="b">
        <v>0</v>
      </c>
      <c r="N3300">
        <v>4</v>
      </c>
      <c r="O3300" t="b">
        <v>0</v>
      </c>
      <c r="P3300" t="s">
        <v>8272</v>
      </c>
      <c r="Q3300" s="6">
        <f t="shared" si="204"/>
        <v>5.5999999999999999E-3</v>
      </c>
      <c r="R3300" s="8">
        <f t="shared" si="207"/>
        <v>14</v>
      </c>
      <c r="S3300" t="s">
        <v>8310</v>
      </c>
      <c r="T3300" t="s">
        <v>8357</v>
      </c>
    </row>
    <row r="3301" spans="1:20" ht="45" x14ac:dyDescent="0.25">
      <c r="A3301">
        <v>974</v>
      </c>
      <c r="B3301" s="3" t="s">
        <v>975</v>
      </c>
      <c r="C3301" s="3" t="s">
        <v>5084</v>
      </c>
      <c r="D3301">
        <v>50000</v>
      </c>
      <c r="E3301">
        <v>280</v>
      </c>
      <c r="F3301" t="s">
        <v>8221</v>
      </c>
      <c r="G3301" t="s">
        <v>8224</v>
      </c>
      <c r="H3301" t="s">
        <v>8246</v>
      </c>
      <c r="I3301">
        <v>1458925156</v>
      </c>
      <c r="J3301" s="13">
        <f t="shared" si="205"/>
        <v>42454.707824074074</v>
      </c>
      <c r="K3301">
        <v>1456336756</v>
      </c>
      <c r="L3301" s="13">
        <f t="shared" si="206"/>
        <v>41956.250034722223</v>
      </c>
      <c r="M3301" t="b">
        <v>0</v>
      </c>
      <c r="N3301">
        <v>3</v>
      </c>
      <c r="O3301" t="b">
        <v>0</v>
      </c>
      <c r="P3301" t="s">
        <v>8273</v>
      </c>
      <c r="Q3301" s="6">
        <f t="shared" si="204"/>
        <v>5.5999999999999999E-3</v>
      </c>
      <c r="R3301" s="8">
        <f t="shared" si="207"/>
        <v>93.333333333333329</v>
      </c>
      <c r="S3301" t="s">
        <v>8310</v>
      </c>
      <c r="T3301" t="s">
        <v>8316</v>
      </c>
    </row>
    <row r="3302" spans="1:20" ht="45" x14ac:dyDescent="0.25">
      <c r="A3302">
        <v>1082</v>
      </c>
      <c r="B3302" s="3" t="s">
        <v>1083</v>
      </c>
      <c r="C3302" s="3" t="s">
        <v>5192</v>
      </c>
      <c r="D3302">
        <v>10000</v>
      </c>
      <c r="E3302">
        <v>56</v>
      </c>
      <c r="F3302" t="s">
        <v>8221</v>
      </c>
      <c r="G3302" t="s">
        <v>8224</v>
      </c>
      <c r="H3302" t="s">
        <v>8246</v>
      </c>
      <c r="I3302">
        <v>1344635088</v>
      </c>
      <c r="J3302" s="13">
        <f t="shared" si="205"/>
        <v>41131.906111111115</v>
      </c>
      <c r="K3302">
        <v>1342043088</v>
      </c>
      <c r="L3302" s="13">
        <f t="shared" si="206"/>
        <v>42742.246493055558</v>
      </c>
      <c r="M3302" t="b">
        <v>0</v>
      </c>
      <c r="N3302">
        <v>3</v>
      </c>
      <c r="O3302" t="b">
        <v>0</v>
      </c>
      <c r="P3302" t="s">
        <v>8282</v>
      </c>
      <c r="Q3302" s="6">
        <f t="shared" si="204"/>
        <v>5.5999999999999999E-3</v>
      </c>
      <c r="R3302" s="8">
        <f t="shared" si="207"/>
        <v>18.666666666666668</v>
      </c>
      <c r="S3302" t="s">
        <v>8312</v>
      </c>
      <c r="T3302" t="s">
        <v>8348</v>
      </c>
    </row>
    <row r="3303" spans="1:20" ht="45" x14ac:dyDescent="0.25">
      <c r="A3303">
        <v>2415</v>
      </c>
      <c r="B3303" s="3" t="s">
        <v>2416</v>
      </c>
      <c r="C3303" s="3" t="s">
        <v>6525</v>
      </c>
      <c r="D3303">
        <v>60000</v>
      </c>
      <c r="E3303">
        <v>335</v>
      </c>
      <c r="F3303" t="s">
        <v>8221</v>
      </c>
      <c r="G3303" t="s">
        <v>8224</v>
      </c>
      <c r="H3303" t="s">
        <v>8246</v>
      </c>
      <c r="I3303">
        <v>1468615346</v>
      </c>
      <c r="J3303" s="13">
        <f t="shared" si="205"/>
        <v>42566.862800925926</v>
      </c>
      <c r="K3303">
        <v>1466023346</v>
      </c>
      <c r="L3303" s="13">
        <f t="shared" si="206"/>
        <v>42584.666597222225</v>
      </c>
      <c r="M3303" t="b">
        <v>0</v>
      </c>
      <c r="N3303">
        <v>6</v>
      </c>
      <c r="O3303" t="b">
        <v>0</v>
      </c>
      <c r="P3303" t="s">
        <v>8284</v>
      </c>
      <c r="Q3303" s="6">
        <f t="shared" si="204"/>
        <v>5.5833333333333334E-3</v>
      </c>
      <c r="R3303" s="8">
        <f t="shared" si="207"/>
        <v>55.833333333333336</v>
      </c>
      <c r="S3303" t="s">
        <v>8328</v>
      </c>
      <c r="T3303" t="s">
        <v>8356</v>
      </c>
    </row>
    <row r="3304" spans="1:20" ht="45" x14ac:dyDescent="0.25">
      <c r="A3304">
        <v>541</v>
      </c>
      <c r="B3304" s="3" t="s">
        <v>542</v>
      </c>
      <c r="C3304" s="3" t="s">
        <v>4651</v>
      </c>
      <c r="D3304">
        <v>4500</v>
      </c>
      <c r="E3304">
        <v>25</v>
      </c>
      <c r="F3304" t="s">
        <v>8221</v>
      </c>
      <c r="G3304" t="s">
        <v>8224</v>
      </c>
      <c r="H3304" t="s">
        <v>8246</v>
      </c>
      <c r="I3304">
        <v>1446080834</v>
      </c>
      <c r="J3304" s="13">
        <f t="shared" si="205"/>
        <v>42306.046689814815</v>
      </c>
      <c r="K3304">
        <v>1443488834</v>
      </c>
      <c r="L3304" s="13">
        <f t="shared" si="206"/>
        <v>42019.76944444445</v>
      </c>
      <c r="M3304" t="b">
        <v>0</v>
      </c>
      <c r="N3304">
        <v>1</v>
      </c>
      <c r="O3304" t="b">
        <v>0</v>
      </c>
      <c r="P3304" t="s">
        <v>8272</v>
      </c>
      <c r="Q3304" s="6">
        <f t="shared" si="204"/>
        <v>5.5555555555555558E-3</v>
      </c>
      <c r="R3304" s="8">
        <f t="shared" si="207"/>
        <v>25</v>
      </c>
      <c r="S3304" t="s">
        <v>8310</v>
      </c>
      <c r="T3304" t="s">
        <v>8357</v>
      </c>
    </row>
    <row r="3305" spans="1:20" ht="60" x14ac:dyDescent="0.25">
      <c r="A3305">
        <v>1577</v>
      </c>
      <c r="B3305" s="3" t="s">
        <v>1578</v>
      </c>
      <c r="C3305" s="3" t="s">
        <v>5687</v>
      </c>
      <c r="D3305">
        <v>10000</v>
      </c>
      <c r="E3305">
        <v>55</v>
      </c>
      <c r="F3305" t="s">
        <v>8220</v>
      </c>
      <c r="G3305" t="s">
        <v>8224</v>
      </c>
      <c r="H3305" t="s">
        <v>8246</v>
      </c>
      <c r="I3305">
        <v>1343161248</v>
      </c>
      <c r="J3305" s="13">
        <f t="shared" si="205"/>
        <v>41114.847777777781</v>
      </c>
      <c r="K3305">
        <v>1337977248</v>
      </c>
      <c r="L3305" s="13">
        <f t="shared" si="206"/>
        <v>41953.773090277777</v>
      </c>
      <c r="M3305" t="b">
        <v>0</v>
      </c>
      <c r="N3305">
        <v>2</v>
      </c>
      <c r="O3305" t="b">
        <v>0</v>
      </c>
      <c r="P3305" t="s">
        <v>8290</v>
      </c>
      <c r="Q3305" s="6">
        <f t="shared" si="204"/>
        <v>5.4999999999999997E-3</v>
      </c>
      <c r="R3305" s="8">
        <f t="shared" si="207"/>
        <v>27.5</v>
      </c>
      <c r="S3305" t="s">
        <v>8323</v>
      </c>
      <c r="T3305" t="s">
        <v>8355</v>
      </c>
    </row>
    <row r="3306" spans="1:20" ht="30" x14ac:dyDescent="0.25">
      <c r="A3306">
        <v>3866</v>
      </c>
      <c r="B3306" s="3" t="s">
        <v>3863</v>
      </c>
      <c r="C3306" s="3" t="s">
        <v>7975</v>
      </c>
      <c r="D3306">
        <v>2000</v>
      </c>
      <c r="E3306">
        <v>11</v>
      </c>
      <c r="F3306" t="s">
        <v>8221</v>
      </c>
      <c r="G3306" t="s">
        <v>8224</v>
      </c>
      <c r="H3306" t="s">
        <v>8246</v>
      </c>
      <c r="I3306">
        <v>1458703740</v>
      </c>
      <c r="J3306" s="13">
        <f t="shared" si="205"/>
        <v>42452.145138888889</v>
      </c>
      <c r="K3306">
        <v>1454453021</v>
      </c>
      <c r="L3306" s="13">
        <f t="shared" si="206"/>
        <v>41927.71980324074</v>
      </c>
      <c r="M3306" t="b">
        <v>0</v>
      </c>
      <c r="N3306">
        <v>2</v>
      </c>
      <c r="O3306" t="b">
        <v>0</v>
      </c>
      <c r="P3306" t="s">
        <v>8271</v>
      </c>
      <c r="Q3306" s="6">
        <f t="shared" si="204"/>
        <v>5.4999999999999997E-3</v>
      </c>
      <c r="R3306" s="8">
        <f t="shared" si="207"/>
        <v>5.5</v>
      </c>
      <c r="S3306" t="s">
        <v>8317</v>
      </c>
      <c r="T3306" t="s">
        <v>8318</v>
      </c>
    </row>
    <row r="3307" spans="1:20" ht="60" x14ac:dyDescent="0.25">
      <c r="A3307">
        <v>1242</v>
      </c>
      <c r="B3307" s="3" t="s">
        <v>1243</v>
      </c>
      <c r="C3307" s="3" t="s">
        <v>5352</v>
      </c>
      <c r="D3307">
        <v>911</v>
      </c>
      <c r="E3307">
        <v>5</v>
      </c>
      <c r="F3307" t="s">
        <v>8220</v>
      </c>
      <c r="G3307" t="s">
        <v>8224</v>
      </c>
      <c r="H3307" t="s">
        <v>8246</v>
      </c>
      <c r="I3307">
        <v>1315747080</v>
      </c>
      <c r="J3307" s="13">
        <f t="shared" si="205"/>
        <v>40797.554166666669</v>
      </c>
      <c r="K3307">
        <v>1314417502</v>
      </c>
      <c r="L3307" s="13">
        <f t="shared" si="206"/>
        <v>42252.277615740735</v>
      </c>
      <c r="M3307" t="b">
        <v>0</v>
      </c>
      <c r="N3307">
        <v>1</v>
      </c>
      <c r="O3307" t="b">
        <v>0</v>
      </c>
      <c r="P3307" t="s">
        <v>8286</v>
      </c>
      <c r="Q3307" s="6">
        <f t="shared" si="204"/>
        <v>5.4884742041712408E-3</v>
      </c>
      <c r="R3307" s="8">
        <f t="shared" si="207"/>
        <v>5</v>
      </c>
      <c r="S3307" t="s">
        <v>8314</v>
      </c>
      <c r="T3307" t="s">
        <v>8352</v>
      </c>
    </row>
    <row r="3308" spans="1:20" ht="60" x14ac:dyDescent="0.25">
      <c r="A3308">
        <v>164</v>
      </c>
      <c r="B3308" s="3" t="s">
        <v>166</v>
      </c>
      <c r="C3308" s="3" t="s">
        <v>4274</v>
      </c>
      <c r="D3308">
        <v>120000</v>
      </c>
      <c r="E3308">
        <v>640</v>
      </c>
      <c r="F3308" t="s">
        <v>8221</v>
      </c>
      <c r="G3308" t="s">
        <v>8224</v>
      </c>
      <c r="H3308" t="s">
        <v>8246</v>
      </c>
      <c r="I3308">
        <v>1411150701</v>
      </c>
      <c r="J3308" s="13">
        <f t="shared" si="205"/>
        <v>41901.762743055559</v>
      </c>
      <c r="K3308">
        <v>1405966701</v>
      </c>
      <c r="L3308" s="13">
        <f t="shared" si="206"/>
        <v>42675.171076388884</v>
      </c>
      <c r="M3308" t="b">
        <v>0</v>
      </c>
      <c r="N3308">
        <v>7</v>
      </c>
      <c r="O3308" t="b">
        <v>0</v>
      </c>
      <c r="P3308" t="s">
        <v>8268</v>
      </c>
      <c r="Q3308" s="6">
        <f t="shared" si="204"/>
        <v>5.3333333333333332E-3</v>
      </c>
      <c r="R3308" s="8">
        <f t="shared" si="207"/>
        <v>91.428571428571431</v>
      </c>
      <c r="S3308" t="s">
        <v>8320</v>
      </c>
      <c r="T3308" t="s">
        <v>8349</v>
      </c>
    </row>
    <row r="3309" spans="1:20" ht="45" x14ac:dyDescent="0.25">
      <c r="A3309">
        <v>691</v>
      </c>
      <c r="B3309" s="3" t="s">
        <v>692</v>
      </c>
      <c r="C3309" s="3" t="s">
        <v>4801</v>
      </c>
      <c r="D3309">
        <v>50000</v>
      </c>
      <c r="E3309">
        <v>260</v>
      </c>
      <c r="F3309" t="s">
        <v>8221</v>
      </c>
      <c r="G3309" t="s">
        <v>8224</v>
      </c>
      <c r="H3309" t="s">
        <v>8246</v>
      </c>
      <c r="I3309">
        <v>1435711246</v>
      </c>
      <c r="J3309" s="13">
        <f t="shared" si="205"/>
        <v>42186.028310185182</v>
      </c>
      <c r="K3309">
        <v>1433292046</v>
      </c>
      <c r="L3309" s="13">
        <f t="shared" si="206"/>
        <v>42766.956921296296</v>
      </c>
      <c r="M3309" t="b">
        <v>0</v>
      </c>
      <c r="N3309">
        <v>10</v>
      </c>
      <c r="O3309" t="b">
        <v>0</v>
      </c>
      <c r="P3309" t="s">
        <v>8273</v>
      </c>
      <c r="Q3309" s="6">
        <f t="shared" si="204"/>
        <v>5.1999999999999998E-3</v>
      </c>
      <c r="R3309" s="8">
        <f t="shared" si="207"/>
        <v>26</v>
      </c>
      <c r="S3309" t="s">
        <v>8310</v>
      </c>
      <c r="T3309" t="s">
        <v>8316</v>
      </c>
    </row>
    <row r="3310" spans="1:20" ht="60" x14ac:dyDescent="0.25">
      <c r="A3310">
        <v>1110</v>
      </c>
      <c r="B3310" s="3" t="s">
        <v>1111</v>
      </c>
      <c r="C3310" s="3" t="s">
        <v>5220</v>
      </c>
      <c r="D3310">
        <v>50000</v>
      </c>
      <c r="E3310">
        <v>255</v>
      </c>
      <c r="F3310" t="s">
        <v>8221</v>
      </c>
      <c r="G3310" t="s">
        <v>8224</v>
      </c>
      <c r="H3310" t="s">
        <v>8246</v>
      </c>
      <c r="I3310">
        <v>1354919022</v>
      </c>
      <c r="J3310" s="13">
        <f t="shared" si="205"/>
        <v>41250.933124999996</v>
      </c>
      <c r="K3310">
        <v>1352327022</v>
      </c>
      <c r="L3310" s="13">
        <f t="shared" si="206"/>
        <v>42048.181921296295</v>
      </c>
      <c r="M3310" t="b">
        <v>0</v>
      </c>
      <c r="N3310">
        <v>11</v>
      </c>
      <c r="O3310" t="b">
        <v>0</v>
      </c>
      <c r="P3310" t="s">
        <v>8282</v>
      </c>
      <c r="Q3310" s="6">
        <f t="shared" si="204"/>
        <v>5.1000000000000004E-3</v>
      </c>
      <c r="R3310" s="8">
        <f t="shared" si="207"/>
        <v>23.181818181818183</v>
      </c>
      <c r="S3310" t="s">
        <v>8312</v>
      </c>
      <c r="T3310" t="s">
        <v>8348</v>
      </c>
    </row>
    <row r="3311" spans="1:20" ht="45" x14ac:dyDescent="0.25">
      <c r="A3311">
        <v>1875</v>
      </c>
      <c r="B3311" s="3" t="s">
        <v>1876</v>
      </c>
      <c r="C3311" s="3" t="s">
        <v>5985</v>
      </c>
      <c r="D3311">
        <v>10000</v>
      </c>
      <c r="E3311">
        <v>51</v>
      </c>
      <c r="F3311" t="s">
        <v>8221</v>
      </c>
      <c r="G3311" t="s">
        <v>8224</v>
      </c>
      <c r="H3311" t="s">
        <v>8246</v>
      </c>
      <c r="I3311">
        <v>1470519308</v>
      </c>
      <c r="J3311" s="13">
        <f t="shared" si="205"/>
        <v>42588.899398148147</v>
      </c>
      <c r="K3311">
        <v>1465335308</v>
      </c>
      <c r="L3311" s="13">
        <f t="shared" si="206"/>
        <v>42094.667256944449</v>
      </c>
      <c r="M3311" t="b">
        <v>0</v>
      </c>
      <c r="N3311">
        <v>3</v>
      </c>
      <c r="O3311" t="b">
        <v>0</v>
      </c>
      <c r="P3311" t="s">
        <v>8283</v>
      </c>
      <c r="Q3311" s="6">
        <f t="shared" si="204"/>
        <v>5.1000000000000004E-3</v>
      </c>
      <c r="R3311" s="8">
        <f t="shared" si="207"/>
        <v>17</v>
      </c>
      <c r="S3311" t="s">
        <v>8312</v>
      </c>
      <c r="T3311" t="s">
        <v>8344</v>
      </c>
    </row>
    <row r="3312" spans="1:20" ht="30" x14ac:dyDescent="0.25">
      <c r="A3312">
        <v>1916</v>
      </c>
      <c r="B3312" s="3" t="s">
        <v>1917</v>
      </c>
      <c r="C3312" s="3" t="s">
        <v>6026</v>
      </c>
      <c r="D3312">
        <v>20000</v>
      </c>
      <c r="E3312">
        <v>102</v>
      </c>
      <c r="F3312" t="s">
        <v>8221</v>
      </c>
      <c r="G3312" t="s">
        <v>8224</v>
      </c>
      <c r="H3312" t="s">
        <v>8246</v>
      </c>
      <c r="I3312">
        <v>1478542375</v>
      </c>
      <c r="J3312" s="13">
        <f t="shared" si="205"/>
        <v>42681.758969907409</v>
      </c>
      <c r="K3312">
        <v>1476378775</v>
      </c>
      <c r="L3312" s="13">
        <f t="shared" si="206"/>
        <v>42437.924988425926</v>
      </c>
      <c r="M3312" t="b">
        <v>0</v>
      </c>
      <c r="N3312">
        <v>6</v>
      </c>
      <c r="O3312" t="b">
        <v>0</v>
      </c>
      <c r="P3312" t="s">
        <v>8294</v>
      </c>
      <c r="Q3312" s="6">
        <f t="shared" si="204"/>
        <v>5.1000000000000004E-3</v>
      </c>
      <c r="R3312" s="8">
        <f t="shared" si="207"/>
        <v>17</v>
      </c>
      <c r="S3312" t="s">
        <v>8310</v>
      </c>
      <c r="T3312" t="s">
        <v>8350</v>
      </c>
    </row>
    <row r="3313" spans="1:20" ht="60" x14ac:dyDescent="0.25">
      <c r="A3313">
        <v>1320</v>
      </c>
      <c r="B3313" s="3" t="s">
        <v>1321</v>
      </c>
      <c r="C3313" s="3" t="s">
        <v>5430</v>
      </c>
      <c r="D3313">
        <v>100000</v>
      </c>
      <c r="E3313">
        <v>503</v>
      </c>
      <c r="F3313" t="s">
        <v>8220</v>
      </c>
      <c r="G3313" t="s">
        <v>8233</v>
      </c>
      <c r="H3313" t="s">
        <v>8249</v>
      </c>
      <c r="I3313">
        <v>1483138800</v>
      </c>
      <c r="J3313" s="13">
        <f t="shared" si="205"/>
        <v>42734.958333333328</v>
      </c>
      <c r="K3313">
        <v>1480610046</v>
      </c>
      <c r="L3313" s="13">
        <f t="shared" si="206"/>
        <v>41952.09175925926</v>
      </c>
      <c r="M3313" t="b">
        <v>0</v>
      </c>
      <c r="N3313">
        <v>3</v>
      </c>
      <c r="O3313" t="b">
        <v>0</v>
      </c>
      <c r="P3313" t="s">
        <v>8273</v>
      </c>
      <c r="Q3313" s="6">
        <f t="shared" si="204"/>
        <v>5.0299999999999997E-3</v>
      </c>
      <c r="R3313" s="8">
        <f t="shared" si="207"/>
        <v>167.66666666666666</v>
      </c>
      <c r="S3313" t="s">
        <v>8310</v>
      </c>
      <c r="T3313" t="s">
        <v>8316</v>
      </c>
    </row>
    <row r="3314" spans="1:20" x14ac:dyDescent="0.25">
      <c r="A3314">
        <v>919</v>
      </c>
      <c r="B3314" s="3" t="s">
        <v>920</v>
      </c>
      <c r="C3314" s="3" t="s">
        <v>5029</v>
      </c>
      <c r="D3314">
        <v>20000</v>
      </c>
      <c r="E3314">
        <v>100</v>
      </c>
      <c r="F3314" t="s">
        <v>8221</v>
      </c>
      <c r="G3314" t="s">
        <v>8224</v>
      </c>
      <c r="H3314" t="s">
        <v>8246</v>
      </c>
      <c r="I3314">
        <v>1355930645</v>
      </c>
      <c r="J3314" s="13">
        <f t="shared" si="205"/>
        <v>41262.641724537039</v>
      </c>
      <c r="K3314">
        <v>1352906645</v>
      </c>
      <c r="L3314" s="13">
        <f t="shared" si="206"/>
        <v>42662.752199074079</v>
      </c>
      <c r="M3314" t="b">
        <v>0</v>
      </c>
      <c r="N3314">
        <v>1</v>
      </c>
      <c r="O3314" t="b">
        <v>0</v>
      </c>
      <c r="P3314" t="s">
        <v>8278</v>
      </c>
      <c r="Q3314" s="6">
        <f t="shared" si="204"/>
        <v>5.0000000000000001E-3</v>
      </c>
      <c r="R3314" s="8">
        <f t="shared" si="207"/>
        <v>100</v>
      </c>
      <c r="S3314" t="s">
        <v>8314</v>
      </c>
      <c r="T3314" t="s">
        <v>8346</v>
      </c>
    </row>
    <row r="3315" spans="1:20" ht="60" x14ac:dyDescent="0.25">
      <c r="A3315">
        <v>1099</v>
      </c>
      <c r="B3315" s="3" t="s">
        <v>1100</v>
      </c>
      <c r="C3315" s="3" t="s">
        <v>5209</v>
      </c>
      <c r="D3315">
        <v>5000</v>
      </c>
      <c r="E3315">
        <v>25</v>
      </c>
      <c r="F3315" t="s">
        <v>8221</v>
      </c>
      <c r="G3315" t="s">
        <v>8225</v>
      </c>
      <c r="H3315" t="s">
        <v>8247</v>
      </c>
      <c r="I3315">
        <v>1431547468</v>
      </c>
      <c r="J3315" s="13">
        <f t="shared" si="205"/>
        <v>42137.836435185185</v>
      </c>
      <c r="K3315">
        <v>1428955468</v>
      </c>
      <c r="L3315" s="13">
        <f t="shared" si="206"/>
        <v>42164.615856481483</v>
      </c>
      <c r="M3315" t="b">
        <v>0</v>
      </c>
      <c r="N3315">
        <v>1</v>
      </c>
      <c r="O3315" t="b">
        <v>0</v>
      </c>
      <c r="P3315" t="s">
        <v>8282</v>
      </c>
      <c r="Q3315" s="6">
        <f t="shared" si="204"/>
        <v>5.0000000000000001E-3</v>
      </c>
      <c r="R3315" s="8">
        <f t="shared" si="207"/>
        <v>25</v>
      </c>
      <c r="S3315" t="s">
        <v>8312</v>
      </c>
      <c r="T3315" t="s">
        <v>8348</v>
      </c>
    </row>
    <row r="3316" spans="1:20" ht="60" x14ac:dyDescent="0.25">
      <c r="A3316">
        <v>1113</v>
      </c>
      <c r="B3316" s="3" t="s">
        <v>1114</v>
      </c>
      <c r="C3316" s="3" t="s">
        <v>5223</v>
      </c>
      <c r="D3316">
        <v>1000</v>
      </c>
      <c r="E3316">
        <v>5</v>
      </c>
      <c r="F3316" t="s">
        <v>8221</v>
      </c>
      <c r="G3316" t="s">
        <v>8225</v>
      </c>
      <c r="H3316" t="s">
        <v>8247</v>
      </c>
      <c r="I3316">
        <v>1408058820</v>
      </c>
      <c r="J3316" s="13">
        <f t="shared" si="205"/>
        <v>41865.977083333331</v>
      </c>
      <c r="K3316">
        <v>1405466820</v>
      </c>
      <c r="L3316" s="13">
        <f t="shared" si="206"/>
        <v>41935.509652777779</v>
      </c>
      <c r="M3316" t="b">
        <v>0</v>
      </c>
      <c r="N3316">
        <v>1</v>
      </c>
      <c r="O3316" t="b">
        <v>0</v>
      </c>
      <c r="P3316" t="s">
        <v>8282</v>
      </c>
      <c r="Q3316" s="6">
        <f t="shared" si="204"/>
        <v>5.0000000000000001E-3</v>
      </c>
      <c r="R3316" s="8">
        <f t="shared" si="207"/>
        <v>5</v>
      </c>
      <c r="S3316" t="s">
        <v>8312</v>
      </c>
      <c r="T3316" t="s">
        <v>8348</v>
      </c>
    </row>
    <row r="3317" spans="1:20" ht="45" x14ac:dyDescent="0.25">
      <c r="A3317">
        <v>1126</v>
      </c>
      <c r="B3317" s="3" t="s">
        <v>1127</v>
      </c>
      <c r="C3317" s="3" t="s">
        <v>5236</v>
      </c>
      <c r="D3317">
        <v>2000</v>
      </c>
      <c r="E3317">
        <v>10</v>
      </c>
      <c r="F3317" t="s">
        <v>8221</v>
      </c>
      <c r="G3317" t="s">
        <v>8224</v>
      </c>
      <c r="H3317" t="s">
        <v>8246</v>
      </c>
      <c r="I3317">
        <v>1468482694</v>
      </c>
      <c r="J3317" s="13">
        <f t="shared" si="205"/>
        <v>42565.327476851846</v>
      </c>
      <c r="K3317">
        <v>1465890694</v>
      </c>
      <c r="L3317" s="13">
        <f t="shared" si="206"/>
        <v>41682.23646990741</v>
      </c>
      <c r="M3317" t="b">
        <v>0</v>
      </c>
      <c r="N3317">
        <v>2</v>
      </c>
      <c r="O3317" t="b">
        <v>0</v>
      </c>
      <c r="P3317" t="s">
        <v>8283</v>
      </c>
      <c r="Q3317" s="6">
        <f t="shared" si="204"/>
        <v>5.0000000000000001E-3</v>
      </c>
      <c r="R3317" s="8">
        <f t="shared" si="207"/>
        <v>5</v>
      </c>
      <c r="S3317" t="s">
        <v>8312</v>
      </c>
      <c r="T3317" t="s">
        <v>8344</v>
      </c>
    </row>
    <row r="3318" spans="1:20" ht="45" x14ac:dyDescent="0.25">
      <c r="A3318">
        <v>1407</v>
      </c>
      <c r="B3318" s="3" t="s">
        <v>1408</v>
      </c>
      <c r="C3318" s="3" t="s">
        <v>5517</v>
      </c>
      <c r="D3318">
        <v>3000</v>
      </c>
      <c r="E3318">
        <v>15</v>
      </c>
      <c r="F3318" t="s">
        <v>8221</v>
      </c>
      <c r="G3318" t="s">
        <v>8224</v>
      </c>
      <c r="H3318" t="s">
        <v>8246</v>
      </c>
      <c r="I3318">
        <v>1407847978</v>
      </c>
      <c r="J3318" s="13">
        <f t="shared" si="205"/>
        <v>41863.536782407406</v>
      </c>
      <c r="K3318">
        <v>1405687978</v>
      </c>
      <c r="L3318" s="13">
        <f t="shared" si="206"/>
        <v>41911.657430555555</v>
      </c>
      <c r="M3318" t="b">
        <v>0</v>
      </c>
      <c r="N3318">
        <v>2</v>
      </c>
      <c r="O3318" t="b">
        <v>0</v>
      </c>
      <c r="P3318" t="s">
        <v>8287</v>
      </c>
      <c r="Q3318" s="6">
        <f t="shared" si="204"/>
        <v>5.0000000000000001E-3</v>
      </c>
      <c r="R3318" s="8">
        <f t="shared" si="207"/>
        <v>7.5</v>
      </c>
      <c r="S3318" t="s">
        <v>8323</v>
      </c>
      <c r="T3318" t="s">
        <v>8358</v>
      </c>
    </row>
    <row r="3319" spans="1:20" ht="60" x14ac:dyDescent="0.25">
      <c r="A3319">
        <v>1581</v>
      </c>
      <c r="B3319" s="3" t="s">
        <v>1582</v>
      </c>
      <c r="C3319" s="3" t="s">
        <v>5691</v>
      </c>
      <c r="D3319">
        <v>1000</v>
      </c>
      <c r="E3319">
        <v>5</v>
      </c>
      <c r="F3319" t="s">
        <v>8221</v>
      </c>
      <c r="G3319" t="s">
        <v>8225</v>
      </c>
      <c r="H3319" t="s">
        <v>8247</v>
      </c>
      <c r="I3319">
        <v>1450521990</v>
      </c>
      <c r="J3319" s="13">
        <f t="shared" si="205"/>
        <v>42357.448958333334</v>
      </c>
      <c r="K3319">
        <v>1447757190</v>
      </c>
      <c r="L3319" s="13">
        <f t="shared" si="206"/>
        <v>42318.098217592589</v>
      </c>
      <c r="M3319" t="b">
        <v>0</v>
      </c>
      <c r="N3319">
        <v>1</v>
      </c>
      <c r="O3319" t="b">
        <v>0</v>
      </c>
      <c r="P3319" t="s">
        <v>8291</v>
      </c>
      <c r="Q3319" s="6">
        <f t="shared" si="204"/>
        <v>5.0000000000000001E-3</v>
      </c>
      <c r="R3319" s="8">
        <f t="shared" si="207"/>
        <v>5</v>
      </c>
      <c r="S3319" t="s">
        <v>8325</v>
      </c>
      <c r="T3319" t="s">
        <v>8343</v>
      </c>
    </row>
    <row r="3320" spans="1:20" ht="45" x14ac:dyDescent="0.25">
      <c r="A3320">
        <v>1789</v>
      </c>
      <c r="B3320" s="3" t="s">
        <v>1790</v>
      </c>
      <c r="C3320" s="3" t="s">
        <v>5899</v>
      </c>
      <c r="D3320">
        <v>8000</v>
      </c>
      <c r="E3320">
        <v>40</v>
      </c>
      <c r="F3320" t="s">
        <v>8221</v>
      </c>
      <c r="G3320" t="s">
        <v>8224</v>
      </c>
      <c r="H3320" t="s">
        <v>8246</v>
      </c>
      <c r="I3320">
        <v>1421042403</v>
      </c>
      <c r="J3320" s="13">
        <f t="shared" si="205"/>
        <v>42016.250034722223</v>
      </c>
      <c r="K3320">
        <v>1415858403</v>
      </c>
      <c r="L3320" s="13">
        <f t="shared" si="206"/>
        <v>42107.679756944446</v>
      </c>
      <c r="M3320" t="b">
        <v>1</v>
      </c>
      <c r="N3320">
        <v>4</v>
      </c>
      <c r="O3320" t="b">
        <v>0</v>
      </c>
      <c r="P3320" t="s">
        <v>8285</v>
      </c>
      <c r="Q3320" s="6">
        <f t="shared" si="204"/>
        <v>5.0000000000000001E-3</v>
      </c>
      <c r="R3320" s="8">
        <f t="shared" si="207"/>
        <v>10</v>
      </c>
      <c r="S3320" t="s">
        <v>8325</v>
      </c>
      <c r="T3320" t="s">
        <v>8326</v>
      </c>
    </row>
    <row r="3321" spans="1:20" ht="60" x14ac:dyDescent="0.25">
      <c r="A3321">
        <v>1866</v>
      </c>
      <c r="B3321" s="3" t="s">
        <v>1867</v>
      </c>
      <c r="C3321" s="3" t="s">
        <v>5976</v>
      </c>
      <c r="D3321">
        <v>25000</v>
      </c>
      <c r="E3321">
        <v>125</v>
      </c>
      <c r="F3321" t="s">
        <v>8221</v>
      </c>
      <c r="G3321" t="s">
        <v>8224</v>
      </c>
      <c r="H3321" t="s">
        <v>8246</v>
      </c>
      <c r="I3321">
        <v>1488340800</v>
      </c>
      <c r="J3321" s="13">
        <f t="shared" si="205"/>
        <v>42795.166666666672</v>
      </c>
      <c r="K3321">
        <v>1483768497</v>
      </c>
      <c r="L3321" s="13">
        <f t="shared" si="206"/>
        <v>41784.789687500001</v>
      </c>
      <c r="M3321" t="b">
        <v>0</v>
      </c>
      <c r="N3321">
        <v>2</v>
      </c>
      <c r="O3321" t="b">
        <v>0</v>
      </c>
      <c r="P3321" t="s">
        <v>8283</v>
      </c>
      <c r="Q3321" s="6">
        <f t="shared" si="204"/>
        <v>5.0000000000000001E-3</v>
      </c>
      <c r="R3321" s="8">
        <f t="shared" si="207"/>
        <v>62.5</v>
      </c>
      <c r="S3321" t="s">
        <v>8312</v>
      </c>
      <c r="T3321" t="s">
        <v>8344</v>
      </c>
    </row>
    <row r="3322" spans="1:20" ht="60" x14ac:dyDescent="0.25">
      <c r="A3322">
        <v>2568</v>
      </c>
      <c r="B3322" s="3" t="s">
        <v>2568</v>
      </c>
      <c r="C3322" s="3" t="s">
        <v>6678</v>
      </c>
      <c r="D3322">
        <v>10000</v>
      </c>
      <c r="E3322">
        <v>50</v>
      </c>
      <c r="F3322" t="s">
        <v>8220</v>
      </c>
      <c r="G3322" t="s">
        <v>8225</v>
      </c>
      <c r="H3322" t="s">
        <v>8247</v>
      </c>
      <c r="I3322">
        <v>1472745594</v>
      </c>
      <c r="J3322" s="13">
        <f t="shared" si="205"/>
        <v>42614.666597222225</v>
      </c>
      <c r="K3322">
        <v>1470153594</v>
      </c>
      <c r="L3322" s="13">
        <f t="shared" si="206"/>
        <v>42138.692627314813</v>
      </c>
      <c r="M3322" t="b">
        <v>0</v>
      </c>
      <c r="N3322">
        <v>1</v>
      </c>
      <c r="O3322" t="b">
        <v>0</v>
      </c>
      <c r="P3322" t="s">
        <v>8284</v>
      </c>
      <c r="Q3322" s="6">
        <f t="shared" si="204"/>
        <v>5.0000000000000001E-3</v>
      </c>
      <c r="R3322" s="8">
        <f t="shared" si="207"/>
        <v>50</v>
      </c>
      <c r="S3322" t="s">
        <v>8328</v>
      </c>
      <c r="T3322" t="s">
        <v>8356</v>
      </c>
    </row>
    <row r="3323" spans="1:20" ht="45" x14ac:dyDescent="0.25">
      <c r="A3323">
        <v>2583</v>
      </c>
      <c r="B3323" s="3" t="s">
        <v>2583</v>
      </c>
      <c r="C3323" s="3" t="s">
        <v>6693</v>
      </c>
      <c r="D3323">
        <v>1000</v>
      </c>
      <c r="E3323">
        <v>5</v>
      </c>
      <c r="F3323" t="s">
        <v>8221</v>
      </c>
      <c r="G3323" t="s">
        <v>8224</v>
      </c>
      <c r="H3323" t="s">
        <v>8246</v>
      </c>
      <c r="I3323">
        <v>1426526880</v>
      </c>
      <c r="J3323" s="13">
        <f t="shared" si="205"/>
        <v>42079.727777777778</v>
      </c>
      <c r="K3323">
        <v>1421346480</v>
      </c>
      <c r="L3323" s="13">
        <f t="shared" si="206"/>
        <v>42083.069884259254</v>
      </c>
      <c r="M3323" t="b">
        <v>0</v>
      </c>
      <c r="N3323">
        <v>5</v>
      </c>
      <c r="O3323" t="b">
        <v>0</v>
      </c>
      <c r="P3323" t="s">
        <v>8284</v>
      </c>
      <c r="Q3323" s="6">
        <f t="shared" si="204"/>
        <v>5.0000000000000001E-3</v>
      </c>
      <c r="R3323" s="8">
        <f t="shared" si="207"/>
        <v>1</v>
      </c>
      <c r="S3323" t="s">
        <v>8328</v>
      </c>
      <c r="T3323" t="s">
        <v>8356</v>
      </c>
    </row>
    <row r="3324" spans="1:20" ht="30" x14ac:dyDescent="0.25">
      <c r="A3324">
        <v>2893</v>
      </c>
      <c r="B3324" s="3" t="s">
        <v>2893</v>
      </c>
      <c r="C3324" s="3" t="s">
        <v>7003</v>
      </c>
      <c r="D3324">
        <v>5000</v>
      </c>
      <c r="E3324">
        <v>25</v>
      </c>
      <c r="F3324" t="s">
        <v>8221</v>
      </c>
      <c r="G3324" t="s">
        <v>8224</v>
      </c>
      <c r="H3324" t="s">
        <v>8246</v>
      </c>
      <c r="I3324">
        <v>1420768800</v>
      </c>
      <c r="J3324" s="13">
        <f t="shared" si="205"/>
        <v>42013.083333333328</v>
      </c>
      <c r="K3324">
        <v>1415644395</v>
      </c>
      <c r="L3324" s="13">
        <f t="shared" si="206"/>
        <v>42192.816238425927</v>
      </c>
      <c r="M3324" t="b">
        <v>0</v>
      </c>
      <c r="N3324">
        <v>2</v>
      </c>
      <c r="O3324" t="b">
        <v>0</v>
      </c>
      <c r="P3324" t="s">
        <v>8271</v>
      </c>
      <c r="Q3324" s="6">
        <f t="shared" si="204"/>
        <v>5.0000000000000001E-3</v>
      </c>
      <c r="R3324" s="8">
        <f t="shared" si="207"/>
        <v>12.5</v>
      </c>
      <c r="S3324" t="s">
        <v>8317</v>
      </c>
      <c r="T3324" t="s">
        <v>8318</v>
      </c>
    </row>
    <row r="3325" spans="1:20" ht="45" x14ac:dyDescent="0.25">
      <c r="A3325">
        <v>553</v>
      </c>
      <c r="B3325" s="3" t="s">
        <v>554</v>
      </c>
      <c r="C3325" s="3" t="s">
        <v>4663</v>
      </c>
      <c r="D3325">
        <v>25000</v>
      </c>
      <c r="E3325">
        <v>123</v>
      </c>
      <c r="F3325" t="s">
        <v>8221</v>
      </c>
      <c r="G3325" t="s">
        <v>8224</v>
      </c>
      <c r="H3325" t="s">
        <v>8246</v>
      </c>
      <c r="I3325">
        <v>1415988991</v>
      </c>
      <c r="J3325" s="13">
        <f t="shared" si="205"/>
        <v>41957.761469907404</v>
      </c>
      <c r="K3325">
        <v>1413393391</v>
      </c>
      <c r="L3325" s="13">
        <f t="shared" si="206"/>
        <v>42429.84956018519</v>
      </c>
      <c r="M3325" t="b">
        <v>0</v>
      </c>
      <c r="N3325">
        <v>6</v>
      </c>
      <c r="O3325" t="b">
        <v>0</v>
      </c>
      <c r="P3325" t="s">
        <v>8272</v>
      </c>
      <c r="Q3325" s="6">
        <f t="shared" si="204"/>
        <v>4.9199999999999999E-3</v>
      </c>
      <c r="R3325" s="8">
        <f t="shared" si="207"/>
        <v>20.5</v>
      </c>
      <c r="S3325" t="s">
        <v>8310</v>
      </c>
      <c r="T3325" t="s">
        <v>8357</v>
      </c>
    </row>
    <row r="3326" spans="1:20" ht="45" x14ac:dyDescent="0.25">
      <c r="A3326">
        <v>2435</v>
      </c>
      <c r="B3326" s="3" t="s">
        <v>2436</v>
      </c>
      <c r="C3326" s="3" t="s">
        <v>6545</v>
      </c>
      <c r="D3326">
        <v>250000</v>
      </c>
      <c r="E3326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 s="13">
        <f t="shared" si="205"/>
        <v>42282.277615740735</v>
      </c>
      <c r="K3326">
        <v>1441435186</v>
      </c>
      <c r="L3326" s="13">
        <f t="shared" si="206"/>
        <v>41941.680567129632</v>
      </c>
      <c r="M3326" t="b">
        <v>0</v>
      </c>
      <c r="N3326">
        <v>4</v>
      </c>
      <c r="O3326" t="b">
        <v>0</v>
      </c>
      <c r="P3326" t="s">
        <v>8284</v>
      </c>
      <c r="Q3326" s="6">
        <f t="shared" si="204"/>
        <v>4.8960000000000002E-3</v>
      </c>
      <c r="R3326" s="8">
        <f t="shared" si="207"/>
        <v>306</v>
      </c>
      <c r="S3326" t="s">
        <v>8328</v>
      </c>
      <c r="T3326" t="s">
        <v>8356</v>
      </c>
    </row>
    <row r="3327" spans="1:20" ht="30" x14ac:dyDescent="0.25">
      <c r="A3327">
        <v>1148</v>
      </c>
      <c r="B3327" s="3" t="s">
        <v>1149</v>
      </c>
      <c r="C3327" s="3" t="s">
        <v>5258</v>
      </c>
      <c r="D3327">
        <v>15000</v>
      </c>
      <c r="E3327">
        <v>73</v>
      </c>
      <c r="F3327" t="s">
        <v>8221</v>
      </c>
      <c r="G3327" t="s">
        <v>8224</v>
      </c>
      <c r="H3327" t="s">
        <v>8246</v>
      </c>
      <c r="I3327">
        <v>1480568781</v>
      </c>
      <c r="J3327" s="13">
        <f t="shared" si="205"/>
        <v>42705.212743055556</v>
      </c>
      <c r="K3327">
        <v>1477973181</v>
      </c>
      <c r="L3327" s="13">
        <f t="shared" si="206"/>
        <v>41745.891319444447</v>
      </c>
      <c r="M3327" t="b">
        <v>0</v>
      </c>
      <c r="N3327">
        <v>3</v>
      </c>
      <c r="O3327" t="b">
        <v>0</v>
      </c>
      <c r="P3327" t="s">
        <v>8284</v>
      </c>
      <c r="Q3327" s="6">
        <f t="shared" si="204"/>
        <v>4.8666666666666667E-3</v>
      </c>
      <c r="R3327" s="8">
        <f t="shared" si="207"/>
        <v>24.333333333333332</v>
      </c>
      <c r="S3327" t="s">
        <v>8328</v>
      </c>
      <c r="T3327" t="s">
        <v>8356</v>
      </c>
    </row>
    <row r="3328" spans="1:20" ht="60" x14ac:dyDescent="0.25">
      <c r="A3328">
        <v>3077</v>
      </c>
      <c r="B3328" s="3" t="s">
        <v>3077</v>
      </c>
      <c r="C3328" s="3" t="s">
        <v>7187</v>
      </c>
      <c r="D3328">
        <v>22000</v>
      </c>
      <c r="E3328">
        <v>105</v>
      </c>
      <c r="F3328" t="s">
        <v>8221</v>
      </c>
      <c r="G3328" t="s">
        <v>8229</v>
      </c>
      <c r="H3328" t="s">
        <v>8251</v>
      </c>
      <c r="I3328">
        <v>1488495478</v>
      </c>
      <c r="J3328" s="13">
        <f t="shared" si="205"/>
        <v>42796.956921296296</v>
      </c>
      <c r="K3328">
        <v>1485903478</v>
      </c>
      <c r="L3328" s="13">
        <f t="shared" si="206"/>
        <v>42559.474004629628</v>
      </c>
      <c r="M3328" t="b">
        <v>0</v>
      </c>
      <c r="N3328">
        <v>2</v>
      </c>
      <c r="O3328" t="b">
        <v>0</v>
      </c>
      <c r="P3328" t="s">
        <v>8303</v>
      </c>
      <c r="Q3328" s="6">
        <f t="shared" si="204"/>
        <v>4.7727272727272731E-3</v>
      </c>
      <c r="R3328" s="8">
        <f t="shared" si="207"/>
        <v>52.5</v>
      </c>
      <c r="S3328" t="s">
        <v>8317</v>
      </c>
      <c r="T3328" t="s">
        <v>8330</v>
      </c>
    </row>
    <row r="3329" spans="1:20" ht="45" x14ac:dyDescent="0.25">
      <c r="A3329">
        <v>2695</v>
      </c>
      <c r="B3329" s="3" t="s">
        <v>2695</v>
      </c>
      <c r="C3329" s="3" t="s">
        <v>6805</v>
      </c>
      <c r="D3329">
        <v>15000</v>
      </c>
      <c r="E3329">
        <v>71</v>
      </c>
      <c r="F3329" t="s">
        <v>8221</v>
      </c>
      <c r="G3329" t="s">
        <v>8224</v>
      </c>
      <c r="H3329" t="s">
        <v>8246</v>
      </c>
      <c r="I3329">
        <v>1428981718</v>
      </c>
      <c r="J3329" s="13">
        <f t="shared" si="205"/>
        <v>42108.14025462963</v>
      </c>
      <c r="K3329">
        <v>1423801318</v>
      </c>
      <c r="L3329" s="13">
        <f t="shared" si="206"/>
        <v>42527.650995370372</v>
      </c>
      <c r="M3329" t="b">
        <v>0</v>
      </c>
      <c r="N3329">
        <v>3</v>
      </c>
      <c r="O3329" t="b">
        <v>0</v>
      </c>
      <c r="P3329" t="s">
        <v>8284</v>
      </c>
      <c r="Q3329" s="6">
        <f t="shared" si="204"/>
        <v>4.7333333333333333E-3</v>
      </c>
      <c r="R3329" s="8">
        <f t="shared" si="207"/>
        <v>23.666666666666668</v>
      </c>
      <c r="S3329" t="s">
        <v>8328</v>
      </c>
      <c r="T3329" t="s">
        <v>8356</v>
      </c>
    </row>
    <row r="3330" spans="1:20" ht="60" x14ac:dyDescent="0.25">
      <c r="A3330">
        <v>1124</v>
      </c>
      <c r="B3330" s="3" t="s">
        <v>1125</v>
      </c>
      <c r="C3330" s="3" t="s">
        <v>5234</v>
      </c>
      <c r="D3330">
        <v>90000</v>
      </c>
      <c r="E3330">
        <v>425</v>
      </c>
      <c r="F3330" t="s">
        <v>8221</v>
      </c>
      <c r="G3330" t="s">
        <v>8224</v>
      </c>
      <c r="H3330" t="s">
        <v>8246</v>
      </c>
      <c r="I3330">
        <v>1430409651</v>
      </c>
      <c r="J3330" s="13">
        <f t="shared" si="205"/>
        <v>42124.667256944449</v>
      </c>
      <c r="K3330">
        <v>1427817651</v>
      </c>
      <c r="L3330" s="13">
        <f t="shared" si="206"/>
        <v>42206.763217592597</v>
      </c>
      <c r="M3330" t="b">
        <v>0</v>
      </c>
      <c r="N3330">
        <v>7</v>
      </c>
      <c r="O3330" t="b">
        <v>0</v>
      </c>
      <c r="P3330" t="s">
        <v>8283</v>
      </c>
      <c r="Q3330" s="6">
        <f t="shared" ref="Q3330:Q3393" si="208">E3330/D3330</f>
        <v>4.7222222222222223E-3</v>
      </c>
      <c r="R3330" s="8">
        <f t="shared" si="207"/>
        <v>60.714285714285715</v>
      </c>
      <c r="S3330" t="s">
        <v>8312</v>
      </c>
      <c r="T3330" t="s">
        <v>8344</v>
      </c>
    </row>
    <row r="3331" spans="1:20" ht="45" x14ac:dyDescent="0.25">
      <c r="A3331">
        <v>992</v>
      </c>
      <c r="B3331" s="3" t="s">
        <v>993</v>
      </c>
      <c r="C3331" s="3" t="s">
        <v>5102</v>
      </c>
      <c r="D3331">
        <v>100000</v>
      </c>
      <c r="E3331">
        <v>467</v>
      </c>
      <c r="F3331" t="s">
        <v>8221</v>
      </c>
      <c r="G3331" t="s">
        <v>8224</v>
      </c>
      <c r="H3331" t="s">
        <v>8246</v>
      </c>
      <c r="I3331">
        <v>1462655519</v>
      </c>
      <c r="J3331" s="13">
        <f t="shared" ref="J3331:J3394" si="209">(((I3331/60)/60)/24)+DATE(1970,1,1)</f>
        <v>42497.883321759262</v>
      </c>
      <c r="K3331">
        <v>1457475119</v>
      </c>
      <c r="L3331" s="13">
        <f t="shared" ref="L3331:L3394" si="210">(((K3350/60)/60)/24)+DATE(1970,1,1)</f>
        <v>42325.19358796296</v>
      </c>
      <c r="M3331" t="b">
        <v>0</v>
      </c>
      <c r="N3331">
        <v>4</v>
      </c>
      <c r="O3331" t="b">
        <v>0</v>
      </c>
      <c r="P3331" t="s">
        <v>8273</v>
      </c>
      <c r="Q3331" s="6">
        <f t="shared" si="208"/>
        <v>4.6699999999999997E-3</v>
      </c>
      <c r="R3331" s="8">
        <f t="shared" ref="R3331:R3394" si="211">E3331/N3331</f>
        <v>116.75</v>
      </c>
      <c r="S3331" t="s">
        <v>8310</v>
      </c>
      <c r="T3331" t="s">
        <v>8316</v>
      </c>
    </row>
    <row r="3332" spans="1:20" ht="60" x14ac:dyDescent="0.25">
      <c r="A3332">
        <v>1158</v>
      </c>
      <c r="B3332" s="3" t="s">
        <v>1159</v>
      </c>
      <c r="C3332" s="3" t="s">
        <v>5268</v>
      </c>
      <c r="D3332">
        <v>7500</v>
      </c>
      <c r="E3332">
        <v>35</v>
      </c>
      <c r="F3332" t="s">
        <v>8221</v>
      </c>
      <c r="G3332" t="s">
        <v>8224</v>
      </c>
      <c r="H3332" t="s">
        <v>8246</v>
      </c>
      <c r="I3332">
        <v>1418091128</v>
      </c>
      <c r="J3332" s="13">
        <f t="shared" si="209"/>
        <v>41982.09175925926</v>
      </c>
      <c r="K3332">
        <v>1415499128</v>
      </c>
      <c r="L3332" s="13">
        <f t="shared" si="210"/>
        <v>41948.727256944447</v>
      </c>
      <c r="M3332" t="b">
        <v>0</v>
      </c>
      <c r="N3332">
        <v>3</v>
      </c>
      <c r="O3332" t="b">
        <v>0</v>
      </c>
      <c r="P3332" t="s">
        <v>8284</v>
      </c>
      <c r="Q3332" s="6">
        <f t="shared" si="208"/>
        <v>4.6666666666666671E-3</v>
      </c>
      <c r="R3332" s="8">
        <f t="shared" si="211"/>
        <v>11.666666666666666</v>
      </c>
      <c r="S3332" t="s">
        <v>8328</v>
      </c>
      <c r="T3332" t="s">
        <v>8356</v>
      </c>
    </row>
    <row r="3333" spans="1:20" ht="60" x14ac:dyDescent="0.25">
      <c r="A3333">
        <v>1109</v>
      </c>
      <c r="B3333" s="3" t="s">
        <v>1110</v>
      </c>
      <c r="C3333" s="3" t="s">
        <v>5219</v>
      </c>
      <c r="D3333">
        <v>10000</v>
      </c>
      <c r="E3333">
        <v>45</v>
      </c>
      <c r="F3333" t="s">
        <v>8221</v>
      </c>
      <c r="G3333" t="s">
        <v>8224</v>
      </c>
      <c r="H3333" t="s">
        <v>8246</v>
      </c>
      <c r="I3333">
        <v>1479495790</v>
      </c>
      <c r="J3333" s="13">
        <f t="shared" si="209"/>
        <v>42692.793865740736</v>
      </c>
      <c r="K3333">
        <v>1476900190</v>
      </c>
      <c r="L3333" s="13">
        <f t="shared" si="210"/>
        <v>41948.041192129633</v>
      </c>
      <c r="M3333" t="b">
        <v>0</v>
      </c>
      <c r="N3333">
        <v>3</v>
      </c>
      <c r="O3333" t="b">
        <v>0</v>
      </c>
      <c r="P3333" t="s">
        <v>8282</v>
      </c>
      <c r="Q3333" s="6">
        <f t="shared" si="208"/>
        <v>4.4999999999999997E-3</v>
      </c>
      <c r="R3333" s="8">
        <f t="shared" si="211"/>
        <v>15</v>
      </c>
      <c r="S3333" t="s">
        <v>8312</v>
      </c>
      <c r="T3333" t="s">
        <v>8348</v>
      </c>
    </row>
    <row r="3334" spans="1:20" ht="60" x14ac:dyDescent="0.25">
      <c r="A3334">
        <v>1873</v>
      </c>
      <c r="B3334" s="3" t="s">
        <v>1874</v>
      </c>
      <c r="C3334" s="3" t="s">
        <v>5983</v>
      </c>
      <c r="D3334">
        <v>8000</v>
      </c>
      <c r="E3334">
        <v>36</v>
      </c>
      <c r="F3334" t="s">
        <v>8221</v>
      </c>
      <c r="G3334" t="s">
        <v>8229</v>
      </c>
      <c r="H3334" t="s">
        <v>8251</v>
      </c>
      <c r="I3334">
        <v>1436373900</v>
      </c>
      <c r="J3334" s="13">
        <f t="shared" si="209"/>
        <v>42193.697916666672</v>
      </c>
      <c r="K3334">
        <v>1433861210</v>
      </c>
      <c r="L3334" s="13">
        <f t="shared" si="210"/>
        <v>42129.777210648142</v>
      </c>
      <c r="M3334" t="b">
        <v>0</v>
      </c>
      <c r="N3334">
        <v>2</v>
      </c>
      <c r="O3334" t="b">
        <v>0</v>
      </c>
      <c r="P3334" t="s">
        <v>8283</v>
      </c>
      <c r="Q3334" s="6">
        <f t="shared" si="208"/>
        <v>4.4999999999999997E-3</v>
      </c>
      <c r="R3334" s="8">
        <f t="shared" si="211"/>
        <v>18</v>
      </c>
      <c r="S3334" t="s">
        <v>8312</v>
      </c>
      <c r="T3334" t="s">
        <v>8344</v>
      </c>
    </row>
    <row r="3335" spans="1:20" ht="45" x14ac:dyDescent="0.25">
      <c r="A3335">
        <v>1543</v>
      </c>
      <c r="B3335" s="3" t="s">
        <v>1544</v>
      </c>
      <c r="C3335" s="3" t="s">
        <v>5653</v>
      </c>
      <c r="D3335">
        <v>2250</v>
      </c>
      <c r="E3335">
        <v>10</v>
      </c>
      <c r="F3335" t="s">
        <v>8221</v>
      </c>
      <c r="G3335" t="s">
        <v>8224</v>
      </c>
      <c r="H3335" t="s">
        <v>8246</v>
      </c>
      <c r="I3335">
        <v>1416662034</v>
      </c>
      <c r="J3335" s="13">
        <f t="shared" si="209"/>
        <v>41965.551319444443</v>
      </c>
      <c r="K3335">
        <v>1414066434</v>
      </c>
      <c r="L3335" s="13">
        <f t="shared" si="210"/>
        <v>41990.438043981485</v>
      </c>
      <c r="M3335" t="b">
        <v>0</v>
      </c>
      <c r="N3335">
        <v>1</v>
      </c>
      <c r="O3335" t="b">
        <v>0</v>
      </c>
      <c r="P3335" t="s">
        <v>8289</v>
      </c>
      <c r="Q3335" s="6">
        <f t="shared" si="208"/>
        <v>4.4444444444444444E-3</v>
      </c>
      <c r="R3335" s="8">
        <f t="shared" si="211"/>
        <v>10</v>
      </c>
      <c r="S3335" t="s">
        <v>8325</v>
      </c>
      <c r="T3335" t="s">
        <v>8353</v>
      </c>
    </row>
    <row r="3336" spans="1:20" ht="60" x14ac:dyDescent="0.25">
      <c r="A3336">
        <v>420</v>
      </c>
      <c r="B3336" s="3" t="s">
        <v>421</v>
      </c>
      <c r="C3336" s="3" t="s">
        <v>4530</v>
      </c>
      <c r="D3336">
        <v>3300</v>
      </c>
      <c r="E3336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 s="13">
        <f t="shared" si="209"/>
        <v>41712.194803240738</v>
      </c>
      <c r="K3336">
        <v>1392183631</v>
      </c>
      <c r="L3336" s="13">
        <f t="shared" si="210"/>
        <v>41729.702314814815</v>
      </c>
      <c r="M3336" t="b">
        <v>0</v>
      </c>
      <c r="N3336">
        <v>3</v>
      </c>
      <c r="O3336" t="b">
        <v>0</v>
      </c>
      <c r="P3336" t="s">
        <v>8270</v>
      </c>
      <c r="Q3336" s="6">
        <f t="shared" si="208"/>
        <v>4.3939393939393936E-3</v>
      </c>
      <c r="R3336" s="8">
        <f t="shared" si="211"/>
        <v>4.833333333333333</v>
      </c>
      <c r="S3336" t="s">
        <v>8320</v>
      </c>
      <c r="T3336" t="s">
        <v>8347</v>
      </c>
    </row>
    <row r="3337" spans="1:20" ht="30" x14ac:dyDescent="0.25">
      <c r="A3337">
        <v>2741</v>
      </c>
      <c r="B3337" s="3" t="s">
        <v>2741</v>
      </c>
      <c r="C3337" s="3" t="s">
        <v>6851</v>
      </c>
      <c r="D3337">
        <v>8000</v>
      </c>
      <c r="E3337">
        <v>35</v>
      </c>
      <c r="F3337" t="s">
        <v>8221</v>
      </c>
      <c r="G3337" t="s">
        <v>8224</v>
      </c>
      <c r="H3337" t="s">
        <v>8246</v>
      </c>
      <c r="I3337">
        <v>1413770820</v>
      </c>
      <c r="J3337" s="13">
        <f t="shared" si="209"/>
        <v>41932.088194444441</v>
      </c>
      <c r="K3337">
        <v>1412005602</v>
      </c>
      <c r="L3337" s="13">
        <f t="shared" si="210"/>
        <v>42124.893182870372</v>
      </c>
      <c r="M3337" t="b">
        <v>0</v>
      </c>
      <c r="N3337">
        <v>4</v>
      </c>
      <c r="O3337" t="b">
        <v>0</v>
      </c>
      <c r="P3337" t="s">
        <v>8304</v>
      </c>
      <c r="Q3337" s="6">
        <f t="shared" si="208"/>
        <v>4.3750000000000004E-3</v>
      </c>
      <c r="R3337" s="8">
        <f t="shared" si="211"/>
        <v>8.75</v>
      </c>
      <c r="S3337" t="s">
        <v>8323</v>
      </c>
      <c r="T3337" t="s">
        <v>8351</v>
      </c>
    </row>
    <row r="3338" spans="1:20" ht="45" x14ac:dyDescent="0.25">
      <c r="A3338">
        <v>505</v>
      </c>
      <c r="B3338" s="3" t="s">
        <v>506</v>
      </c>
      <c r="C3338" s="3" t="s">
        <v>4615</v>
      </c>
      <c r="D3338">
        <v>12000</v>
      </c>
      <c r="E3338">
        <v>52</v>
      </c>
      <c r="F3338" t="s">
        <v>8221</v>
      </c>
      <c r="G3338" t="s">
        <v>8224</v>
      </c>
      <c r="H3338" t="s">
        <v>8246</v>
      </c>
      <c r="I3338">
        <v>1451010086</v>
      </c>
      <c r="J3338" s="13">
        <f t="shared" si="209"/>
        <v>42363.098217592589</v>
      </c>
      <c r="K3338">
        <v>1447122086</v>
      </c>
      <c r="L3338" s="13">
        <f t="shared" si="210"/>
        <v>41884.874328703707</v>
      </c>
      <c r="M3338" t="b">
        <v>0</v>
      </c>
      <c r="N3338">
        <v>14</v>
      </c>
      <c r="O3338" t="b">
        <v>0</v>
      </c>
      <c r="P3338" t="s">
        <v>8270</v>
      </c>
      <c r="Q3338" s="6">
        <f t="shared" si="208"/>
        <v>4.3333333333333331E-3</v>
      </c>
      <c r="R3338" s="8">
        <f t="shared" si="211"/>
        <v>3.7142857142857144</v>
      </c>
      <c r="S3338" t="s">
        <v>8320</v>
      </c>
      <c r="T3338" t="s">
        <v>8347</v>
      </c>
    </row>
    <row r="3339" spans="1:20" ht="30" x14ac:dyDescent="0.25">
      <c r="A3339">
        <v>2402</v>
      </c>
      <c r="B3339" s="3" t="s">
        <v>2403</v>
      </c>
      <c r="C3339" s="3" t="s">
        <v>6512</v>
      </c>
      <c r="D3339">
        <v>12000</v>
      </c>
      <c r="E3339">
        <v>52</v>
      </c>
      <c r="F3339" t="s">
        <v>8221</v>
      </c>
      <c r="G3339" t="s">
        <v>8224</v>
      </c>
      <c r="H3339" t="s">
        <v>8246</v>
      </c>
      <c r="I3339">
        <v>1431533931</v>
      </c>
      <c r="J3339" s="13">
        <f t="shared" si="209"/>
        <v>42137.679756944446</v>
      </c>
      <c r="K3339">
        <v>1428941931</v>
      </c>
      <c r="L3339" s="13">
        <f t="shared" si="210"/>
        <v>41772.797280092593</v>
      </c>
      <c r="M3339" t="b">
        <v>0</v>
      </c>
      <c r="N3339">
        <v>1</v>
      </c>
      <c r="O3339" t="b">
        <v>0</v>
      </c>
      <c r="P3339" t="s">
        <v>8284</v>
      </c>
      <c r="Q3339" s="6">
        <f t="shared" si="208"/>
        <v>4.3333333333333331E-3</v>
      </c>
      <c r="R3339" s="8">
        <f t="shared" si="211"/>
        <v>52</v>
      </c>
      <c r="S3339" t="s">
        <v>8328</v>
      </c>
      <c r="T3339" t="s">
        <v>8356</v>
      </c>
    </row>
    <row r="3340" spans="1:20" ht="45" x14ac:dyDescent="0.25">
      <c r="A3340">
        <v>2862</v>
      </c>
      <c r="B3340" s="3" t="s">
        <v>2862</v>
      </c>
      <c r="C3340" s="3" t="s">
        <v>6972</v>
      </c>
      <c r="D3340">
        <v>12700</v>
      </c>
      <c r="E3340">
        <v>55</v>
      </c>
      <c r="F3340" t="s">
        <v>8221</v>
      </c>
      <c r="G3340" t="s">
        <v>8224</v>
      </c>
      <c r="H3340" t="s">
        <v>8246</v>
      </c>
      <c r="I3340">
        <v>1403636229</v>
      </c>
      <c r="J3340" s="13">
        <f t="shared" si="209"/>
        <v>41814.789687500001</v>
      </c>
      <c r="K3340">
        <v>1401044229</v>
      </c>
      <c r="L3340" s="13">
        <f t="shared" si="210"/>
        <v>41862.761724537035</v>
      </c>
      <c r="M3340" t="b">
        <v>0</v>
      </c>
      <c r="N3340">
        <v>3</v>
      </c>
      <c r="O3340" t="b">
        <v>0</v>
      </c>
      <c r="P3340" t="s">
        <v>8271</v>
      </c>
      <c r="Q3340" s="6">
        <f t="shared" si="208"/>
        <v>4.3307086614173228E-3</v>
      </c>
      <c r="R3340" s="8">
        <f t="shared" si="211"/>
        <v>18.333333333333332</v>
      </c>
      <c r="S3340" t="s">
        <v>8317</v>
      </c>
      <c r="T3340" t="s">
        <v>8318</v>
      </c>
    </row>
    <row r="3341" spans="1:20" ht="60" x14ac:dyDescent="0.25">
      <c r="A3341">
        <v>575</v>
      </c>
      <c r="B3341" s="3" t="s">
        <v>576</v>
      </c>
      <c r="C3341" s="3" t="s">
        <v>4685</v>
      </c>
      <c r="D3341">
        <v>60000</v>
      </c>
      <c r="E3341">
        <v>259</v>
      </c>
      <c r="F3341" t="s">
        <v>8221</v>
      </c>
      <c r="G3341" t="s">
        <v>8236</v>
      </c>
      <c r="H3341" t="s">
        <v>8249</v>
      </c>
      <c r="I3341">
        <v>1434213443</v>
      </c>
      <c r="J3341" s="13">
        <f t="shared" si="209"/>
        <v>42168.692627314813</v>
      </c>
      <c r="K3341">
        <v>1431621443</v>
      </c>
      <c r="L3341" s="13">
        <f t="shared" si="210"/>
        <v>41812.77443287037</v>
      </c>
      <c r="M3341" t="b">
        <v>0</v>
      </c>
      <c r="N3341">
        <v>4</v>
      </c>
      <c r="O3341" t="b">
        <v>0</v>
      </c>
      <c r="P3341" t="s">
        <v>8272</v>
      </c>
      <c r="Q3341" s="6">
        <f t="shared" si="208"/>
        <v>4.3166666666666666E-3</v>
      </c>
      <c r="R3341" s="8">
        <f t="shared" si="211"/>
        <v>64.75</v>
      </c>
      <c r="S3341" t="s">
        <v>8310</v>
      </c>
      <c r="T3341" t="s">
        <v>8357</v>
      </c>
    </row>
    <row r="3342" spans="1:20" ht="60" x14ac:dyDescent="0.25">
      <c r="A3342">
        <v>595</v>
      </c>
      <c r="B3342" s="3" t="s">
        <v>596</v>
      </c>
      <c r="C3342" s="3" t="s">
        <v>4705</v>
      </c>
      <c r="D3342">
        <v>100000</v>
      </c>
      <c r="E3342">
        <v>426</v>
      </c>
      <c r="F3342" t="s">
        <v>8221</v>
      </c>
      <c r="G3342" t="s">
        <v>8224</v>
      </c>
      <c r="H3342" t="s">
        <v>8246</v>
      </c>
      <c r="I3342">
        <v>1430703638</v>
      </c>
      <c r="J3342" s="13">
        <f t="shared" si="209"/>
        <v>42128.069884259254</v>
      </c>
      <c r="K3342">
        <v>1426815638</v>
      </c>
      <c r="L3342" s="13">
        <f t="shared" si="210"/>
        <v>42737.663877314815</v>
      </c>
      <c r="M3342" t="b">
        <v>0</v>
      </c>
      <c r="N3342">
        <v>8</v>
      </c>
      <c r="O3342" t="b">
        <v>0</v>
      </c>
      <c r="P3342" t="s">
        <v>8272</v>
      </c>
      <c r="Q3342" s="6">
        <f t="shared" si="208"/>
        <v>4.2599999999999999E-3</v>
      </c>
      <c r="R3342" s="8">
        <f t="shared" si="211"/>
        <v>53.25</v>
      </c>
      <c r="S3342" t="s">
        <v>8310</v>
      </c>
      <c r="T3342" t="s">
        <v>8357</v>
      </c>
    </row>
    <row r="3343" spans="1:20" ht="60" x14ac:dyDescent="0.25">
      <c r="A3343">
        <v>571</v>
      </c>
      <c r="B3343" s="3" t="s">
        <v>572</v>
      </c>
      <c r="C3343" s="3" t="s">
        <v>4681</v>
      </c>
      <c r="D3343">
        <v>25000</v>
      </c>
      <c r="E3343">
        <v>106</v>
      </c>
      <c r="F3343" t="s">
        <v>8221</v>
      </c>
      <c r="G3343" t="s">
        <v>8224</v>
      </c>
      <c r="H3343" t="s">
        <v>8246</v>
      </c>
      <c r="I3343">
        <v>1437969540</v>
      </c>
      <c r="J3343" s="13">
        <f t="shared" si="209"/>
        <v>42212.165972222225</v>
      </c>
      <c r="K3343">
        <v>1436297723</v>
      </c>
      <c r="L3343" s="13">
        <f t="shared" si="210"/>
        <v>41963.050127314811</v>
      </c>
      <c r="M3343" t="b">
        <v>0</v>
      </c>
      <c r="N3343">
        <v>2</v>
      </c>
      <c r="O3343" t="b">
        <v>0</v>
      </c>
      <c r="P3343" t="s">
        <v>8272</v>
      </c>
      <c r="Q3343" s="6">
        <f t="shared" si="208"/>
        <v>4.2399999999999998E-3</v>
      </c>
      <c r="R3343" s="8">
        <f t="shared" si="211"/>
        <v>53</v>
      </c>
      <c r="S3343" t="s">
        <v>8310</v>
      </c>
      <c r="T3343" t="s">
        <v>8357</v>
      </c>
    </row>
    <row r="3344" spans="1:20" ht="45" x14ac:dyDescent="0.25">
      <c r="A3344">
        <v>900</v>
      </c>
      <c r="B3344" s="3" t="s">
        <v>901</v>
      </c>
      <c r="C3344" s="3" t="s">
        <v>5010</v>
      </c>
      <c r="D3344">
        <v>5000</v>
      </c>
      <c r="E3344">
        <v>21</v>
      </c>
      <c r="F3344" t="s">
        <v>8221</v>
      </c>
      <c r="G3344" t="s">
        <v>8224</v>
      </c>
      <c r="H3344" t="s">
        <v>8246</v>
      </c>
      <c r="I3344">
        <v>1459365802</v>
      </c>
      <c r="J3344" s="13">
        <f t="shared" si="209"/>
        <v>42459.807893518519</v>
      </c>
      <c r="K3344">
        <v>1456777402</v>
      </c>
      <c r="L3344" s="13">
        <f t="shared" si="210"/>
        <v>42712.300567129627</v>
      </c>
      <c r="M3344" t="b">
        <v>0</v>
      </c>
      <c r="N3344">
        <v>2</v>
      </c>
      <c r="O3344" t="b">
        <v>0</v>
      </c>
      <c r="P3344" t="s">
        <v>8278</v>
      </c>
      <c r="Q3344" s="6">
        <f t="shared" si="208"/>
        <v>4.1999999999999997E-3</v>
      </c>
      <c r="R3344" s="8">
        <f t="shared" si="211"/>
        <v>10.5</v>
      </c>
      <c r="S3344" t="s">
        <v>8314</v>
      </c>
      <c r="T3344" t="s">
        <v>8346</v>
      </c>
    </row>
    <row r="3345" spans="1:20" ht="30" x14ac:dyDescent="0.25">
      <c r="A3345">
        <v>1405</v>
      </c>
      <c r="B3345" s="3" t="s">
        <v>1406</v>
      </c>
      <c r="C3345" s="3" t="s">
        <v>5515</v>
      </c>
      <c r="D3345">
        <v>25000</v>
      </c>
      <c r="E3345">
        <v>105</v>
      </c>
      <c r="F3345" t="s">
        <v>8221</v>
      </c>
      <c r="G3345" t="s">
        <v>8224</v>
      </c>
      <c r="H3345" t="s">
        <v>8246</v>
      </c>
      <c r="I3345">
        <v>1417195201</v>
      </c>
      <c r="J3345" s="13">
        <f t="shared" si="209"/>
        <v>41971.722233796296</v>
      </c>
      <c r="K3345">
        <v>1414599601</v>
      </c>
      <c r="L3345" s="13">
        <f t="shared" si="210"/>
        <v>42360.932152777779</v>
      </c>
      <c r="M3345" t="b">
        <v>1</v>
      </c>
      <c r="N3345">
        <v>17</v>
      </c>
      <c r="O3345" t="b">
        <v>0</v>
      </c>
      <c r="P3345" t="s">
        <v>8287</v>
      </c>
      <c r="Q3345" s="6">
        <f t="shared" si="208"/>
        <v>4.1999999999999997E-3</v>
      </c>
      <c r="R3345" s="8">
        <f t="shared" si="211"/>
        <v>6.1764705882352944</v>
      </c>
      <c r="S3345" t="s">
        <v>8323</v>
      </c>
      <c r="T3345" t="s">
        <v>8358</v>
      </c>
    </row>
    <row r="3346" spans="1:20" ht="60" x14ac:dyDescent="0.25">
      <c r="A3346">
        <v>3961</v>
      </c>
      <c r="B3346" s="3" t="s">
        <v>3958</v>
      </c>
      <c r="C3346" s="3" t="s">
        <v>8068</v>
      </c>
      <c r="D3346">
        <v>5000</v>
      </c>
      <c r="E3346">
        <v>21</v>
      </c>
      <c r="F3346" t="s">
        <v>8221</v>
      </c>
      <c r="G3346" t="s">
        <v>8225</v>
      </c>
      <c r="H3346" t="s">
        <v>8247</v>
      </c>
      <c r="I3346">
        <v>1399584210</v>
      </c>
      <c r="J3346" s="13">
        <f t="shared" si="209"/>
        <v>41767.891319444447</v>
      </c>
      <c r="K3346">
        <v>1397683410</v>
      </c>
      <c r="L3346" s="13">
        <f t="shared" si="210"/>
        <v>41946.898090277777</v>
      </c>
      <c r="M3346" t="b">
        <v>0</v>
      </c>
      <c r="N3346">
        <v>2</v>
      </c>
      <c r="O3346" t="b">
        <v>0</v>
      </c>
      <c r="P3346" t="s">
        <v>8271</v>
      </c>
      <c r="Q3346" s="6">
        <f t="shared" si="208"/>
        <v>4.1999999999999997E-3</v>
      </c>
      <c r="R3346" s="8">
        <f t="shared" si="211"/>
        <v>10.5</v>
      </c>
      <c r="S3346" t="s">
        <v>8317</v>
      </c>
      <c r="T3346" t="s">
        <v>8318</v>
      </c>
    </row>
    <row r="3347" spans="1:20" ht="45" x14ac:dyDescent="0.25">
      <c r="A3347">
        <v>4041</v>
      </c>
      <c r="B3347" s="3" t="s">
        <v>4037</v>
      </c>
      <c r="C3347" s="3" t="s">
        <v>8145</v>
      </c>
      <c r="D3347">
        <v>5000</v>
      </c>
      <c r="E3347">
        <v>21</v>
      </c>
      <c r="F3347" t="s">
        <v>8221</v>
      </c>
      <c r="G3347" t="s">
        <v>8225</v>
      </c>
      <c r="H3347" t="s">
        <v>8247</v>
      </c>
      <c r="I3347">
        <v>1473160954</v>
      </c>
      <c r="J3347" s="13">
        <f t="shared" si="209"/>
        <v>42619.474004629628</v>
      </c>
      <c r="K3347">
        <v>1467976954</v>
      </c>
      <c r="L3347" s="13">
        <f t="shared" si="210"/>
        <v>42268.658715277779</v>
      </c>
      <c r="M3347" t="b">
        <v>0</v>
      </c>
      <c r="N3347">
        <v>2</v>
      </c>
      <c r="O3347" t="b">
        <v>0</v>
      </c>
      <c r="P3347" t="s">
        <v>8271</v>
      </c>
      <c r="Q3347" s="6">
        <f t="shared" si="208"/>
        <v>4.1999999999999997E-3</v>
      </c>
      <c r="R3347" s="8">
        <f t="shared" si="211"/>
        <v>10.5</v>
      </c>
      <c r="S3347" t="s">
        <v>8317</v>
      </c>
      <c r="T3347" t="s">
        <v>8318</v>
      </c>
    </row>
    <row r="3348" spans="1:20" x14ac:dyDescent="0.25">
      <c r="A3348">
        <v>190</v>
      </c>
      <c r="B3348" s="3" t="s">
        <v>192</v>
      </c>
      <c r="C3348" s="3" t="s">
        <v>4300</v>
      </c>
      <c r="D3348">
        <v>12000</v>
      </c>
      <c r="E3348">
        <v>50</v>
      </c>
      <c r="F3348" t="s">
        <v>8221</v>
      </c>
      <c r="G3348" t="s">
        <v>8224</v>
      </c>
      <c r="H3348" t="s">
        <v>8246</v>
      </c>
      <c r="I3348">
        <v>1466091446</v>
      </c>
      <c r="J3348" s="13">
        <f t="shared" si="209"/>
        <v>42537.650995370372</v>
      </c>
      <c r="K3348">
        <v>1465227446</v>
      </c>
      <c r="L3348" s="13">
        <f t="shared" si="210"/>
        <v>42248.793310185181</v>
      </c>
      <c r="M3348" t="b">
        <v>0</v>
      </c>
      <c r="N3348">
        <v>1</v>
      </c>
      <c r="O3348" t="b">
        <v>0</v>
      </c>
      <c r="P3348" t="s">
        <v>8268</v>
      </c>
      <c r="Q3348" s="6">
        <f t="shared" si="208"/>
        <v>4.1666666666666666E-3</v>
      </c>
      <c r="R3348" s="8">
        <f t="shared" si="211"/>
        <v>50</v>
      </c>
      <c r="S3348" t="s">
        <v>8320</v>
      </c>
      <c r="T3348" t="s">
        <v>8349</v>
      </c>
    </row>
    <row r="3349" spans="1:20" x14ac:dyDescent="0.25">
      <c r="A3349">
        <v>1988</v>
      </c>
      <c r="B3349" s="3" t="s">
        <v>1989</v>
      </c>
      <c r="C3349" s="3" t="s">
        <v>6098</v>
      </c>
      <c r="D3349">
        <v>6000</v>
      </c>
      <c r="E3349">
        <v>25</v>
      </c>
      <c r="F3349" t="s">
        <v>8221</v>
      </c>
      <c r="G3349" t="s">
        <v>8224</v>
      </c>
      <c r="H3349" t="s">
        <v>8246</v>
      </c>
      <c r="I3349">
        <v>1440094742</v>
      </c>
      <c r="J3349" s="13">
        <f t="shared" si="209"/>
        <v>42236.763217592597</v>
      </c>
      <c r="K3349">
        <v>1437502742</v>
      </c>
      <c r="L3349" s="13">
        <f t="shared" si="210"/>
        <v>42013.424502314811</v>
      </c>
      <c r="M3349" t="b">
        <v>0</v>
      </c>
      <c r="N3349">
        <v>1</v>
      </c>
      <c r="O3349" t="b">
        <v>0</v>
      </c>
      <c r="P3349" t="s">
        <v>8296</v>
      </c>
      <c r="Q3349" s="6">
        <f t="shared" si="208"/>
        <v>4.1666666666666666E-3</v>
      </c>
      <c r="R3349" s="8">
        <f t="shared" si="211"/>
        <v>25</v>
      </c>
      <c r="S3349" t="s">
        <v>8325</v>
      </c>
      <c r="T3349" t="s">
        <v>8354</v>
      </c>
    </row>
    <row r="3350" spans="1:20" ht="60" x14ac:dyDescent="0.25">
      <c r="A3350">
        <v>1143</v>
      </c>
      <c r="B3350" s="3" t="s">
        <v>1144</v>
      </c>
      <c r="C3350" s="3" t="s">
        <v>5253</v>
      </c>
      <c r="D3350">
        <v>45000</v>
      </c>
      <c r="E3350">
        <v>186</v>
      </c>
      <c r="F3350" t="s">
        <v>8221</v>
      </c>
      <c r="G3350" t="s">
        <v>8224</v>
      </c>
      <c r="H3350" t="s">
        <v>8246</v>
      </c>
      <c r="I3350">
        <v>1450327126</v>
      </c>
      <c r="J3350" s="13">
        <f t="shared" si="209"/>
        <v>42355.19358796296</v>
      </c>
      <c r="K3350">
        <v>1447735126</v>
      </c>
      <c r="L3350" s="13">
        <f t="shared" si="210"/>
        <v>42792.843969907408</v>
      </c>
      <c r="M3350" t="b">
        <v>0</v>
      </c>
      <c r="N3350">
        <v>8</v>
      </c>
      <c r="O3350" t="b">
        <v>0</v>
      </c>
      <c r="P3350" t="s">
        <v>8283</v>
      </c>
      <c r="Q3350" s="6">
        <f t="shared" si="208"/>
        <v>4.1333333333333335E-3</v>
      </c>
      <c r="R3350" s="8">
        <f t="shared" si="211"/>
        <v>23.25</v>
      </c>
      <c r="S3350" t="s">
        <v>8312</v>
      </c>
      <c r="T3350" t="s">
        <v>8344</v>
      </c>
    </row>
    <row r="3351" spans="1:20" ht="45" x14ac:dyDescent="0.25">
      <c r="A3351">
        <v>2884</v>
      </c>
      <c r="B3351" s="3" t="s">
        <v>2884</v>
      </c>
      <c r="C3351" s="3" t="s">
        <v>6994</v>
      </c>
      <c r="D3351">
        <v>45000</v>
      </c>
      <c r="E3351">
        <v>185</v>
      </c>
      <c r="F3351" t="s">
        <v>8221</v>
      </c>
      <c r="G3351" t="s">
        <v>8224</v>
      </c>
      <c r="H3351" t="s">
        <v>8246</v>
      </c>
      <c r="I3351">
        <v>1417800435</v>
      </c>
      <c r="J3351" s="13">
        <f t="shared" si="209"/>
        <v>41978.727256944447</v>
      </c>
      <c r="K3351">
        <v>1415208435</v>
      </c>
      <c r="L3351" s="13">
        <f t="shared" si="210"/>
        <v>41124.479722222226</v>
      </c>
      <c r="M3351" t="b">
        <v>0</v>
      </c>
      <c r="N3351">
        <v>4</v>
      </c>
      <c r="O3351" t="b">
        <v>0</v>
      </c>
      <c r="P3351" t="s">
        <v>8271</v>
      </c>
      <c r="Q3351" s="6">
        <f t="shared" si="208"/>
        <v>4.1111111111111114E-3</v>
      </c>
      <c r="R3351" s="8">
        <f t="shared" si="211"/>
        <v>46.25</v>
      </c>
      <c r="S3351" t="s">
        <v>8317</v>
      </c>
      <c r="T3351" t="s">
        <v>8318</v>
      </c>
    </row>
    <row r="3352" spans="1:20" ht="30" x14ac:dyDescent="0.25">
      <c r="A3352">
        <v>709</v>
      </c>
      <c r="B3352" s="3" t="s">
        <v>710</v>
      </c>
      <c r="C3352" s="3" t="s">
        <v>4819</v>
      </c>
      <c r="D3352">
        <v>15000</v>
      </c>
      <c r="E3352">
        <v>61</v>
      </c>
      <c r="F3352" t="s">
        <v>8221</v>
      </c>
      <c r="G3352" t="s">
        <v>8224</v>
      </c>
      <c r="H3352" t="s">
        <v>8246</v>
      </c>
      <c r="I3352">
        <v>1417741159</v>
      </c>
      <c r="J3352" s="13">
        <f t="shared" si="209"/>
        <v>41978.041192129633</v>
      </c>
      <c r="K3352">
        <v>1415149159</v>
      </c>
      <c r="L3352" s="13">
        <f t="shared" si="210"/>
        <v>42736.9066087963</v>
      </c>
      <c r="M3352" t="b">
        <v>0</v>
      </c>
      <c r="N3352">
        <v>2</v>
      </c>
      <c r="O3352" t="b">
        <v>0</v>
      </c>
      <c r="P3352" t="s">
        <v>8273</v>
      </c>
      <c r="Q3352" s="6">
        <f t="shared" si="208"/>
        <v>4.0666666666666663E-3</v>
      </c>
      <c r="R3352" s="8">
        <f t="shared" si="211"/>
        <v>30.5</v>
      </c>
      <c r="S3352" t="s">
        <v>8310</v>
      </c>
      <c r="T3352" t="s">
        <v>8316</v>
      </c>
    </row>
    <row r="3353" spans="1:20" ht="60" x14ac:dyDescent="0.25">
      <c r="A3353">
        <v>230</v>
      </c>
      <c r="B3353" s="3" t="s">
        <v>232</v>
      </c>
      <c r="C3353" s="3" t="s">
        <v>4340</v>
      </c>
      <c r="D3353">
        <v>15000</v>
      </c>
      <c r="E3353">
        <v>60</v>
      </c>
      <c r="F3353" t="s">
        <v>8221</v>
      </c>
      <c r="G3353" t="s">
        <v>8224</v>
      </c>
      <c r="H3353" t="s">
        <v>8246</v>
      </c>
      <c r="I3353">
        <v>1433443151</v>
      </c>
      <c r="J3353" s="13">
        <f t="shared" si="209"/>
        <v>42159.777210648142</v>
      </c>
      <c r="K3353">
        <v>1430851151</v>
      </c>
      <c r="L3353" s="13">
        <f t="shared" si="210"/>
        <v>42173.843240740738</v>
      </c>
      <c r="M3353" t="b">
        <v>0</v>
      </c>
      <c r="N3353">
        <v>2</v>
      </c>
      <c r="O3353" t="b">
        <v>0</v>
      </c>
      <c r="P3353" t="s">
        <v>8268</v>
      </c>
      <c r="Q3353" s="6">
        <f t="shared" si="208"/>
        <v>4.0000000000000001E-3</v>
      </c>
      <c r="R3353" s="8">
        <f t="shared" si="211"/>
        <v>30</v>
      </c>
      <c r="S3353" t="s">
        <v>8320</v>
      </c>
      <c r="T3353" t="s">
        <v>8349</v>
      </c>
    </row>
    <row r="3354" spans="1:20" ht="45" x14ac:dyDescent="0.25">
      <c r="A3354">
        <v>662</v>
      </c>
      <c r="B3354" s="3" t="s">
        <v>663</v>
      </c>
      <c r="C3354" s="3" t="s">
        <v>4772</v>
      </c>
      <c r="D3354">
        <v>39000</v>
      </c>
      <c r="E3354">
        <v>156</v>
      </c>
      <c r="F3354" t="s">
        <v>8221</v>
      </c>
      <c r="G3354" t="s">
        <v>8224</v>
      </c>
      <c r="H3354" t="s">
        <v>8246</v>
      </c>
      <c r="I3354">
        <v>1421404247</v>
      </c>
      <c r="J3354" s="13">
        <f t="shared" si="209"/>
        <v>42020.438043981485</v>
      </c>
      <c r="K3354">
        <v>1418812247</v>
      </c>
      <c r="L3354" s="13">
        <f t="shared" si="210"/>
        <v>41559.5549537037</v>
      </c>
      <c r="M3354" t="b">
        <v>0</v>
      </c>
      <c r="N3354">
        <v>4</v>
      </c>
      <c r="O3354" t="b">
        <v>0</v>
      </c>
      <c r="P3354" t="s">
        <v>8273</v>
      </c>
      <c r="Q3354" s="6">
        <f t="shared" si="208"/>
        <v>4.0000000000000001E-3</v>
      </c>
      <c r="R3354" s="8">
        <f t="shared" si="211"/>
        <v>39</v>
      </c>
      <c r="S3354" t="s">
        <v>8310</v>
      </c>
      <c r="T3354" t="s">
        <v>8316</v>
      </c>
    </row>
    <row r="3355" spans="1:20" ht="45" x14ac:dyDescent="0.25">
      <c r="A3355">
        <v>778</v>
      </c>
      <c r="B3355" s="3" t="s">
        <v>779</v>
      </c>
      <c r="C3355" s="3" t="s">
        <v>4888</v>
      </c>
      <c r="D3355">
        <v>500</v>
      </c>
      <c r="E3355">
        <v>2</v>
      </c>
      <c r="F3355" t="s">
        <v>8221</v>
      </c>
      <c r="G3355" t="s">
        <v>8224</v>
      </c>
      <c r="H3355" t="s">
        <v>8246</v>
      </c>
      <c r="I3355">
        <v>1398876680</v>
      </c>
      <c r="J3355" s="13">
        <f t="shared" si="209"/>
        <v>41759.702314814815</v>
      </c>
      <c r="K3355">
        <v>1396284680</v>
      </c>
      <c r="L3355" s="13">
        <f t="shared" si="210"/>
        <v>42523.025231481486</v>
      </c>
      <c r="M3355" t="b">
        <v>0</v>
      </c>
      <c r="N3355">
        <v>1</v>
      </c>
      <c r="O3355" t="b">
        <v>0</v>
      </c>
      <c r="P3355" t="s">
        <v>8275</v>
      </c>
      <c r="Q3355" s="6">
        <f t="shared" si="208"/>
        <v>4.0000000000000001E-3</v>
      </c>
      <c r="R3355" s="8">
        <f t="shared" si="211"/>
        <v>2</v>
      </c>
      <c r="S3355" t="s">
        <v>8323</v>
      </c>
      <c r="T3355" t="s">
        <v>8345</v>
      </c>
    </row>
    <row r="3356" spans="1:20" ht="45" x14ac:dyDescent="0.25">
      <c r="A3356">
        <v>1170</v>
      </c>
      <c r="B3356" s="3" t="s">
        <v>1171</v>
      </c>
      <c r="C3356" s="3" t="s">
        <v>5280</v>
      </c>
      <c r="D3356">
        <v>25000</v>
      </c>
      <c r="E3356">
        <v>100</v>
      </c>
      <c r="F3356" t="s">
        <v>8221</v>
      </c>
      <c r="G3356" t="s">
        <v>8225</v>
      </c>
      <c r="H3356" t="s">
        <v>8247</v>
      </c>
      <c r="I3356">
        <v>1433021171</v>
      </c>
      <c r="J3356" s="13">
        <f t="shared" si="209"/>
        <v>42154.893182870372</v>
      </c>
      <c r="K3356">
        <v>1430429171</v>
      </c>
      <c r="L3356" s="13">
        <f t="shared" si="210"/>
        <v>41938.893263888887</v>
      </c>
      <c r="M3356" t="b">
        <v>0</v>
      </c>
      <c r="N3356">
        <v>2</v>
      </c>
      <c r="O3356" t="b">
        <v>0</v>
      </c>
      <c r="P3356" t="s">
        <v>8284</v>
      </c>
      <c r="Q3356" s="6">
        <f t="shared" si="208"/>
        <v>4.0000000000000001E-3</v>
      </c>
      <c r="R3356" s="8">
        <f t="shared" si="211"/>
        <v>50</v>
      </c>
      <c r="S3356" t="s">
        <v>8328</v>
      </c>
      <c r="T3356" t="s">
        <v>8356</v>
      </c>
    </row>
    <row r="3357" spans="1:20" ht="45" x14ac:dyDescent="0.25">
      <c r="A3357">
        <v>1738</v>
      </c>
      <c r="B3357" s="3" t="s">
        <v>1739</v>
      </c>
      <c r="C3357" s="3" t="s">
        <v>5848</v>
      </c>
      <c r="D3357">
        <v>5000</v>
      </c>
      <c r="E3357">
        <v>20</v>
      </c>
      <c r="F3357" t="s">
        <v>8221</v>
      </c>
      <c r="G3357" t="s">
        <v>8224</v>
      </c>
      <c r="H3357" t="s">
        <v>8246</v>
      </c>
      <c r="I3357">
        <v>1412283542</v>
      </c>
      <c r="J3357" s="13">
        <f t="shared" si="209"/>
        <v>41914.874328703707</v>
      </c>
      <c r="K3357">
        <v>1409691542</v>
      </c>
      <c r="L3357" s="13">
        <f t="shared" si="210"/>
        <v>42377.577187499999</v>
      </c>
      <c r="M3357" t="b">
        <v>0</v>
      </c>
      <c r="N3357">
        <v>1</v>
      </c>
      <c r="O3357" t="b">
        <v>0</v>
      </c>
      <c r="P3357" t="s">
        <v>8293</v>
      </c>
      <c r="Q3357" s="6">
        <f t="shared" si="208"/>
        <v>4.0000000000000001E-3</v>
      </c>
      <c r="R3357" s="8">
        <f t="shared" si="211"/>
        <v>20</v>
      </c>
      <c r="S3357" t="s">
        <v>8314</v>
      </c>
      <c r="T3357" t="s">
        <v>8339</v>
      </c>
    </row>
    <row r="3358" spans="1:20" ht="45" x14ac:dyDescent="0.25">
      <c r="A3358">
        <v>1863</v>
      </c>
      <c r="B3358" s="3" t="s">
        <v>1864</v>
      </c>
      <c r="C3358" s="3" t="s">
        <v>5973</v>
      </c>
      <c r="D3358">
        <v>2500</v>
      </c>
      <c r="E3358">
        <v>10</v>
      </c>
      <c r="F3358" t="s">
        <v>8221</v>
      </c>
      <c r="G3358" t="s">
        <v>8224</v>
      </c>
      <c r="H3358" t="s">
        <v>8246</v>
      </c>
      <c r="I3358">
        <v>1402600085</v>
      </c>
      <c r="J3358" s="13">
        <f t="shared" si="209"/>
        <v>41802.797280092593</v>
      </c>
      <c r="K3358">
        <v>1400008085</v>
      </c>
      <c r="L3358" s="13">
        <f t="shared" si="210"/>
        <v>42340.360312500001</v>
      </c>
      <c r="M3358" t="b">
        <v>0</v>
      </c>
      <c r="N3358">
        <v>2</v>
      </c>
      <c r="O3358" t="b">
        <v>0</v>
      </c>
      <c r="P3358" t="s">
        <v>8283</v>
      </c>
      <c r="Q3358" s="6">
        <f t="shared" si="208"/>
        <v>4.0000000000000001E-3</v>
      </c>
      <c r="R3358" s="8">
        <f t="shared" si="211"/>
        <v>5</v>
      </c>
      <c r="S3358" t="s">
        <v>8312</v>
      </c>
      <c r="T3358" t="s">
        <v>8344</v>
      </c>
    </row>
    <row r="3359" spans="1:20" ht="60" x14ac:dyDescent="0.25">
      <c r="A3359">
        <v>3053</v>
      </c>
      <c r="B3359" s="3" t="s">
        <v>3053</v>
      </c>
      <c r="C3359" s="3" t="s">
        <v>7163</v>
      </c>
      <c r="D3359">
        <v>10000</v>
      </c>
      <c r="E3359">
        <v>40</v>
      </c>
      <c r="F3359" t="s">
        <v>8221</v>
      </c>
      <c r="G3359" t="s">
        <v>8224</v>
      </c>
      <c r="H3359" t="s">
        <v>8246</v>
      </c>
      <c r="I3359">
        <v>1412222340</v>
      </c>
      <c r="J3359" s="13">
        <f t="shared" si="209"/>
        <v>41914.165972222225</v>
      </c>
      <c r="K3359">
        <v>1407781013</v>
      </c>
      <c r="L3359" s="13">
        <f t="shared" si="210"/>
        <v>42108.05322916666</v>
      </c>
      <c r="M3359" t="b">
        <v>0</v>
      </c>
      <c r="N3359">
        <v>3</v>
      </c>
      <c r="O3359" t="b">
        <v>0</v>
      </c>
      <c r="P3359" t="s">
        <v>8303</v>
      </c>
      <c r="Q3359" s="6">
        <f t="shared" si="208"/>
        <v>4.0000000000000001E-3</v>
      </c>
      <c r="R3359" s="8">
        <f t="shared" si="211"/>
        <v>13.333333333333334</v>
      </c>
      <c r="S3359" t="s">
        <v>8317</v>
      </c>
      <c r="T3359" t="s">
        <v>8330</v>
      </c>
    </row>
    <row r="3360" spans="1:20" ht="60" x14ac:dyDescent="0.25">
      <c r="A3360">
        <v>4072</v>
      </c>
      <c r="B3360" s="3" t="s">
        <v>4068</v>
      </c>
      <c r="C3360" s="3" t="s">
        <v>8175</v>
      </c>
      <c r="D3360">
        <v>1000</v>
      </c>
      <c r="E3360">
        <v>4</v>
      </c>
      <c r="F3360" t="s">
        <v>8221</v>
      </c>
      <c r="G3360" t="s">
        <v>8225</v>
      </c>
      <c r="H3360" t="s">
        <v>8247</v>
      </c>
      <c r="I3360">
        <v>1408646111</v>
      </c>
      <c r="J3360" s="13">
        <f t="shared" si="209"/>
        <v>41872.77443287037</v>
      </c>
      <c r="K3360">
        <v>1403462111</v>
      </c>
      <c r="L3360" s="13">
        <f t="shared" si="210"/>
        <v>42285.91506944444</v>
      </c>
      <c r="M3360" t="b">
        <v>0</v>
      </c>
      <c r="N3360">
        <v>2</v>
      </c>
      <c r="O3360" t="b">
        <v>0</v>
      </c>
      <c r="P3360" t="s">
        <v>8271</v>
      </c>
      <c r="Q3360" s="6">
        <f t="shared" si="208"/>
        <v>4.0000000000000001E-3</v>
      </c>
      <c r="R3360" s="8">
        <f t="shared" si="211"/>
        <v>2</v>
      </c>
      <c r="S3360" t="s">
        <v>8317</v>
      </c>
      <c r="T3360" t="s">
        <v>8318</v>
      </c>
    </row>
    <row r="3361" spans="1:20" ht="60" x14ac:dyDescent="0.25">
      <c r="A3361">
        <v>694</v>
      </c>
      <c r="B3361" s="3" t="s">
        <v>695</v>
      </c>
      <c r="C3361" s="3" t="s">
        <v>4804</v>
      </c>
      <c r="D3361">
        <v>150000</v>
      </c>
      <c r="E3361">
        <v>590</v>
      </c>
      <c r="F3361" t="s">
        <v>8221</v>
      </c>
      <c r="G3361" t="s">
        <v>8224</v>
      </c>
      <c r="H3361" t="s">
        <v>8246</v>
      </c>
      <c r="I3361">
        <v>1485964559</v>
      </c>
      <c r="J3361" s="13">
        <f t="shared" si="209"/>
        <v>42767.663877314815</v>
      </c>
      <c r="K3361">
        <v>1483372559</v>
      </c>
      <c r="L3361" s="13">
        <f t="shared" si="210"/>
        <v>42172.669027777782</v>
      </c>
      <c r="M3361" t="b">
        <v>0</v>
      </c>
      <c r="N3361">
        <v>7</v>
      </c>
      <c r="O3361" t="b">
        <v>0</v>
      </c>
      <c r="P3361" t="s">
        <v>8273</v>
      </c>
      <c r="Q3361" s="6">
        <f t="shared" si="208"/>
        <v>3.933333333333333E-3</v>
      </c>
      <c r="R3361" s="8">
        <f t="shared" si="211"/>
        <v>84.285714285714292</v>
      </c>
      <c r="S3361" t="s">
        <v>8310</v>
      </c>
      <c r="T3361" t="s">
        <v>8316</v>
      </c>
    </row>
    <row r="3362" spans="1:20" ht="60" x14ac:dyDescent="0.25">
      <c r="A3362">
        <v>573</v>
      </c>
      <c r="B3362" s="3" t="s">
        <v>574</v>
      </c>
      <c r="C3362" s="3" t="s">
        <v>4683</v>
      </c>
      <c r="D3362">
        <v>88888</v>
      </c>
      <c r="E3362">
        <v>346</v>
      </c>
      <c r="F3362" t="s">
        <v>8221</v>
      </c>
      <c r="G3362" t="s">
        <v>8224</v>
      </c>
      <c r="H3362" t="s">
        <v>8246</v>
      </c>
      <c r="I3362">
        <v>1421543520</v>
      </c>
      <c r="J3362" s="13">
        <f t="shared" si="209"/>
        <v>42022.05</v>
      </c>
      <c r="K3362">
        <v>1416445931</v>
      </c>
      <c r="L3362" s="13">
        <f t="shared" si="210"/>
        <v>42492.98505787037</v>
      </c>
      <c r="M3362" t="b">
        <v>0</v>
      </c>
      <c r="N3362">
        <v>9</v>
      </c>
      <c r="O3362" t="b">
        <v>0</v>
      </c>
      <c r="P3362" t="s">
        <v>8272</v>
      </c>
      <c r="Q3362" s="6">
        <f t="shared" si="208"/>
        <v>3.892538925389254E-3</v>
      </c>
      <c r="R3362" s="8">
        <f t="shared" si="211"/>
        <v>38.444444444444443</v>
      </c>
      <c r="S3362" t="s">
        <v>8310</v>
      </c>
      <c r="T3362" t="s">
        <v>8357</v>
      </c>
    </row>
    <row r="3363" spans="1:20" ht="45" x14ac:dyDescent="0.25">
      <c r="A3363">
        <v>2122</v>
      </c>
      <c r="B3363" s="3" t="s">
        <v>2123</v>
      </c>
      <c r="C3363" s="3" t="s">
        <v>6232</v>
      </c>
      <c r="D3363">
        <v>80000</v>
      </c>
      <c r="E3363">
        <v>310</v>
      </c>
      <c r="F3363" t="s">
        <v>8221</v>
      </c>
      <c r="G3363" t="s">
        <v>8238</v>
      </c>
      <c r="H3363" t="s">
        <v>8256</v>
      </c>
      <c r="I3363">
        <v>1483773169</v>
      </c>
      <c r="J3363" s="13">
        <f t="shared" si="209"/>
        <v>42742.300567129627</v>
      </c>
      <c r="K3363">
        <v>1481181169</v>
      </c>
      <c r="L3363" s="13">
        <f t="shared" si="210"/>
        <v>42622.436412037037</v>
      </c>
      <c r="M3363" t="b">
        <v>0</v>
      </c>
      <c r="N3363">
        <v>3</v>
      </c>
      <c r="O3363" t="b">
        <v>0</v>
      </c>
      <c r="P3363" t="s">
        <v>8282</v>
      </c>
      <c r="Q3363" s="6">
        <f t="shared" si="208"/>
        <v>3.875E-3</v>
      </c>
      <c r="R3363" s="8">
        <f t="shared" si="211"/>
        <v>103.33333333333333</v>
      </c>
      <c r="S3363" t="s">
        <v>8312</v>
      </c>
      <c r="T3363" t="s">
        <v>8348</v>
      </c>
    </row>
    <row r="3364" spans="1:20" ht="60" x14ac:dyDescent="0.25">
      <c r="A3364">
        <v>2348</v>
      </c>
      <c r="B3364" s="3" t="s">
        <v>2349</v>
      </c>
      <c r="C3364" s="3" t="s">
        <v>6458</v>
      </c>
      <c r="D3364">
        <v>70000</v>
      </c>
      <c r="E3364">
        <v>270</v>
      </c>
      <c r="F3364" t="s">
        <v>8220</v>
      </c>
      <c r="G3364" t="s">
        <v>8224</v>
      </c>
      <c r="H3364" t="s">
        <v>8246</v>
      </c>
      <c r="I3364">
        <v>1456006938</v>
      </c>
      <c r="J3364" s="13">
        <f t="shared" si="209"/>
        <v>42420.932152777779</v>
      </c>
      <c r="K3364">
        <v>1450822938</v>
      </c>
      <c r="L3364" s="13">
        <f t="shared" si="210"/>
        <v>42033.001087962963</v>
      </c>
      <c r="M3364" t="b">
        <v>0</v>
      </c>
      <c r="N3364">
        <v>5</v>
      </c>
      <c r="O3364" t="b">
        <v>0</v>
      </c>
      <c r="P3364" t="s">
        <v>8272</v>
      </c>
      <c r="Q3364" s="6">
        <f t="shared" si="208"/>
        <v>3.8571428571428572E-3</v>
      </c>
      <c r="R3364" s="8">
        <f t="shared" si="211"/>
        <v>54</v>
      </c>
      <c r="S3364" t="s">
        <v>8310</v>
      </c>
      <c r="T3364" t="s">
        <v>8357</v>
      </c>
    </row>
    <row r="3365" spans="1:20" ht="45" x14ac:dyDescent="0.25">
      <c r="A3365">
        <v>1011</v>
      </c>
      <c r="B3365" s="3" t="s">
        <v>1012</v>
      </c>
      <c r="C3365" s="3" t="s">
        <v>5121</v>
      </c>
      <c r="D3365">
        <v>20000</v>
      </c>
      <c r="E3365">
        <v>75</v>
      </c>
      <c r="F3365" t="s">
        <v>8220</v>
      </c>
      <c r="G3365" t="s">
        <v>8224</v>
      </c>
      <c r="H3365" t="s">
        <v>8246</v>
      </c>
      <c r="I3365">
        <v>1418938395</v>
      </c>
      <c r="J3365" s="13">
        <f t="shared" si="209"/>
        <v>41991.898090277777</v>
      </c>
      <c r="K3365">
        <v>1415050395</v>
      </c>
      <c r="L3365" s="13">
        <f t="shared" si="210"/>
        <v>41961.18913194444</v>
      </c>
      <c r="M3365" t="b">
        <v>0</v>
      </c>
      <c r="N3365">
        <v>1</v>
      </c>
      <c r="O3365" t="b">
        <v>0</v>
      </c>
      <c r="P3365" t="s">
        <v>8273</v>
      </c>
      <c r="Q3365" s="6">
        <f t="shared" si="208"/>
        <v>3.7499999999999999E-3</v>
      </c>
      <c r="R3365" s="8">
        <f t="shared" si="211"/>
        <v>75</v>
      </c>
      <c r="S3365" t="s">
        <v>8310</v>
      </c>
      <c r="T3365" t="s">
        <v>8316</v>
      </c>
    </row>
    <row r="3366" spans="1:20" ht="60" x14ac:dyDescent="0.25">
      <c r="A3366">
        <v>561</v>
      </c>
      <c r="B3366" s="3" t="s">
        <v>562</v>
      </c>
      <c r="C3366" s="3" t="s">
        <v>4671</v>
      </c>
      <c r="D3366">
        <v>15000</v>
      </c>
      <c r="E3366">
        <v>55</v>
      </c>
      <c r="F3366" t="s">
        <v>8221</v>
      </c>
      <c r="G3366" t="s">
        <v>8224</v>
      </c>
      <c r="H3366" t="s">
        <v>8246</v>
      </c>
      <c r="I3366">
        <v>1445874513</v>
      </c>
      <c r="J3366" s="13">
        <f t="shared" si="209"/>
        <v>42303.658715277779</v>
      </c>
      <c r="K3366">
        <v>1442850513</v>
      </c>
      <c r="L3366" s="13">
        <f t="shared" si="210"/>
        <v>41787.898240740738</v>
      </c>
      <c r="M3366" t="b">
        <v>0</v>
      </c>
      <c r="N3366">
        <v>2</v>
      </c>
      <c r="O3366" t="b">
        <v>0</v>
      </c>
      <c r="P3366" t="s">
        <v>8272</v>
      </c>
      <c r="Q3366" s="6">
        <f t="shared" si="208"/>
        <v>3.6666666666666666E-3</v>
      </c>
      <c r="R3366" s="8">
        <f t="shared" si="211"/>
        <v>27.5</v>
      </c>
      <c r="S3366" t="s">
        <v>8310</v>
      </c>
      <c r="T3366" t="s">
        <v>8357</v>
      </c>
    </row>
    <row r="3367" spans="1:20" ht="45" x14ac:dyDescent="0.25">
      <c r="A3367">
        <v>2380</v>
      </c>
      <c r="B3367" s="3" t="s">
        <v>2381</v>
      </c>
      <c r="C3367" s="3" t="s">
        <v>6490</v>
      </c>
      <c r="D3367">
        <v>15000</v>
      </c>
      <c r="E3367">
        <v>55</v>
      </c>
      <c r="F3367" t="s">
        <v>8220</v>
      </c>
      <c r="G3367" t="s">
        <v>8224</v>
      </c>
      <c r="H3367" t="s">
        <v>8246</v>
      </c>
      <c r="I3367">
        <v>1443726142</v>
      </c>
      <c r="J3367" s="13">
        <f t="shared" si="209"/>
        <v>42278.793310185181</v>
      </c>
      <c r="K3367">
        <v>1441134142</v>
      </c>
      <c r="L3367" s="13">
        <f t="shared" si="210"/>
        <v>41914.092152777775</v>
      </c>
      <c r="M3367" t="b">
        <v>0</v>
      </c>
      <c r="N3367">
        <v>3</v>
      </c>
      <c r="O3367" t="b">
        <v>0</v>
      </c>
      <c r="P3367" t="s">
        <v>8272</v>
      </c>
      <c r="Q3367" s="6">
        <f t="shared" si="208"/>
        <v>3.6666666666666666E-3</v>
      </c>
      <c r="R3367" s="8">
        <f t="shared" si="211"/>
        <v>18.333333333333332</v>
      </c>
      <c r="S3367" t="s">
        <v>8310</v>
      </c>
      <c r="T3367" t="s">
        <v>8357</v>
      </c>
    </row>
    <row r="3368" spans="1:20" ht="60" x14ac:dyDescent="0.25">
      <c r="A3368">
        <v>3198</v>
      </c>
      <c r="B3368" s="3" t="s">
        <v>3198</v>
      </c>
      <c r="C3368" s="3" t="s">
        <v>7308</v>
      </c>
      <c r="D3368">
        <v>30000</v>
      </c>
      <c r="E3368">
        <v>110</v>
      </c>
      <c r="F3368" t="s">
        <v>8221</v>
      </c>
      <c r="G3368" t="s">
        <v>8232</v>
      </c>
      <c r="H3368" t="s">
        <v>8253</v>
      </c>
      <c r="I3368">
        <v>1424081477</v>
      </c>
      <c r="J3368" s="13">
        <f t="shared" si="209"/>
        <v>42051.424502314811</v>
      </c>
      <c r="K3368">
        <v>1420798277</v>
      </c>
      <c r="L3368" s="13">
        <f t="shared" si="210"/>
        <v>41488.022256944445</v>
      </c>
      <c r="M3368" t="b">
        <v>0</v>
      </c>
      <c r="N3368">
        <v>3</v>
      </c>
      <c r="O3368" t="b">
        <v>0</v>
      </c>
      <c r="P3368" t="s">
        <v>8305</v>
      </c>
      <c r="Q3368" s="6">
        <f t="shared" si="208"/>
        <v>3.6666666666666666E-3</v>
      </c>
      <c r="R3368" s="8">
        <f t="shared" si="211"/>
        <v>36.666666666666664</v>
      </c>
      <c r="S3368" t="s">
        <v>8317</v>
      </c>
      <c r="T3368" t="s">
        <v>8338</v>
      </c>
    </row>
    <row r="3369" spans="1:20" ht="60" x14ac:dyDescent="0.25">
      <c r="A3369">
        <v>1686</v>
      </c>
      <c r="B3369" s="3" t="s">
        <v>1687</v>
      </c>
      <c r="C3369" s="3" t="s">
        <v>5796</v>
      </c>
      <c r="D3369">
        <v>5000</v>
      </c>
      <c r="E3369">
        <v>18</v>
      </c>
      <c r="F3369" t="s">
        <v>8222</v>
      </c>
      <c r="G3369" t="s">
        <v>8229</v>
      </c>
      <c r="H3369" t="s">
        <v>8251</v>
      </c>
      <c r="I3369">
        <v>1493320519</v>
      </c>
      <c r="J3369" s="13">
        <f t="shared" si="209"/>
        <v>42852.802303240736</v>
      </c>
      <c r="K3369">
        <v>1488140119</v>
      </c>
      <c r="L3369" s="13">
        <f t="shared" si="210"/>
        <v>42534.649571759262</v>
      </c>
      <c r="M3369" t="b">
        <v>0</v>
      </c>
      <c r="N3369">
        <v>1</v>
      </c>
      <c r="O3369" t="b">
        <v>0</v>
      </c>
      <c r="P3369" t="s">
        <v>8293</v>
      </c>
      <c r="Q3369" s="6">
        <f t="shared" si="208"/>
        <v>3.5999999999999999E-3</v>
      </c>
      <c r="R3369" s="8">
        <f t="shared" si="211"/>
        <v>18</v>
      </c>
      <c r="S3369" t="s">
        <v>8314</v>
      </c>
      <c r="T3369" t="s">
        <v>8339</v>
      </c>
    </row>
    <row r="3370" spans="1:20" ht="45" x14ac:dyDescent="0.25">
      <c r="A3370">
        <v>938</v>
      </c>
      <c r="B3370" s="3" t="s">
        <v>939</v>
      </c>
      <c r="C3370" s="3" t="s">
        <v>5048</v>
      </c>
      <c r="D3370">
        <v>7000</v>
      </c>
      <c r="E3370">
        <v>25</v>
      </c>
      <c r="F3370" t="s">
        <v>8221</v>
      </c>
      <c r="G3370" t="s">
        <v>8224</v>
      </c>
      <c r="H3370" t="s">
        <v>8246</v>
      </c>
      <c r="I3370">
        <v>1346585448</v>
      </c>
      <c r="J3370" s="13">
        <f t="shared" si="209"/>
        <v>41154.479722222226</v>
      </c>
      <c r="K3370">
        <v>1343993448</v>
      </c>
      <c r="L3370" s="13">
        <f t="shared" si="210"/>
        <v>41857.854189814818</v>
      </c>
      <c r="M3370" t="b">
        <v>0</v>
      </c>
      <c r="N3370">
        <v>1</v>
      </c>
      <c r="O3370" t="b">
        <v>0</v>
      </c>
      <c r="P3370" t="s">
        <v>8278</v>
      </c>
      <c r="Q3370" s="6">
        <f t="shared" si="208"/>
        <v>3.5714285714285713E-3</v>
      </c>
      <c r="R3370" s="8">
        <f t="shared" si="211"/>
        <v>25</v>
      </c>
      <c r="S3370" t="s">
        <v>8314</v>
      </c>
      <c r="T3370" t="s">
        <v>8346</v>
      </c>
    </row>
    <row r="3371" spans="1:20" ht="60" x14ac:dyDescent="0.25">
      <c r="A3371">
        <v>1138</v>
      </c>
      <c r="B3371" s="3" t="s">
        <v>1139</v>
      </c>
      <c r="C3371" s="3" t="s">
        <v>5248</v>
      </c>
      <c r="D3371">
        <v>35000</v>
      </c>
      <c r="E3371">
        <v>125</v>
      </c>
      <c r="F3371" t="s">
        <v>8221</v>
      </c>
      <c r="G3371" t="s">
        <v>8224</v>
      </c>
      <c r="H3371" t="s">
        <v>8246</v>
      </c>
      <c r="I3371">
        <v>1485035131</v>
      </c>
      <c r="J3371" s="13">
        <f t="shared" si="209"/>
        <v>42756.9066087963</v>
      </c>
      <c r="K3371">
        <v>1483307131</v>
      </c>
      <c r="L3371" s="13">
        <f t="shared" si="210"/>
        <v>42115.656539351854</v>
      </c>
      <c r="M3371" t="b">
        <v>0</v>
      </c>
      <c r="N3371">
        <v>4</v>
      </c>
      <c r="O3371" t="b">
        <v>0</v>
      </c>
      <c r="P3371" t="s">
        <v>8283</v>
      </c>
      <c r="Q3371" s="6">
        <f t="shared" si="208"/>
        <v>3.5714285714285713E-3</v>
      </c>
      <c r="R3371" s="8">
        <f t="shared" si="211"/>
        <v>31.25</v>
      </c>
      <c r="S3371" t="s">
        <v>8312</v>
      </c>
      <c r="T3371" t="s">
        <v>8344</v>
      </c>
    </row>
    <row r="3372" spans="1:20" ht="60" x14ac:dyDescent="0.25">
      <c r="A3372">
        <v>663</v>
      </c>
      <c r="B3372" s="3" t="s">
        <v>664</v>
      </c>
      <c r="C3372" s="3" t="s">
        <v>4773</v>
      </c>
      <c r="D3372">
        <v>200000</v>
      </c>
      <c r="E3372">
        <v>700</v>
      </c>
      <c r="F3372" t="s">
        <v>8221</v>
      </c>
      <c r="G3372" t="s">
        <v>8232</v>
      </c>
      <c r="H3372" t="s">
        <v>8253</v>
      </c>
      <c r="I3372">
        <v>1437250456</v>
      </c>
      <c r="J3372" s="13">
        <f t="shared" si="209"/>
        <v>42203.843240740738</v>
      </c>
      <c r="K3372">
        <v>1434658456</v>
      </c>
      <c r="L3372" s="13">
        <f t="shared" si="210"/>
        <v>42342.080289351856</v>
      </c>
      <c r="M3372" t="b">
        <v>0</v>
      </c>
      <c r="N3372">
        <v>7</v>
      </c>
      <c r="O3372" t="b">
        <v>0</v>
      </c>
      <c r="P3372" t="s">
        <v>8273</v>
      </c>
      <c r="Q3372" s="6">
        <f t="shared" si="208"/>
        <v>3.5000000000000001E-3</v>
      </c>
      <c r="R3372" s="8">
        <f t="shared" si="211"/>
        <v>100</v>
      </c>
      <c r="S3372" t="s">
        <v>8310</v>
      </c>
      <c r="T3372" t="s">
        <v>8316</v>
      </c>
    </row>
    <row r="3373" spans="1:20" ht="45" x14ac:dyDescent="0.25">
      <c r="A3373">
        <v>862</v>
      </c>
      <c r="B3373" s="3" t="s">
        <v>863</v>
      </c>
      <c r="C3373" s="3" t="s">
        <v>4972</v>
      </c>
      <c r="D3373">
        <v>50000</v>
      </c>
      <c r="E3373">
        <v>170</v>
      </c>
      <c r="F3373" t="s">
        <v>8221</v>
      </c>
      <c r="G3373" t="s">
        <v>8225</v>
      </c>
      <c r="H3373" t="s">
        <v>8247</v>
      </c>
      <c r="I3373">
        <v>1384179548</v>
      </c>
      <c r="J3373" s="13">
        <f t="shared" si="209"/>
        <v>41589.596620370372</v>
      </c>
      <c r="K3373">
        <v>1381583948</v>
      </c>
      <c r="L3373" s="13">
        <f t="shared" si="210"/>
        <v>41829.965532407405</v>
      </c>
      <c r="M3373" t="b">
        <v>0</v>
      </c>
      <c r="N3373">
        <v>4</v>
      </c>
      <c r="O3373" t="b">
        <v>0</v>
      </c>
      <c r="P3373" t="s">
        <v>8278</v>
      </c>
      <c r="Q3373" s="6">
        <f t="shared" si="208"/>
        <v>3.3999999999999998E-3</v>
      </c>
      <c r="R3373" s="8">
        <f t="shared" si="211"/>
        <v>42.5</v>
      </c>
      <c r="S3373" t="s">
        <v>8314</v>
      </c>
      <c r="T3373" t="s">
        <v>8346</v>
      </c>
    </row>
    <row r="3374" spans="1:20" ht="45" x14ac:dyDescent="0.25">
      <c r="A3374">
        <v>3095</v>
      </c>
      <c r="B3374" s="3" t="s">
        <v>3095</v>
      </c>
      <c r="C3374" s="3" t="s">
        <v>7205</v>
      </c>
      <c r="D3374">
        <v>14920</v>
      </c>
      <c r="E3374">
        <v>50</v>
      </c>
      <c r="F3374" t="s">
        <v>8221</v>
      </c>
      <c r="G3374" t="s">
        <v>8224</v>
      </c>
      <c r="H3374" t="s">
        <v>8246</v>
      </c>
      <c r="I3374">
        <v>1470011780</v>
      </c>
      <c r="J3374" s="13">
        <f t="shared" si="209"/>
        <v>42583.025231481486</v>
      </c>
      <c r="K3374">
        <v>1464827780</v>
      </c>
      <c r="L3374" s="13">
        <f t="shared" si="210"/>
        <v>41970.085046296299</v>
      </c>
      <c r="M3374" t="b">
        <v>0</v>
      </c>
      <c r="N3374">
        <v>1</v>
      </c>
      <c r="O3374" t="b">
        <v>0</v>
      </c>
      <c r="P3374" t="s">
        <v>8303</v>
      </c>
      <c r="Q3374" s="6">
        <f t="shared" si="208"/>
        <v>3.351206434316354E-3</v>
      </c>
      <c r="R3374" s="8">
        <f t="shared" si="211"/>
        <v>50</v>
      </c>
      <c r="S3374" t="s">
        <v>8317</v>
      </c>
      <c r="T3374" t="s">
        <v>8330</v>
      </c>
    </row>
    <row r="3375" spans="1:20" ht="60" x14ac:dyDescent="0.25">
      <c r="A3375">
        <v>142</v>
      </c>
      <c r="B3375" s="3" t="s">
        <v>144</v>
      </c>
      <c r="C3375" s="3" t="s">
        <v>4252</v>
      </c>
      <c r="D3375">
        <v>3000</v>
      </c>
      <c r="E3375">
        <v>10</v>
      </c>
      <c r="F3375" t="s">
        <v>8220</v>
      </c>
      <c r="G3375" t="s">
        <v>8224</v>
      </c>
      <c r="H3375" t="s">
        <v>8246</v>
      </c>
      <c r="I3375">
        <v>1416176778</v>
      </c>
      <c r="J3375" s="13">
        <f t="shared" si="209"/>
        <v>41959.934930555552</v>
      </c>
      <c r="K3375">
        <v>1414358778</v>
      </c>
      <c r="L3375" s="13">
        <f t="shared" si="210"/>
        <v>41759.542534722219</v>
      </c>
      <c r="M3375" t="b">
        <v>0</v>
      </c>
      <c r="N3375">
        <v>1</v>
      </c>
      <c r="O3375" t="b">
        <v>0</v>
      </c>
      <c r="P3375" t="s">
        <v>8267</v>
      </c>
      <c r="Q3375" s="6">
        <f t="shared" si="208"/>
        <v>3.3333333333333335E-3</v>
      </c>
      <c r="R3375" s="8">
        <f t="shared" si="211"/>
        <v>10</v>
      </c>
      <c r="S3375" t="s">
        <v>8320</v>
      </c>
      <c r="T3375" t="s">
        <v>8340</v>
      </c>
    </row>
    <row r="3376" spans="1:20" ht="30" x14ac:dyDescent="0.25">
      <c r="A3376">
        <v>237</v>
      </c>
      <c r="B3376" s="3" t="s">
        <v>239</v>
      </c>
      <c r="C3376" s="3" t="s">
        <v>4347</v>
      </c>
      <c r="D3376">
        <v>15000</v>
      </c>
      <c r="E3376">
        <v>50</v>
      </c>
      <c r="F3376" t="s">
        <v>8221</v>
      </c>
      <c r="G3376" t="s">
        <v>8224</v>
      </c>
      <c r="H3376" t="s">
        <v>8246</v>
      </c>
      <c r="I3376">
        <v>1457445069</v>
      </c>
      <c r="J3376" s="13">
        <f t="shared" si="209"/>
        <v>42437.577187499999</v>
      </c>
      <c r="K3376">
        <v>1452261069</v>
      </c>
      <c r="L3376" s="13">
        <f t="shared" si="210"/>
        <v>42579.708437499998</v>
      </c>
      <c r="M3376" t="b">
        <v>0</v>
      </c>
      <c r="N3376">
        <v>1</v>
      </c>
      <c r="O3376" t="b">
        <v>0</v>
      </c>
      <c r="P3376" t="s">
        <v>8268</v>
      </c>
      <c r="Q3376" s="6">
        <f t="shared" si="208"/>
        <v>3.3333333333333335E-3</v>
      </c>
      <c r="R3376" s="8">
        <f t="shared" si="211"/>
        <v>50</v>
      </c>
      <c r="S3376" t="s">
        <v>8320</v>
      </c>
      <c r="T3376" t="s">
        <v>8349</v>
      </c>
    </row>
    <row r="3377" spans="1:20" ht="60" x14ac:dyDescent="0.25">
      <c r="A3377">
        <v>1423</v>
      </c>
      <c r="B3377" s="3" t="s">
        <v>1424</v>
      </c>
      <c r="C3377" s="3" t="s">
        <v>5533</v>
      </c>
      <c r="D3377">
        <v>30000</v>
      </c>
      <c r="E3377">
        <v>100</v>
      </c>
      <c r="F3377" t="s">
        <v>8221</v>
      </c>
      <c r="G3377" t="s">
        <v>8226</v>
      </c>
      <c r="H3377" t="s">
        <v>8248</v>
      </c>
      <c r="I3377">
        <v>1451637531</v>
      </c>
      <c r="J3377" s="13">
        <f t="shared" si="209"/>
        <v>42370.360312500001</v>
      </c>
      <c r="K3377">
        <v>1449045531</v>
      </c>
      <c r="L3377" s="13">
        <f t="shared" si="210"/>
        <v>40882.481666666667</v>
      </c>
      <c r="M3377" t="b">
        <v>0</v>
      </c>
      <c r="N3377">
        <v>1</v>
      </c>
      <c r="O3377" t="b">
        <v>0</v>
      </c>
      <c r="P3377" t="s">
        <v>8287</v>
      </c>
      <c r="Q3377" s="6">
        <f t="shared" si="208"/>
        <v>3.3333333333333335E-3</v>
      </c>
      <c r="R3377" s="8">
        <f t="shared" si="211"/>
        <v>100</v>
      </c>
      <c r="S3377" t="s">
        <v>8323</v>
      </c>
      <c r="T3377" t="s">
        <v>8358</v>
      </c>
    </row>
    <row r="3378" spans="1:20" ht="45" x14ac:dyDescent="0.25">
      <c r="A3378">
        <v>1559</v>
      </c>
      <c r="B3378" s="3" t="s">
        <v>1560</v>
      </c>
      <c r="C3378" s="3" t="s">
        <v>5669</v>
      </c>
      <c r="D3378">
        <v>15000</v>
      </c>
      <c r="E3378">
        <v>50</v>
      </c>
      <c r="F3378" t="s">
        <v>8221</v>
      </c>
      <c r="G3378" t="s">
        <v>8224</v>
      </c>
      <c r="H3378" t="s">
        <v>8246</v>
      </c>
      <c r="I3378">
        <v>1430270199</v>
      </c>
      <c r="J3378" s="13">
        <f t="shared" si="209"/>
        <v>42123.05322916666</v>
      </c>
      <c r="K3378">
        <v>1428974199</v>
      </c>
      <c r="L3378" s="13">
        <f t="shared" si="210"/>
        <v>41863.527326388888</v>
      </c>
      <c r="M3378" t="b">
        <v>0</v>
      </c>
      <c r="N3378">
        <v>1</v>
      </c>
      <c r="O3378" t="b">
        <v>0</v>
      </c>
      <c r="P3378" t="s">
        <v>8289</v>
      </c>
      <c r="Q3378" s="6">
        <f t="shared" si="208"/>
        <v>3.3333333333333335E-3</v>
      </c>
      <c r="R3378" s="8">
        <f t="shared" si="211"/>
        <v>50</v>
      </c>
      <c r="S3378" t="s">
        <v>8325</v>
      </c>
      <c r="T3378" t="s">
        <v>8353</v>
      </c>
    </row>
    <row r="3379" spans="1:20" ht="60" x14ac:dyDescent="0.25">
      <c r="A3379">
        <v>2438</v>
      </c>
      <c r="B3379" s="3" t="s">
        <v>2439</v>
      </c>
      <c r="C3379" s="3" t="s">
        <v>6548</v>
      </c>
      <c r="D3379">
        <v>15000</v>
      </c>
      <c r="E3379">
        <v>50</v>
      </c>
      <c r="F3379" t="s">
        <v>8221</v>
      </c>
      <c r="G3379" t="s">
        <v>8224</v>
      </c>
      <c r="H3379" t="s">
        <v>8246</v>
      </c>
      <c r="I3379">
        <v>1449529062</v>
      </c>
      <c r="J3379" s="13">
        <f t="shared" si="209"/>
        <v>42345.956736111111</v>
      </c>
      <c r="K3379">
        <v>1444341462</v>
      </c>
      <c r="L3379" s="13">
        <f t="shared" si="210"/>
        <v>42058.603877314818</v>
      </c>
      <c r="M3379" t="b">
        <v>0</v>
      </c>
      <c r="N3379">
        <v>1</v>
      </c>
      <c r="O3379" t="b">
        <v>0</v>
      </c>
      <c r="P3379" t="s">
        <v>8284</v>
      </c>
      <c r="Q3379" s="6">
        <f t="shared" si="208"/>
        <v>3.3333333333333335E-3</v>
      </c>
      <c r="R3379" s="8">
        <f t="shared" si="211"/>
        <v>50</v>
      </c>
      <c r="S3379" t="s">
        <v>8328</v>
      </c>
      <c r="T3379" t="s">
        <v>8356</v>
      </c>
    </row>
    <row r="3380" spans="1:20" ht="60" x14ac:dyDescent="0.25">
      <c r="A3380">
        <v>2777</v>
      </c>
      <c r="B3380" s="3" t="s">
        <v>2777</v>
      </c>
      <c r="C3380" s="3" t="s">
        <v>6887</v>
      </c>
      <c r="D3380">
        <v>3000</v>
      </c>
      <c r="E3380">
        <v>10</v>
      </c>
      <c r="F3380" t="s">
        <v>8221</v>
      </c>
      <c r="G3380" t="s">
        <v>8224</v>
      </c>
      <c r="H3380" t="s">
        <v>8246</v>
      </c>
      <c r="I3380">
        <v>1437149004</v>
      </c>
      <c r="J3380" s="13">
        <f t="shared" si="209"/>
        <v>42202.669027777782</v>
      </c>
      <c r="K3380">
        <v>1434557004</v>
      </c>
      <c r="L3380" s="13">
        <f t="shared" si="210"/>
        <v>41767.587094907409</v>
      </c>
      <c r="M3380" t="b">
        <v>0</v>
      </c>
      <c r="N3380">
        <v>1</v>
      </c>
      <c r="O3380" t="b">
        <v>0</v>
      </c>
      <c r="P3380" t="s">
        <v>8304</v>
      </c>
      <c r="Q3380" s="6">
        <f t="shared" si="208"/>
        <v>3.3333333333333335E-3</v>
      </c>
      <c r="R3380" s="8">
        <f t="shared" si="211"/>
        <v>10</v>
      </c>
      <c r="S3380" t="s">
        <v>8323</v>
      </c>
      <c r="T3380" t="s">
        <v>8351</v>
      </c>
    </row>
    <row r="3381" spans="1:20" ht="60" x14ac:dyDescent="0.25">
      <c r="A3381">
        <v>3915</v>
      </c>
      <c r="B3381" s="3" t="s">
        <v>3912</v>
      </c>
      <c r="C3381" s="3" t="s">
        <v>8023</v>
      </c>
      <c r="D3381">
        <v>1500</v>
      </c>
      <c r="E3381">
        <v>5</v>
      </c>
      <c r="F3381" t="s">
        <v>8221</v>
      </c>
      <c r="G3381" t="s">
        <v>8225</v>
      </c>
      <c r="H3381" t="s">
        <v>8247</v>
      </c>
      <c r="I3381">
        <v>1464824309</v>
      </c>
      <c r="J3381" s="13">
        <f t="shared" si="209"/>
        <v>42522.98505787037</v>
      </c>
      <c r="K3381">
        <v>1462232309</v>
      </c>
      <c r="L3381" s="13">
        <f t="shared" si="210"/>
        <v>41780.050092592595</v>
      </c>
      <c r="M3381" t="b">
        <v>0</v>
      </c>
      <c r="N3381">
        <v>1</v>
      </c>
      <c r="O3381" t="b">
        <v>0</v>
      </c>
      <c r="P3381" t="s">
        <v>8271</v>
      </c>
      <c r="Q3381" s="6">
        <f t="shared" si="208"/>
        <v>3.3333333333333335E-3</v>
      </c>
      <c r="R3381" s="8">
        <f t="shared" si="211"/>
        <v>5</v>
      </c>
      <c r="S3381" t="s">
        <v>8317</v>
      </c>
      <c r="T3381" t="s">
        <v>8318</v>
      </c>
    </row>
    <row r="3382" spans="1:20" ht="60" x14ac:dyDescent="0.25">
      <c r="A3382">
        <v>4084</v>
      </c>
      <c r="B3382" s="3" t="s">
        <v>4080</v>
      </c>
      <c r="C3382" s="3" t="s">
        <v>8187</v>
      </c>
      <c r="D3382">
        <v>3000</v>
      </c>
      <c r="E3382">
        <v>10</v>
      </c>
      <c r="F3382" t="s">
        <v>8221</v>
      </c>
      <c r="G3382" t="s">
        <v>8237</v>
      </c>
      <c r="H3382" t="s">
        <v>8249</v>
      </c>
      <c r="I3382">
        <v>1476008906</v>
      </c>
      <c r="J3382" s="13">
        <f t="shared" si="209"/>
        <v>42652.436412037037</v>
      </c>
      <c r="K3382">
        <v>1473416906</v>
      </c>
      <c r="L3382" s="13">
        <f t="shared" si="210"/>
        <v>41853.563402777778</v>
      </c>
      <c r="M3382" t="b">
        <v>0</v>
      </c>
      <c r="N3382">
        <v>1</v>
      </c>
      <c r="O3382" t="b">
        <v>0</v>
      </c>
      <c r="P3382" t="s">
        <v>8271</v>
      </c>
      <c r="Q3382" s="6">
        <f t="shared" si="208"/>
        <v>3.3333333333333335E-3</v>
      </c>
      <c r="R3382" s="8">
        <f t="shared" si="211"/>
        <v>10</v>
      </c>
      <c r="S3382" t="s">
        <v>8317</v>
      </c>
      <c r="T3382" t="s">
        <v>8318</v>
      </c>
    </row>
    <row r="3383" spans="1:20" ht="60" x14ac:dyDescent="0.25">
      <c r="A3383">
        <v>2679</v>
      </c>
      <c r="B3383" s="3" t="s">
        <v>2679</v>
      </c>
      <c r="C3383" s="3" t="s">
        <v>6789</v>
      </c>
      <c r="D3383">
        <v>40000</v>
      </c>
      <c r="E3383">
        <v>132</v>
      </c>
      <c r="F3383" t="s">
        <v>8221</v>
      </c>
      <c r="G3383" t="s">
        <v>8224</v>
      </c>
      <c r="H3383" t="s">
        <v>8246</v>
      </c>
      <c r="I3383">
        <v>1425081694</v>
      </c>
      <c r="J3383" s="13">
        <f t="shared" si="209"/>
        <v>42063.001087962963</v>
      </c>
      <c r="K3383">
        <v>1422489694</v>
      </c>
      <c r="L3383" s="13">
        <f t="shared" si="210"/>
        <v>42170.447013888886</v>
      </c>
      <c r="M3383" t="b">
        <v>0</v>
      </c>
      <c r="N3383">
        <v>3</v>
      </c>
      <c r="O3383" t="b">
        <v>0</v>
      </c>
      <c r="P3383" t="s">
        <v>8302</v>
      </c>
      <c r="Q3383" s="6">
        <f t="shared" si="208"/>
        <v>3.3E-3</v>
      </c>
      <c r="R3383" s="8">
        <f t="shared" si="211"/>
        <v>44</v>
      </c>
      <c r="S3383" t="s">
        <v>8310</v>
      </c>
      <c r="T3383" t="s">
        <v>8337</v>
      </c>
    </row>
    <row r="3384" spans="1:20" ht="60" x14ac:dyDescent="0.25">
      <c r="A3384">
        <v>2370</v>
      </c>
      <c r="B3384" s="3" t="s">
        <v>2371</v>
      </c>
      <c r="C3384" s="3" t="s">
        <v>6480</v>
      </c>
      <c r="D3384">
        <v>25000</v>
      </c>
      <c r="E3384">
        <v>82</v>
      </c>
      <c r="F3384" t="s">
        <v>8220</v>
      </c>
      <c r="G3384" t="s">
        <v>8224</v>
      </c>
      <c r="H3384" t="s">
        <v>8246</v>
      </c>
      <c r="I3384">
        <v>1418877141</v>
      </c>
      <c r="J3384" s="13">
        <f t="shared" si="209"/>
        <v>41991.18913194444</v>
      </c>
      <c r="K3384">
        <v>1416285141</v>
      </c>
      <c r="L3384" s="13">
        <f t="shared" si="210"/>
        <v>41904.781990740739</v>
      </c>
      <c r="M3384" t="b">
        <v>0</v>
      </c>
      <c r="N3384">
        <v>4</v>
      </c>
      <c r="O3384" t="b">
        <v>0</v>
      </c>
      <c r="P3384" t="s">
        <v>8272</v>
      </c>
      <c r="Q3384" s="6">
        <f t="shared" si="208"/>
        <v>3.2799999999999999E-3</v>
      </c>
      <c r="R3384" s="8">
        <f t="shared" si="211"/>
        <v>20.5</v>
      </c>
      <c r="S3384" t="s">
        <v>8310</v>
      </c>
      <c r="T3384" t="s">
        <v>8357</v>
      </c>
    </row>
    <row r="3385" spans="1:20" ht="45" x14ac:dyDescent="0.25">
      <c r="A3385">
        <v>2698</v>
      </c>
      <c r="B3385" s="3" t="s">
        <v>2698</v>
      </c>
      <c r="C3385" s="3" t="s">
        <v>6808</v>
      </c>
      <c r="D3385">
        <v>8000</v>
      </c>
      <c r="E3385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 s="13">
        <f t="shared" si="209"/>
        <v>41817.898240740738</v>
      </c>
      <c r="K3385">
        <v>1401312808</v>
      </c>
      <c r="L3385" s="13">
        <f t="shared" si="210"/>
        <v>42107.156319444446</v>
      </c>
      <c r="M3385" t="b">
        <v>0</v>
      </c>
      <c r="N3385">
        <v>2</v>
      </c>
      <c r="O3385" t="b">
        <v>0</v>
      </c>
      <c r="P3385" t="s">
        <v>8284</v>
      </c>
      <c r="Q3385" s="6">
        <f t="shared" si="208"/>
        <v>3.2512500000000002E-3</v>
      </c>
      <c r="R3385" s="8">
        <f t="shared" si="211"/>
        <v>13.005000000000001</v>
      </c>
      <c r="S3385" t="s">
        <v>8328</v>
      </c>
      <c r="T3385" t="s">
        <v>8356</v>
      </c>
    </row>
    <row r="3386" spans="1:20" ht="60" x14ac:dyDescent="0.25">
      <c r="A3386">
        <v>543</v>
      </c>
      <c r="B3386" s="3" t="s">
        <v>544</v>
      </c>
      <c r="C3386" s="3" t="s">
        <v>4653</v>
      </c>
      <c r="D3386">
        <v>22000</v>
      </c>
      <c r="E3386">
        <v>70</v>
      </c>
      <c r="F3386" t="s">
        <v>8221</v>
      </c>
      <c r="G3386" t="s">
        <v>8226</v>
      </c>
      <c r="H3386" t="s">
        <v>8248</v>
      </c>
      <c r="I3386">
        <v>1414807962</v>
      </c>
      <c r="J3386" s="13">
        <f t="shared" si="209"/>
        <v>41944.092152777775</v>
      </c>
      <c r="K3386">
        <v>1412215962</v>
      </c>
      <c r="L3386" s="13">
        <f t="shared" si="210"/>
        <v>42702.809201388889</v>
      </c>
      <c r="M3386" t="b">
        <v>0</v>
      </c>
      <c r="N3386">
        <v>2</v>
      </c>
      <c r="O3386" t="b">
        <v>0</v>
      </c>
      <c r="P3386" t="s">
        <v>8272</v>
      </c>
      <c r="Q3386" s="6">
        <f t="shared" si="208"/>
        <v>3.1818181818181819E-3</v>
      </c>
      <c r="R3386" s="8">
        <f t="shared" si="211"/>
        <v>35</v>
      </c>
      <c r="S3386" t="s">
        <v>8310</v>
      </c>
      <c r="T3386" t="s">
        <v>8357</v>
      </c>
    </row>
    <row r="3387" spans="1:20" ht="60" x14ac:dyDescent="0.25">
      <c r="A3387">
        <v>870</v>
      </c>
      <c r="B3387" s="3" t="s">
        <v>871</v>
      </c>
      <c r="C3387" s="3" t="s">
        <v>4980</v>
      </c>
      <c r="D3387">
        <v>20000</v>
      </c>
      <c r="E3387">
        <v>62</v>
      </c>
      <c r="F3387" t="s">
        <v>8221</v>
      </c>
      <c r="G3387" t="s">
        <v>8225</v>
      </c>
      <c r="H3387" t="s">
        <v>8247</v>
      </c>
      <c r="I3387">
        <v>1377995523</v>
      </c>
      <c r="J3387" s="13">
        <f t="shared" si="209"/>
        <v>41518.022256944445</v>
      </c>
      <c r="K3387">
        <v>1375403523</v>
      </c>
      <c r="L3387" s="13">
        <f t="shared" si="210"/>
        <v>42396.911712962959</v>
      </c>
      <c r="M3387" t="b">
        <v>0</v>
      </c>
      <c r="N3387">
        <v>5</v>
      </c>
      <c r="O3387" t="b">
        <v>0</v>
      </c>
      <c r="P3387" t="s">
        <v>8278</v>
      </c>
      <c r="Q3387" s="6">
        <f t="shared" si="208"/>
        <v>3.0999999999999999E-3</v>
      </c>
      <c r="R3387" s="8">
        <f t="shared" si="211"/>
        <v>12.4</v>
      </c>
      <c r="S3387" t="s">
        <v>8314</v>
      </c>
      <c r="T3387" t="s">
        <v>8346</v>
      </c>
    </row>
    <row r="3388" spans="1:20" ht="30" x14ac:dyDescent="0.25">
      <c r="A3388">
        <v>3118</v>
      </c>
      <c r="B3388" s="3" t="s">
        <v>3118</v>
      </c>
      <c r="C3388" s="3" t="s">
        <v>7228</v>
      </c>
      <c r="D3388">
        <v>500000</v>
      </c>
      <c r="E3388">
        <v>1550</v>
      </c>
      <c r="F3388" t="s">
        <v>8221</v>
      </c>
      <c r="G3388" t="s">
        <v>8235</v>
      </c>
      <c r="H3388" t="s">
        <v>8255</v>
      </c>
      <c r="I3388">
        <v>1467473723</v>
      </c>
      <c r="J3388" s="13">
        <f t="shared" si="209"/>
        <v>42553.649571759262</v>
      </c>
      <c r="K3388">
        <v>1465832123</v>
      </c>
      <c r="L3388" s="13">
        <f t="shared" si="210"/>
        <v>42545.705266203702</v>
      </c>
      <c r="M3388" t="b">
        <v>0</v>
      </c>
      <c r="N3388">
        <v>2</v>
      </c>
      <c r="O3388" t="b">
        <v>0</v>
      </c>
      <c r="P3388" t="s">
        <v>8303</v>
      </c>
      <c r="Q3388" s="6">
        <f t="shared" si="208"/>
        <v>3.0999999999999999E-3</v>
      </c>
      <c r="R3388" s="8">
        <f t="shared" si="211"/>
        <v>775</v>
      </c>
      <c r="S3388" t="s">
        <v>8317</v>
      </c>
      <c r="T3388" t="s">
        <v>8330</v>
      </c>
    </row>
    <row r="3389" spans="1:20" ht="30" x14ac:dyDescent="0.25">
      <c r="A3389">
        <v>717</v>
      </c>
      <c r="B3389" s="3" t="s">
        <v>718</v>
      </c>
      <c r="C3389" s="3" t="s">
        <v>4827</v>
      </c>
      <c r="D3389">
        <v>100000</v>
      </c>
      <c r="E3389">
        <v>305</v>
      </c>
      <c r="F3389" t="s">
        <v>8221</v>
      </c>
      <c r="G3389" t="s">
        <v>8224</v>
      </c>
      <c r="H3389" t="s">
        <v>8246</v>
      </c>
      <c r="I3389">
        <v>1409949002</v>
      </c>
      <c r="J3389" s="13">
        <f t="shared" si="209"/>
        <v>41887.854189814818</v>
      </c>
      <c r="K3389">
        <v>1407357002</v>
      </c>
      <c r="L3389" s="13">
        <f t="shared" si="210"/>
        <v>42087.878912037035</v>
      </c>
      <c r="M3389" t="b">
        <v>0</v>
      </c>
      <c r="N3389">
        <v>4</v>
      </c>
      <c r="O3389" t="b">
        <v>0</v>
      </c>
      <c r="P3389" t="s">
        <v>8273</v>
      </c>
      <c r="Q3389" s="6">
        <f t="shared" si="208"/>
        <v>3.0500000000000002E-3</v>
      </c>
      <c r="R3389" s="8">
        <f t="shared" si="211"/>
        <v>76.25</v>
      </c>
      <c r="S3389" t="s">
        <v>8310</v>
      </c>
      <c r="T3389" t="s">
        <v>8316</v>
      </c>
    </row>
    <row r="3390" spans="1:20" ht="60" x14ac:dyDescent="0.25">
      <c r="A3390">
        <v>1322</v>
      </c>
      <c r="B3390" s="3" t="s">
        <v>1323</v>
      </c>
      <c r="C3390" s="3" t="s">
        <v>5432</v>
      </c>
      <c r="D3390">
        <v>35000</v>
      </c>
      <c r="E3390">
        <v>106</v>
      </c>
      <c r="F3390" t="s">
        <v>8220</v>
      </c>
      <c r="G3390" t="s">
        <v>8225</v>
      </c>
      <c r="H3390" t="s">
        <v>8247</v>
      </c>
      <c r="I3390">
        <v>1432223125</v>
      </c>
      <c r="J3390" s="13">
        <f t="shared" si="209"/>
        <v>42145.656539351854</v>
      </c>
      <c r="K3390">
        <v>1429631125</v>
      </c>
      <c r="L3390" s="13">
        <f t="shared" si="210"/>
        <v>42520.847384259265</v>
      </c>
      <c r="M3390" t="b">
        <v>0</v>
      </c>
      <c r="N3390">
        <v>4</v>
      </c>
      <c r="O3390" t="b">
        <v>0</v>
      </c>
      <c r="P3390" t="s">
        <v>8273</v>
      </c>
      <c r="Q3390" s="6">
        <f t="shared" si="208"/>
        <v>3.0285714285714286E-3</v>
      </c>
      <c r="R3390" s="8">
        <f t="shared" si="211"/>
        <v>26.5</v>
      </c>
      <c r="S3390" t="s">
        <v>8310</v>
      </c>
      <c r="T3390" t="s">
        <v>8316</v>
      </c>
    </row>
    <row r="3391" spans="1:20" ht="45" x14ac:dyDescent="0.25">
      <c r="A3391">
        <v>904</v>
      </c>
      <c r="B3391" s="3" t="s">
        <v>905</v>
      </c>
      <c r="C3391" s="3" t="s">
        <v>5014</v>
      </c>
      <c r="D3391">
        <v>50000</v>
      </c>
      <c r="E3391">
        <v>151</v>
      </c>
      <c r="F3391" t="s">
        <v>8221</v>
      </c>
      <c r="G3391" t="s">
        <v>8224</v>
      </c>
      <c r="H3391" t="s">
        <v>8246</v>
      </c>
      <c r="I3391">
        <v>1451786137</v>
      </c>
      <c r="J3391" s="13">
        <f t="shared" si="209"/>
        <v>42372.080289351856</v>
      </c>
      <c r="K3391">
        <v>1449194137</v>
      </c>
      <c r="L3391" s="13">
        <f t="shared" si="210"/>
        <v>42359.725243055553</v>
      </c>
      <c r="M3391" t="b">
        <v>0</v>
      </c>
      <c r="N3391">
        <v>3</v>
      </c>
      <c r="O3391" t="b">
        <v>0</v>
      </c>
      <c r="P3391" t="s">
        <v>8278</v>
      </c>
      <c r="Q3391" s="6">
        <f t="shared" si="208"/>
        <v>3.0200000000000001E-3</v>
      </c>
      <c r="R3391" s="8">
        <f t="shared" si="211"/>
        <v>50.333333333333336</v>
      </c>
      <c r="S3391" t="s">
        <v>8314</v>
      </c>
      <c r="T3391" t="s">
        <v>8346</v>
      </c>
    </row>
    <row r="3392" spans="1:20" ht="60" x14ac:dyDescent="0.25">
      <c r="A3392">
        <v>902</v>
      </c>
      <c r="B3392" s="3" t="s">
        <v>903</v>
      </c>
      <c r="C3392" s="3" t="s">
        <v>5012</v>
      </c>
      <c r="D3392">
        <v>30000</v>
      </c>
      <c r="E3392">
        <v>90</v>
      </c>
      <c r="F3392" t="s">
        <v>8221</v>
      </c>
      <c r="G3392" t="s">
        <v>8224</v>
      </c>
      <c r="H3392" t="s">
        <v>8246</v>
      </c>
      <c r="I3392">
        <v>1409412600</v>
      </c>
      <c r="J3392" s="13">
        <f t="shared" si="209"/>
        <v>41881.645833333336</v>
      </c>
      <c r="K3392">
        <v>1404947422</v>
      </c>
      <c r="L3392" s="13">
        <f t="shared" si="210"/>
        <v>42527.007326388892</v>
      </c>
      <c r="M3392" t="b">
        <v>0</v>
      </c>
      <c r="N3392">
        <v>3</v>
      </c>
      <c r="O3392" t="b">
        <v>0</v>
      </c>
      <c r="P3392" t="s">
        <v>8278</v>
      </c>
      <c r="Q3392" s="6">
        <f t="shared" si="208"/>
        <v>3.0000000000000001E-3</v>
      </c>
      <c r="R3392" s="8">
        <f t="shared" si="211"/>
        <v>30</v>
      </c>
      <c r="S3392" t="s">
        <v>8314</v>
      </c>
      <c r="T3392" t="s">
        <v>8346</v>
      </c>
    </row>
    <row r="3393" spans="1:20" ht="45" x14ac:dyDescent="0.25">
      <c r="A3393">
        <v>3926</v>
      </c>
      <c r="B3393" s="3" t="s">
        <v>3923</v>
      </c>
      <c r="C3393" s="3" t="s">
        <v>8034</v>
      </c>
      <c r="D3393">
        <v>5000</v>
      </c>
      <c r="E3393">
        <v>15</v>
      </c>
      <c r="F3393" t="s">
        <v>8221</v>
      </c>
      <c r="G3393" t="s">
        <v>8226</v>
      </c>
      <c r="H3393" t="s">
        <v>8248</v>
      </c>
      <c r="I3393">
        <v>1419645748</v>
      </c>
      <c r="J3393" s="13">
        <f t="shared" si="209"/>
        <v>42000.085046296299</v>
      </c>
      <c r="K3393">
        <v>1417053748</v>
      </c>
      <c r="L3393" s="13">
        <f t="shared" si="210"/>
        <v>42063.721817129626</v>
      </c>
      <c r="M3393" t="b">
        <v>0</v>
      </c>
      <c r="N3393">
        <v>1</v>
      </c>
      <c r="O3393" t="b">
        <v>0</v>
      </c>
      <c r="P3393" t="s">
        <v>8271</v>
      </c>
      <c r="Q3393" s="6">
        <f t="shared" si="208"/>
        <v>3.0000000000000001E-3</v>
      </c>
      <c r="R3393" s="8">
        <f t="shared" si="211"/>
        <v>15</v>
      </c>
      <c r="S3393" t="s">
        <v>8317</v>
      </c>
      <c r="T3393" t="s">
        <v>8318</v>
      </c>
    </row>
    <row r="3394" spans="1:20" ht="30" x14ac:dyDescent="0.25">
      <c r="A3394">
        <v>460</v>
      </c>
      <c r="B3394" s="3" t="s">
        <v>461</v>
      </c>
      <c r="C3394" s="3" t="s">
        <v>4570</v>
      </c>
      <c r="D3394">
        <v>8500</v>
      </c>
      <c r="E3394">
        <v>25</v>
      </c>
      <c r="F3394" t="s">
        <v>8221</v>
      </c>
      <c r="G3394" t="s">
        <v>8224</v>
      </c>
      <c r="H3394" t="s">
        <v>8246</v>
      </c>
      <c r="I3394">
        <v>1401595200</v>
      </c>
      <c r="J3394" s="13">
        <f t="shared" si="209"/>
        <v>41791.166666666664</v>
      </c>
      <c r="K3394">
        <v>1398862875</v>
      </c>
      <c r="L3394" s="13">
        <f t="shared" si="210"/>
        <v>42449.341678240744</v>
      </c>
      <c r="M3394" t="b">
        <v>0</v>
      </c>
      <c r="N3394">
        <v>2</v>
      </c>
      <c r="O3394" t="b">
        <v>0</v>
      </c>
      <c r="P3394" t="s">
        <v>8270</v>
      </c>
      <c r="Q3394" s="6">
        <f t="shared" ref="Q3394:Q3457" si="212">E3394/D3394</f>
        <v>2.9411764705882353E-3</v>
      </c>
      <c r="R3394" s="8">
        <f t="shared" si="211"/>
        <v>12.5</v>
      </c>
      <c r="S3394" t="s">
        <v>8320</v>
      </c>
      <c r="T3394" t="s">
        <v>8347</v>
      </c>
    </row>
    <row r="3395" spans="1:20" ht="60" x14ac:dyDescent="0.25">
      <c r="A3395">
        <v>1040</v>
      </c>
      <c r="B3395" s="3" t="s">
        <v>1041</v>
      </c>
      <c r="C3395" s="3" t="s">
        <v>5150</v>
      </c>
      <c r="D3395">
        <v>85000</v>
      </c>
      <c r="E3395">
        <v>250</v>
      </c>
      <c r="F3395" t="s">
        <v>8220</v>
      </c>
      <c r="G3395" t="s">
        <v>8224</v>
      </c>
      <c r="H3395" t="s">
        <v>8246</v>
      </c>
      <c r="I3395">
        <v>1472317209</v>
      </c>
      <c r="J3395" s="13">
        <f t="shared" ref="J3395:J3458" si="213">(((I3395/60)/60)/24)+DATE(1970,1,1)</f>
        <v>42609.708437499998</v>
      </c>
      <c r="K3395">
        <v>1469725209</v>
      </c>
      <c r="L3395" s="13">
        <f t="shared" ref="L3395:L3458" si="214">(((K3414/60)/60)/24)+DATE(1970,1,1)</f>
        <v>41745.826273148145</v>
      </c>
      <c r="M3395" t="b">
        <v>0</v>
      </c>
      <c r="N3395">
        <v>1</v>
      </c>
      <c r="O3395" t="b">
        <v>0</v>
      </c>
      <c r="P3395" t="s">
        <v>8281</v>
      </c>
      <c r="Q3395" s="6">
        <f t="shared" si="212"/>
        <v>2.9411764705882353E-3</v>
      </c>
      <c r="R3395" s="8">
        <f t="shared" ref="R3395:R3458" si="215">E3395/N3395</f>
        <v>250</v>
      </c>
      <c r="S3395" t="s">
        <v>8341</v>
      </c>
      <c r="T3395" t="s">
        <v>8342</v>
      </c>
    </row>
    <row r="3396" spans="1:20" ht="45" x14ac:dyDescent="0.25">
      <c r="A3396">
        <v>489</v>
      </c>
      <c r="B3396" s="3" t="s">
        <v>490</v>
      </c>
      <c r="C3396" s="3" t="s">
        <v>4599</v>
      </c>
      <c r="D3396">
        <v>74997</v>
      </c>
      <c r="E3396">
        <v>215</v>
      </c>
      <c r="F3396" t="s">
        <v>8221</v>
      </c>
      <c r="G3396" t="s">
        <v>8224</v>
      </c>
      <c r="H3396" t="s">
        <v>8246</v>
      </c>
      <c r="I3396">
        <v>1325763180</v>
      </c>
      <c r="J3396" s="13">
        <f t="shared" si="213"/>
        <v>40913.481249999997</v>
      </c>
      <c r="K3396">
        <v>1323084816</v>
      </c>
      <c r="L3396" s="13">
        <f t="shared" si="214"/>
        <v>42173.67082175926</v>
      </c>
      <c r="M3396" t="b">
        <v>0</v>
      </c>
      <c r="N3396">
        <v>3</v>
      </c>
      <c r="O3396" t="b">
        <v>0</v>
      </c>
      <c r="P3396" t="s">
        <v>8270</v>
      </c>
      <c r="Q3396" s="6">
        <f t="shared" si="212"/>
        <v>2.8667813379201833E-3</v>
      </c>
      <c r="R3396" s="8">
        <f t="shared" si="215"/>
        <v>71.666666666666671</v>
      </c>
      <c r="S3396" t="s">
        <v>8320</v>
      </c>
      <c r="T3396" t="s">
        <v>8347</v>
      </c>
    </row>
    <row r="3397" spans="1:20" ht="45" x14ac:dyDescent="0.25">
      <c r="A3397">
        <v>3917</v>
      </c>
      <c r="B3397" s="3" t="s">
        <v>3914</v>
      </c>
      <c r="C3397" s="3" t="s">
        <v>8025</v>
      </c>
      <c r="D3397">
        <v>3500</v>
      </c>
      <c r="E3397">
        <v>10</v>
      </c>
      <c r="F3397" t="s">
        <v>8221</v>
      </c>
      <c r="G3397" t="s">
        <v>8225</v>
      </c>
      <c r="H3397" t="s">
        <v>8247</v>
      </c>
      <c r="I3397">
        <v>1410439161</v>
      </c>
      <c r="J3397" s="13">
        <f t="shared" si="213"/>
        <v>41893.527326388888</v>
      </c>
      <c r="K3397">
        <v>1407847161</v>
      </c>
      <c r="L3397" s="13">
        <f t="shared" si="214"/>
        <v>42109.801712962959</v>
      </c>
      <c r="M3397" t="b">
        <v>0</v>
      </c>
      <c r="N3397">
        <v>1</v>
      </c>
      <c r="O3397" t="b">
        <v>0</v>
      </c>
      <c r="P3397" t="s">
        <v>8271</v>
      </c>
      <c r="Q3397" s="6">
        <f t="shared" si="212"/>
        <v>2.8571428571428571E-3</v>
      </c>
      <c r="R3397" s="8">
        <f t="shared" si="215"/>
        <v>10</v>
      </c>
      <c r="S3397" t="s">
        <v>8317</v>
      </c>
      <c r="T3397" t="s">
        <v>8318</v>
      </c>
    </row>
    <row r="3398" spans="1:20" ht="60" x14ac:dyDescent="0.25">
      <c r="A3398">
        <v>4085</v>
      </c>
      <c r="B3398" s="3" t="s">
        <v>4081</v>
      </c>
      <c r="C3398" s="3" t="s">
        <v>8188</v>
      </c>
      <c r="D3398">
        <v>3500</v>
      </c>
      <c r="E3398">
        <v>10</v>
      </c>
      <c r="F3398" t="s">
        <v>8221</v>
      </c>
      <c r="G3398" t="s">
        <v>8224</v>
      </c>
      <c r="H3398" t="s">
        <v>8246</v>
      </c>
      <c r="I3398">
        <v>1427169540</v>
      </c>
      <c r="J3398" s="13">
        <f t="shared" si="213"/>
        <v>42087.165972222225</v>
      </c>
      <c r="K3398">
        <v>1424701775</v>
      </c>
      <c r="L3398" s="13">
        <f t="shared" si="214"/>
        <v>41809.389930555553</v>
      </c>
      <c r="M3398" t="b">
        <v>0</v>
      </c>
      <c r="N3398">
        <v>1</v>
      </c>
      <c r="O3398" t="b">
        <v>0</v>
      </c>
      <c r="P3398" t="s">
        <v>8271</v>
      </c>
      <c r="Q3398" s="6">
        <f t="shared" si="212"/>
        <v>2.8571428571428571E-3</v>
      </c>
      <c r="R3398" s="8">
        <f t="shared" si="215"/>
        <v>10</v>
      </c>
      <c r="S3398" t="s">
        <v>8317</v>
      </c>
      <c r="T3398" t="s">
        <v>8318</v>
      </c>
    </row>
    <row r="3399" spans="1:20" ht="45" x14ac:dyDescent="0.25">
      <c r="A3399">
        <v>1907</v>
      </c>
      <c r="B3399" s="3" t="s">
        <v>1908</v>
      </c>
      <c r="C3399" s="3" t="s">
        <v>6017</v>
      </c>
      <c r="D3399">
        <v>30000</v>
      </c>
      <c r="E3399">
        <v>85</v>
      </c>
      <c r="F3399" t="s">
        <v>8221</v>
      </c>
      <c r="G3399" t="s">
        <v>8224</v>
      </c>
      <c r="H3399" t="s">
        <v>8246</v>
      </c>
      <c r="I3399">
        <v>1400853925</v>
      </c>
      <c r="J3399" s="13">
        <f t="shared" si="213"/>
        <v>41782.587094907409</v>
      </c>
      <c r="K3399">
        <v>1399557925</v>
      </c>
      <c r="L3399" s="13">
        <f t="shared" si="214"/>
        <v>41848.772928240738</v>
      </c>
      <c r="M3399" t="b">
        <v>0</v>
      </c>
      <c r="N3399">
        <v>4</v>
      </c>
      <c r="O3399" t="b">
        <v>0</v>
      </c>
      <c r="P3399" t="s">
        <v>8294</v>
      </c>
      <c r="Q3399" s="6">
        <f t="shared" si="212"/>
        <v>2.8333333333333335E-3</v>
      </c>
      <c r="R3399" s="8">
        <f t="shared" si="215"/>
        <v>21.25</v>
      </c>
      <c r="S3399" t="s">
        <v>8310</v>
      </c>
      <c r="T3399" t="s">
        <v>8350</v>
      </c>
    </row>
    <row r="3400" spans="1:20" ht="45" x14ac:dyDescent="0.25">
      <c r="A3400">
        <v>1595</v>
      </c>
      <c r="B3400" s="3" t="s">
        <v>1596</v>
      </c>
      <c r="C3400" s="3" t="s">
        <v>5705</v>
      </c>
      <c r="D3400">
        <v>100000</v>
      </c>
      <c r="E3400">
        <v>280</v>
      </c>
      <c r="F3400" t="s">
        <v>8221</v>
      </c>
      <c r="G3400" t="s">
        <v>8224</v>
      </c>
      <c r="H3400" t="s">
        <v>8246</v>
      </c>
      <c r="I3400">
        <v>1403122380</v>
      </c>
      <c r="J3400" s="13">
        <f t="shared" si="213"/>
        <v>41808.842361111114</v>
      </c>
      <c r="K3400">
        <v>1400634728</v>
      </c>
      <c r="L3400" s="13">
        <f t="shared" si="214"/>
        <v>42032.168530092589</v>
      </c>
      <c r="M3400" t="b">
        <v>0</v>
      </c>
      <c r="N3400">
        <v>7</v>
      </c>
      <c r="O3400" t="b">
        <v>0</v>
      </c>
      <c r="P3400" t="s">
        <v>8291</v>
      </c>
      <c r="Q3400" s="6">
        <f t="shared" si="212"/>
        <v>2.8E-3</v>
      </c>
      <c r="R3400" s="8">
        <f t="shared" si="215"/>
        <v>40</v>
      </c>
      <c r="S3400" t="s">
        <v>8325</v>
      </c>
      <c r="T3400" t="s">
        <v>8343</v>
      </c>
    </row>
    <row r="3401" spans="1:20" ht="75" x14ac:dyDescent="0.25">
      <c r="A3401">
        <v>3083</v>
      </c>
      <c r="B3401" s="3" t="s">
        <v>3083</v>
      </c>
      <c r="C3401" s="3" t="s">
        <v>7193</v>
      </c>
      <c r="D3401">
        <v>20000</v>
      </c>
      <c r="E3401">
        <v>56</v>
      </c>
      <c r="F3401" t="s">
        <v>8221</v>
      </c>
      <c r="G3401" t="s">
        <v>8224</v>
      </c>
      <c r="H3401" t="s">
        <v>8246</v>
      </c>
      <c r="I3401">
        <v>1409547600</v>
      </c>
      <c r="J3401" s="13">
        <f t="shared" si="213"/>
        <v>41883.208333333336</v>
      </c>
      <c r="K3401">
        <v>1406986278</v>
      </c>
      <c r="L3401" s="13">
        <f t="shared" si="214"/>
        <v>42034.75509259259</v>
      </c>
      <c r="M3401" t="b">
        <v>0</v>
      </c>
      <c r="N3401">
        <v>3</v>
      </c>
      <c r="O3401" t="b">
        <v>0</v>
      </c>
      <c r="P3401" t="s">
        <v>8303</v>
      </c>
      <c r="Q3401" s="6">
        <f t="shared" si="212"/>
        <v>2.8E-3</v>
      </c>
      <c r="R3401" s="8">
        <f t="shared" si="215"/>
        <v>18.666666666666668</v>
      </c>
      <c r="S3401" t="s">
        <v>8317</v>
      </c>
      <c r="T3401" t="s">
        <v>8330</v>
      </c>
    </row>
    <row r="3402" spans="1:20" ht="30" x14ac:dyDescent="0.25">
      <c r="A3402">
        <v>3792</v>
      </c>
      <c r="B3402" s="3" t="s">
        <v>3789</v>
      </c>
      <c r="C3402" s="3" t="s">
        <v>7902</v>
      </c>
      <c r="D3402">
        <v>12500</v>
      </c>
      <c r="E3402">
        <v>35</v>
      </c>
      <c r="F3402" t="s">
        <v>8221</v>
      </c>
      <c r="G3402" t="s">
        <v>8224</v>
      </c>
      <c r="H3402" t="s">
        <v>8246</v>
      </c>
      <c r="I3402">
        <v>1436957022</v>
      </c>
      <c r="J3402" s="13">
        <f t="shared" si="213"/>
        <v>42200.447013888886</v>
      </c>
      <c r="K3402">
        <v>1434365022</v>
      </c>
      <c r="L3402" s="13">
        <f t="shared" si="214"/>
        <v>41722.792407407411</v>
      </c>
      <c r="M3402" t="b">
        <v>0</v>
      </c>
      <c r="N3402">
        <v>2</v>
      </c>
      <c r="O3402" t="b">
        <v>0</v>
      </c>
      <c r="P3402" t="s">
        <v>8305</v>
      </c>
      <c r="Q3402" s="6">
        <f t="shared" si="212"/>
        <v>2.8E-3</v>
      </c>
      <c r="R3402" s="8">
        <f t="shared" si="215"/>
        <v>17.5</v>
      </c>
      <c r="S3402" t="s">
        <v>8317</v>
      </c>
      <c r="T3402" t="s">
        <v>8338</v>
      </c>
    </row>
    <row r="3403" spans="1:20" ht="60" x14ac:dyDescent="0.25">
      <c r="A3403">
        <v>123</v>
      </c>
      <c r="B3403" s="3" t="s">
        <v>125</v>
      </c>
      <c r="C3403" s="3" t="s">
        <v>4234</v>
      </c>
      <c r="D3403">
        <v>55000</v>
      </c>
      <c r="E3403">
        <v>151</v>
      </c>
      <c r="F3403" t="s">
        <v>8220</v>
      </c>
      <c r="G3403" t="s">
        <v>8224</v>
      </c>
      <c r="H3403" t="s">
        <v>8246</v>
      </c>
      <c r="I3403">
        <v>1414533600</v>
      </c>
      <c r="J3403" s="13">
        <f t="shared" si="213"/>
        <v>41940.916666666664</v>
      </c>
      <c r="K3403">
        <v>1411411564</v>
      </c>
      <c r="L3403" s="13">
        <f t="shared" si="214"/>
        <v>42013.059027777781</v>
      </c>
      <c r="M3403" t="b">
        <v>0</v>
      </c>
      <c r="N3403">
        <v>6</v>
      </c>
      <c r="O3403" t="b">
        <v>0</v>
      </c>
      <c r="P3403" t="s">
        <v>8267</v>
      </c>
      <c r="Q3403" s="6">
        <f t="shared" si="212"/>
        <v>2.7454545454545453E-3</v>
      </c>
      <c r="R3403" s="8">
        <f t="shared" si="215"/>
        <v>25.166666666666668</v>
      </c>
      <c r="S3403" t="s">
        <v>8320</v>
      </c>
      <c r="T3403" t="s">
        <v>8340</v>
      </c>
    </row>
    <row r="3404" spans="1:20" ht="30" x14ac:dyDescent="0.25">
      <c r="A3404">
        <v>3103</v>
      </c>
      <c r="B3404" s="3" t="s">
        <v>3103</v>
      </c>
      <c r="C3404" s="3" t="s">
        <v>7213</v>
      </c>
      <c r="D3404">
        <v>4100</v>
      </c>
      <c r="E3404">
        <v>11</v>
      </c>
      <c r="F3404" t="s">
        <v>8221</v>
      </c>
      <c r="G3404" t="s">
        <v>8224</v>
      </c>
      <c r="H3404" t="s">
        <v>8246</v>
      </c>
      <c r="I3404">
        <v>1434080706</v>
      </c>
      <c r="J3404" s="13">
        <f t="shared" si="213"/>
        <v>42167.156319444446</v>
      </c>
      <c r="K3404">
        <v>1428896706</v>
      </c>
      <c r="L3404" s="13">
        <f t="shared" si="214"/>
        <v>41373.579675925925</v>
      </c>
      <c r="M3404" t="b">
        <v>0</v>
      </c>
      <c r="N3404">
        <v>2</v>
      </c>
      <c r="O3404" t="b">
        <v>0</v>
      </c>
      <c r="P3404" t="s">
        <v>8303</v>
      </c>
      <c r="Q3404" s="6">
        <f t="shared" si="212"/>
        <v>2.6829268292682929E-3</v>
      </c>
      <c r="R3404" s="8">
        <f t="shared" si="215"/>
        <v>5.5</v>
      </c>
      <c r="S3404" t="s">
        <v>8317</v>
      </c>
      <c r="T3404" t="s">
        <v>8330</v>
      </c>
    </row>
    <row r="3405" spans="1:20" ht="60" x14ac:dyDescent="0.25">
      <c r="A3405">
        <v>1008</v>
      </c>
      <c r="B3405" s="3" t="s">
        <v>1009</v>
      </c>
      <c r="C3405" s="3" t="s">
        <v>5118</v>
      </c>
      <c r="D3405">
        <v>93500</v>
      </c>
      <c r="E3405">
        <v>250</v>
      </c>
      <c r="F3405" t="s">
        <v>8220</v>
      </c>
      <c r="G3405" t="s">
        <v>8238</v>
      </c>
      <c r="H3405" t="s">
        <v>8256</v>
      </c>
      <c r="I3405">
        <v>1482953115</v>
      </c>
      <c r="J3405" s="13">
        <f t="shared" si="213"/>
        <v>42732.809201388889</v>
      </c>
      <c r="K3405">
        <v>1480361115</v>
      </c>
      <c r="L3405" s="13">
        <f t="shared" si="214"/>
        <v>42375.230115740742</v>
      </c>
      <c r="M3405" t="b">
        <v>0</v>
      </c>
      <c r="N3405">
        <v>1</v>
      </c>
      <c r="O3405" t="b">
        <v>0</v>
      </c>
      <c r="P3405" t="s">
        <v>8273</v>
      </c>
      <c r="Q3405" s="6">
        <f t="shared" si="212"/>
        <v>2.6737967914438501E-3</v>
      </c>
      <c r="R3405" s="8">
        <f t="shared" si="215"/>
        <v>250</v>
      </c>
      <c r="S3405" t="s">
        <v>8310</v>
      </c>
      <c r="T3405" t="s">
        <v>8316</v>
      </c>
    </row>
    <row r="3406" spans="1:20" ht="45" x14ac:dyDescent="0.25">
      <c r="A3406">
        <v>157</v>
      </c>
      <c r="B3406" s="3" t="s">
        <v>159</v>
      </c>
      <c r="C3406" s="3" t="s">
        <v>4267</v>
      </c>
      <c r="D3406">
        <v>2995</v>
      </c>
      <c r="E3406">
        <v>8</v>
      </c>
      <c r="F3406" t="s">
        <v>8220</v>
      </c>
      <c r="G3406" t="s">
        <v>8224</v>
      </c>
      <c r="H3406" t="s">
        <v>8246</v>
      </c>
      <c r="I3406">
        <v>1456523572</v>
      </c>
      <c r="J3406" s="13">
        <f t="shared" si="213"/>
        <v>42426.911712962959</v>
      </c>
      <c r="K3406">
        <v>1453931572</v>
      </c>
      <c r="L3406" s="13">
        <f t="shared" si="214"/>
        <v>42111.709027777775</v>
      </c>
      <c r="M3406" t="b">
        <v>0</v>
      </c>
      <c r="N3406">
        <v>2</v>
      </c>
      <c r="O3406" t="b">
        <v>0</v>
      </c>
      <c r="P3406" t="s">
        <v>8267</v>
      </c>
      <c r="Q3406" s="6">
        <f t="shared" si="212"/>
        <v>2.671118530884808E-3</v>
      </c>
      <c r="R3406" s="8">
        <f t="shared" si="215"/>
        <v>4</v>
      </c>
      <c r="S3406" t="s">
        <v>8320</v>
      </c>
      <c r="T3406" t="s">
        <v>8340</v>
      </c>
    </row>
    <row r="3407" spans="1:20" ht="45" x14ac:dyDescent="0.25">
      <c r="A3407">
        <v>597</v>
      </c>
      <c r="B3407" s="3" t="s">
        <v>598</v>
      </c>
      <c r="C3407" s="3" t="s">
        <v>4707</v>
      </c>
      <c r="D3407">
        <v>7500</v>
      </c>
      <c r="E3407">
        <v>20</v>
      </c>
      <c r="F3407" t="s">
        <v>8221</v>
      </c>
      <c r="G3407" t="s">
        <v>8224</v>
      </c>
      <c r="H3407" t="s">
        <v>8246</v>
      </c>
      <c r="I3407">
        <v>1469980800</v>
      </c>
      <c r="J3407" s="13">
        <f t="shared" si="213"/>
        <v>42582.666666666672</v>
      </c>
      <c r="K3407">
        <v>1466787335</v>
      </c>
      <c r="L3407" s="13">
        <f t="shared" si="214"/>
        <v>41863.359282407408</v>
      </c>
      <c r="M3407" t="b">
        <v>0</v>
      </c>
      <c r="N3407">
        <v>2</v>
      </c>
      <c r="O3407" t="b">
        <v>0</v>
      </c>
      <c r="P3407" t="s">
        <v>8272</v>
      </c>
      <c r="Q3407" s="6">
        <f t="shared" si="212"/>
        <v>2.6666666666666666E-3</v>
      </c>
      <c r="R3407" s="8">
        <f t="shared" si="215"/>
        <v>10</v>
      </c>
      <c r="S3407" t="s">
        <v>8310</v>
      </c>
      <c r="T3407" t="s">
        <v>8357</v>
      </c>
    </row>
    <row r="3408" spans="1:20" ht="45" x14ac:dyDescent="0.25">
      <c r="A3408">
        <v>2567</v>
      </c>
      <c r="B3408" s="3" t="s">
        <v>2567</v>
      </c>
      <c r="C3408" s="3" t="s">
        <v>6677</v>
      </c>
      <c r="D3408">
        <v>45000</v>
      </c>
      <c r="E3408">
        <v>120</v>
      </c>
      <c r="F3408" t="s">
        <v>8220</v>
      </c>
      <c r="G3408" t="s">
        <v>8224</v>
      </c>
      <c r="H3408" t="s">
        <v>8246</v>
      </c>
      <c r="I3408">
        <v>1429823138</v>
      </c>
      <c r="J3408" s="13">
        <f t="shared" si="213"/>
        <v>42117.878912037035</v>
      </c>
      <c r="K3408">
        <v>1427231138</v>
      </c>
      <c r="L3408" s="13">
        <f t="shared" si="214"/>
        <v>41718.5237037037</v>
      </c>
      <c r="M3408" t="b">
        <v>0</v>
      </c>
      <c r="N3408">
        <v>2</v>
      </c>
      <c r="O3408" t="b">
        <v>0</v>
      </c>
      <c r="P3408" t="s">
        <v>8284</v>
      </c>
      <c r="Q3408" s="6">
        <f t="shared" si="212"/>
        <v>2.6666666666666666E-3</v>
      </c>
      <c r="R3408" s="8">
        <f t="shared" si="215"/>
        <v>60</v>
      </c>
      <c r="S3408" t="s">
        <v>8328</v>
      </c>
      <c r="T3408" t="s">
        <v>8356</v>
      </c>
    </row>
    <row r="3409" spans="1:20" ht="60" x14ac:dyDescent="0.25">
      <c r="A3409">
        <v>2151</v>
      </c>
      <c r="B3409" s="3" t="s">
        <v>2152</v>
      </c>
      <c r="C3409" s="3" t="s">
        <v>6261</v>
      </c>
      <c r="D3409">
        <v>45000</v>
      </c>
      <c r="E3409">
        <v>118</v>
      </c>
      <c r="F3409" t="s">
        <v>8221</v>
      </c>
      <c r="G3409" t="s">
        <v>8224</v>
      </c>
      <c r="H3409" t="s">
        <v>8246</v>
      </c>
      <c r="I3409">
        <v>1467231614</v>
      </c>
      <c r="J3409" s="13">
        <f t="shared" si="213"/>
        <v>42550.847384259265</v>
      </c>
      <c r="K3409">
        <v>1464639614</v>
      </c>
      <c r="L3409" s="13">
        <f t="shared" si="214"/>
        <v>41908.996527777781</v>
      </c>
      <c r="M3409" t="b">
        <v>0</v>
      </c>
      <c r="N3409">
        <v>6</v>
      </c>
      <c r="O3409" t="b">
        <v>0</v>
      </c>
      <c r="P3409" t="s">
        <v>8282</v>
      </c>
      <c r="Q3409" s="6">
        <f t="shared" si="212"/>
        <v>2.6222222222222224E-3</v>
      </c>
      <c r="R3409" s="8">
        <f t="shared" si="215"/>
        <v>19.666666666666668</v>
      </c>
      <c r="S3409" t="s">
        <v>8312</v>
      </c>
      <c r="T3409" t="s">
        <v>8348</v>
      </c>
    </row>
    <row r="3410" spans="1:20" ht="45" x14ac:dyDescent="0.25">
      <c r="A3410">
        <v>2879</v>
      </c>
      <c r="B3410" s="3" t="s">
        <v>2879</v>
      </c>
      <c r="C3410" s="3" t="s">
        <v>6989</v>
      </c>
      <c r="D3410">
        <v>11200</v>
      </c>
      <c r="E3410">
        <v>29</v>
      </c>
      <c r="F3410" t="s">
        <v>8221</v>
      </c>
      <c r="G3410" t="s">
        <v>8224</v>
      </c>
      <c r="H3410" t="s">
        <v>8246</v>
      </c>
      <c r="I3410">
        <v>1453310661</v>
      </c>
      <c r="J3410" s="13">
        <f t="shared" si="213"/>
        <v>42389.725243055553</v>
      </c>
      <c r="K3410">
        <v>1450718661</v>
      </c>
      <c r="L3410" s="13">
        <f t="shared" si="214"/>
        <v>42064.217418981483</v>
      </c>
      <c r="M3410" t="b">
        <v>0</v>
      </c>
      <c r="N3410">
        <v>1</v>
      </c>
      <c r="O3410" t="b">
        <v>0</v>
      </c>
      <c r="P3410" t="s">
        <v>8271</v>
      </c>
      <c r="Q3410" s="6">
        <f t="shared" si="212"/>
        <v>2.5892857142857141E-3</v>
      </c>
      <c r="R3410" s="8">
        <f t="shared" si="215"/>
        <v>29</v>
      </c>
      <c r="S3410" t="s">
        <v>8317</v>
      </c>
      <c r="T3410" t="s">
        <v>8318</v>
      </c>
    </row>
    <row r="3411" spans="1:20" ht="60" x14ac:dyDescent="0.25">
      <c r="A3411">
        <v>1499</v>
      </c>
      <c r="B3411" s="3" t="s">
        <v>1500</v>
      </c>
      <c r="C3411" s="3" t="s">
        <v>5609</v>
      </c>
      <c r="D3411">
        <v>2000</v>
      </c>
      <c r="E3411">
        <v>5</v>
      </c>
      <c r="F3411" t="s">
        <v>8221</v>
      </c>
      <c r="G3411" t="s">
        <v>8224</v>
      </c>
      <c r="H3411" t="s">
        <v>8246</v>
      </c>
      <c r="I3411">
        <v>1470355833</v>
      </c>
      <c r="J3411" s="13">
        <f t="shared" si="213"/>
        <v>42587.007326388892</v>
      </c>
      <c r="K3411">
        <v>1465171833</v>
      </c>
      <c r="L3411" s="13">
        <f t="shared" si="214"/>
        <v>41961.492488425924</v>
      </c>
      <c r="M3411" t="b">
        <v>0</v>
      </c>
      <c r="N3411">
        <v>1</v>
      </c>
      <c r="O3411" t="b">
        <v>0</v>
      </c>
      <c r="P3411" t="s">
        <v>8275</v>
      </c>
      <c r="Q3411" s="6">
        <f t="shared" si="212"/>
        <v>2.5000000000000001E-3</v>
      </c>
      <c r="R3411" s="8">
        <f t="shared" si="215"/>
        <v>5</v>
      </c>
      <c r="S3411" t="s">
        <v>8323</v>
      </c>
      <c r="T3411" t="s">
        <v>8345</v>
      </c>
    </row>
    <row r="3412" spans="1:20" ht="60" x14ac:dyDescent="0.25">
      <c r="A3412">
        <v>2368</v>
      </c>
      <c r="B3412" s="3" t="s">
        <v>2369</v>
      </c>
      <c r="C3412" s="3" t="s">
        <v>6478</v>
      </c>
      <c r="D3412">
        <v>40000</v>
      </c>
      <c r="E3412">
        <v>100</v>
      </c>
      <c r="F3412" t="s">
        <v>8220</v>
      </c>
      <c r="G3412" t="s">
        <v>8224</v>
      </c>
      <c r="H3412" t="s">
        <v>8246</v>
      </c>
      <c r="I3412">
        <v>1429028365</v>
      </c>
      <c r="J3412" s="13">
        <f t="shared" si="213"/>
        <v>42108.680150462969</v>
      </c>
      <c r="K3412">
        <v>1425143965</v>
      </c>
      <c r="L3412" s="13">
        <f t="shared" si="214"/>
        <v>42384.680925925932</v>
      </c>
      <c r="M3412" t="b">
        <v>0</v>
      </c>
      <c r="N3412">
        <v>2</v>
      </c>
      <c r="O3412" t="b">
        <v>0</v>
      </c>
      <c r="P3412" t="s">
        <v>8272</v>
      </c>
      <c r="Q3412" s="6">
        <f t="shared" si="212"/>
        <v>2.5000000000000001E-3</v>
      </c>
      <c r="R3412" s="8">
        <f t="shared" si="215"/>
        <v>50</v>
      </c>
      <c r="S3412" t="s">
        <v>8310</v>
      </c>
      <c r="T3412" t="s">
        <v>8357</v>
      </c>
    </row>
    <row r="3413" spans="1:20" ht="45" x14ac:dyDescent="0.25">
      <c r="A3413">
        <v>2571</v>
      </c>
      <c r="B3413" s="3" t="s">
        <v>2571</v>
      </c>
      <c r="C3413" s="3" t="s">
        <v>6681</v>
      </c>
      <c r="D3413">
        <v>100000</v>
      </c>
      <c r="E3413">
        <v>250</v>
      </c>
      <c r="F3413" t="s">
        <v>8220</v>
      </c>
      <c r="G3413" t="s">
        <v>8226</v>
      </c>
      <c r="H3413" t="s">
        <v>8248</v>
      </c>
      <c r="I3413">
        <v>1463645521</v>
      </c>
      <c r="J3413" s="13">
        <f t="shared" si="213"/>
        <v>42509.341678240744</v>
      </c>
      <c r="K3413">
        <v>1458461521</v>
      </c>
      <c r="L3413" s="13">
        <f t="shared" si="214"/>
        <v>42460.610520833332</v>
      </c>
      <c r="M3413" t="b">
        <v>0</v>
      </c>
      <c r="N3413">
        <v>4</v>
      </c>
      <c r="O3413" t="b">
        <v>0</v>
      </c>
      <c r="P3413" t="s">
        <v>8284</v>
      </c>
      <c r="Q3413" s="6">
        <f t="shared" si="212"/>
        <v>2.5000000000000001E-3</v>
      </c>
      <c r="R3413" s="8">
        <f t="shared" si="215"/>
        <v>62.5</v>
      </c>
      <c r="S3413" t="s">
        <v>8328</v>
      </c>
      <c r="T3413" t="s">
        <v>8356</v>
      </c>
    </row>
    <row r="3414" spans="1:20" ht="45" x14ac:dyDescent="0.25">
      <c r="A3414">
        <v>2769</v>
      </c>
      <c r="B3414" s="3" t="s">
        <v>2769</v>
      </c>
      <c r="C3414" s="3" t="s">
        <v>6879</v>
      </c>
      <c r="D3414">
        <v>800</v>
      </c>
      <c r="E3414">
        <v>2</v>
      </c>
      <c r="F3414" t="s">
        <v>8221</v>
      </c>
      <c r="G3414" t="s">
        <v>8225</v>
      </c>
      <c r="H3414" t="s">
        <v>8247</v>
      </c>
      <c r="I3414">
        <v>1401997790</v>
      </c>
      <c r="J3414" s="13">
        <f t="shared" si="213"/>
        <v>41795.826273148145</v>
      </c>
      <c r="K3414">
        <v>1397677790</v>
      </c>
      <c r="L3414" s="13">
        <f t="shared" si="214"/>
        <v>42237.181608796294</v>
      </c>
      <c r="M3414" t="b">
        <v>0</v>
      </c>
      <c r="N3414">
        <v>2</v>
      </c>
      <c r="O3414" t="b">
        <v>0</v>
      </c>
      <c r="P3414" t="s">
        <v>8304</v>
      </c>
      <c r="Q3414" s="6">
        <f t="shared" si="212"/>
        <v>2.5000000000000001E-3</v>
      </c>
      <c r="R3414" s="8">
        <f t="shared" si="215"/>
        <v>1</v>
      </c>
      <c r="S3414" t="s">
        <v>8323</v>
      </c>
      <c r="T3414" t="s">
        <v>8351</v>
      </c>
    </row>
    <row r="3415" spans="1:20" ht="60" x14ac:dyDescent="0.25">
      <c r="A3415">
        <v>3086</v>
      </c>
      <c r="B3415" s="3" t="s">
        <v>3086</v>
      </c>
      <c r="C3415" s="3" t="s">
        <v>7196</v>
      </c>
      <c r="D3415">
        <v>20000</v>
      </c>
      <c r="E3415">
        <v>50</v>
      </c>
      <c r="F3415" t="s">
        <v>8221</v>
      </c>
      <c r="G3415" t="s">
        <v>8237</v>
      </c>
      <c r="H3415" t="s">
        <v>8249</v>
      </c>
      <c r="I3415">
        <v>1439827559</v>
      </c>
      <c r="J3415" s="13">
        <f t="shared" si="213"/>
        <v>42233.67082175926</v>
      </c>
      <c r="K3415">
        <v>1434643559</v>
      </c>
      <c r="L3415" s="13">
        <f t="shared" si="214"/>
        <v>41995.084074074075</v>
      </c>
      <c r="M3415" t="b">
        <v>0</v>
      </c>
      <c r="N3415">
        <v>3</v>
      </c>
      <c r="O3415" t="b">
        <v>0</v>
      </c>
      <c r="P3415" t="s">
        <v>8303</v>
      </c>
      <c r="Q3415" s="6">
        <f t="shared" si="212"/>
        <v>2.5000000000000001E-3</v>
      </c>
      <c r="R3415" s="8">
        <f t="shared" si="215"/>
        <v>16.666666666666668</v>
      </c>
      <c r="S3415" t="s">
        <v>8317</v>
      </c>
      <c r="T3415" t="s">
        <v>8330</v>
      </c>
    </row>
    <row r="3416" spans="1:20" ht="60" x14ac:dyDescent="0.25">
      <c r="A3416">
        <v>3945</v>
      </c>
      <c r="B3416" s="3" t="s">
        <v>3942</v>
      </c>
      <c r="C3416" s="3" t="s">
        <v>8053</v>
      </c>
      <c r="D3416">
        <v>2000</v>
      </c>
      <c r="E3416">
        <v>5</v>
      </c>
      <c r="F3416" t="s">
        <v>8221</v>
      </c>
      <c r="G3416" t="s">
        <v>8224</v>
      </c>
      <c r="H3416" t="s">
        <v>8246</v>
      </c>
      <c r="I3416">
        <v>1431717268</v>
      </c>
      <c r="J3416" s="13">
        <f t="shared" si="213"/>
        <v>42139.801712962959</v>
      </c>
      <c r="K3416">
        <v>1429125268</v>
      </c>
      <c r="L3416" s="13">
        <f t="shared" si="214"/>
        <v>41838.840474537035</v>
      </c>
      <c r="M3416" t="b">
        <v>0</v>
      </c>
      <c r="N3416">
        <v>1</v>
      </c>
      <c r="O3416" t="b">
        <v>0</v>
      </c>
      <c r="P3416" t="s">
        <v>8271</v>
      </c>
      <c r="Q3416" s="6">
        <f t="shared" si="212"/>
        <v>2.5000000000000001E-3</v>
      </c>
      <c r="R3416" s="8">
        <f t="shared" si="215"/>
        <v>5</v>
      </c>
      <c r="S3416" t="s">
        <v>8317</v>
      </c>
      <c r="T3416" t="s">
        <v>8318</v>
      </c>
    </row>
    <row r="3417" spans="1:20" ht="45" x14ac:dyDescent="0.25">
      <c r="A3417">
        <v>3994</v>
      </c>
      <c r="B3417" s="3" t="s">
        <v>3990</v>
      </c>
      <c r="C3417" s="3" t="s">
        <v>8100</v>
      </c>
      <c r="D3417">
        <v>2000</v>
      </c>
      <c r="E3417">
        <v>5</v>
      </c>
      <c r="F3417" t="s">
        <v>8221</v>
      </c>
      <c r="G3417" t="s">
        <v>8224</v>
      </c>
      <c r="H3417" t="s">
        <v>8246</v>
      </c>
      <c r="I3417">
        <v>1405761690</v>
      </c>
      <c r="J3417" s="13">
        <f t="shared" si="213"/>
        <v>41839.389930555553</v>
      </c>
      <c r="K3417">
        <v>1403169690</v>
      </c>
      <c r="L3417" s="13">
        <f t="shared" si="214"/>
        <v>41832.086377314816</v>
      </c>
      <c r="M3417" t="b">
        <v>0</v>
      </c>
      <c r="N3417">
        <v>1</v>
      </c>
      <c r="O3417" t="b">
        <v>0</v>
      </c>
      <c r="P3417" t="s">
        <v>8271</v>
      </c>
      <c r="Q3417" s="6">
        <f t="shared" si="212"/>
        <v>2.5000000000000001E-3</v>
      </c>
      <c r="R3417" s="8">
        <f t="shared" si="215"/>
        <v>5</v>
      </c>
      <c r="S3417" t="s">
        <v>8317</v>
      </c>
      <c r="T3417" t="s">
        <v>8318</v>
      </c>
    </row>
    <row r="3418" spans="1:20" ht="45" x14ac:dyDescent="0.25">
      <c r="A3418">
        <v>4007</v>
      </c>
      <c r="B3418" s="3" t="s">
        <v>4003</v>
      </c>
      <c r="C3418" s="3" t="s">
        <v>8112</v>
      </c>
      <c r="D3418">
        <v>2000</v>
      </c>
      <c r="E3418">
        <v>5</v>
      </c>
      <c r="F3418" t="s">
        <v>8221</v>
      </c>
      <c r="G3418" t="s">
        <v>8224</v>
      </c>
      <c r="H3418" t="s">
        <v>8246</v>
      </c>
      <c r="I3418">
        <v>1409070480</v>
      </c>
      <c r="J3418" s="13">
        <f t="shared" si="213"/>
        <v>41877.686111111114</v>
      </c>
      <c r="K3418">
        <v>1406572381</v>
      </c>
      <c r="L3418" s="13">
        <f t="shared" si="214"/>
        <v>42153.631597222222</v>
      </c>
      <c r="M3418" t="b">
        <v>0</v>
      </c>
      <c r="N3418">
        <v>1</v>
      </c>
      <c r="O3418" t="b">
        <v>0</v>
      </c>
      <c r="P3418" t="s">
        <v>8271</v>
      </c>
      <c r="Q3418" s="6">
        <f t="shared" si="212"/>
        <v>2.5000000000000001E-3</v>
      </c>
      <c r="R3418" s="8">
        <f t="shared" si="215"/>
        <v>5</v>
      </c>
      <c r="S3418" t="s">
        <v>8317</v>
      </c>
      <c r="T3418" t="s">
        <v>8318</v>
      </c>
    </row>
    <row r="3419" spans="1:20" ht="60" x14ac:dyDescent="0.25">
      <c r="A3419">
        <v>1486</v>
      </c>
      <c r="B3419" s="3" t="s">
        <v>1487</v>
      </c>
      <c r="C3419" s="3" t="s">
        <v>5596</v>
      </c>
      <c r="D3419">
        <v>20000</v>
      </c>
      <c r="E3419">
        <v>48</v>
      </c>
      <c r="F3419" t="s">
        <v>8221</v>
      </c>
      <c r="G3419" t="s">
        <v>8224</v>
      </c>
      <c r="H3419" t="s">
        <v>8246</v>
      </c>
      <c r="I3419">
        <v>1425009761</v>
      </c>
      <c r="J3419" s="13">
        <f t="shared" si="213"/>
        <v>42062.168530092589</v>
      </c>
      <c r="K3419">
        <v>1422417761</v>
      </c>
      <c r="L3419" s="13">
        <f t="shared" si="214"/>
        <v>42450.589143518519</v>
      </c>
      <c r="M3419" t="b">
        <v>0</v>
      </c>
      <c r="N3419">
        <v>3</v>
      </c>
      <c r="O3419" t="b">
        <v>0</v>
      </c>
      <c r="P3419" t="s">
        <v>8275</v>
      </c>
      <c r="Q3419" s="6">
        <f t="shared" si="212"/>
        <v>2.3999999999999998E-3</v>
      </c>
      <c r="R3419" s="8">
        <f t="shared" si="215"/>
        <v>16</v>
      </c>
      <c r="S3419" t="s">
        <v>8323</v>
      </c>
      <c r="T3419" t="s">
        <v>8345</v>
      </c>
    </row>
    <row r="3420" spans="1:20" ht="60" x14ac:dyDescent="0.25">
      <c r="A3420">
        <v>2683</v>
      </c>
      <c r="B3420" s="3" t="s">
        <v>2683</v>
      </c>
      <c r="C3420" s="3" t="s">
        <v>6793</v>
      </c>
      <c r="D3420">
        <v>15000</v>
      </c>
      <c r="E3420">
        <v>36</v>
      </c>
      <c r="F3420" t="s">
        <v>8221</v>
      </c>
      <c r="G3420" t="s">
        <v>8224</v>
      </c>
      <c r="H3420" t="s">
        <v>8246</v>
      </c>
      <c r="I3420">
        <v>1425233240</v>
      </c>
      <c r="J3420" s="13">
        <f t="shared" si="213"/>
        <v>42064.75509259259</v>
      </c>
      <c r="K3420">
        <v>1422641240</v>
      </c>
      <c r="L3420" s="13">
        <f t="shared" si="214"/>
        <v>42102.650567129633</v>
      </c>
      <c r="M3420" t="b">
        <v>0</v>
      </c>
      <c r="N3420">
        <v>3</v>
      </c>
      <c r="O3420" t="b">
        <v>0</v>
      </c>
      <c r="P3420" t="s">
        <v>8284</v>
      </c>
      <c r="Q3420" s="6">
        <f t="shared" si="212"/>
        <v>2.3999999999999998E-3</v>
      </c>
      <c r="R3420" s="8">
        <f t="shared" si="215"/>
        <v>12</v>
      </c>
      <c r="S3420" t="s">
        <v>8328</v>
      </c>
      <c r="T3420" t="s">
        <v>8356</v>
      </c>
    </row>
    <row r="3421" spans="1:20" ht="60" x14ac:dyDescent="0.25">
      <c r="A3421">
        <v>1119</v>
      </c>
      <c r="B3421" s="3" t="s">
        <v>1120</v>
      </c>
      <c r="C3421" s="3" t="s">
        <v>5229</v>
      </c>
      <c r="D3421">
        <v>2100</v>
      </c>
      <c r="E3421">
        <v>5</v>
      </c>
      <c r="F3421" t="s">
        <v>8221</v>
      </c>
      <c r="G3421" t="s">
        <v>8224</v>
      </c>
      <c r="H3421" t="s">
        <v>8246</v>
      </c>
      <c r="I3421">
        <v>1396810864</v>
      </c>
      <c r="J3421" s="13">
        <f t="shared" si="213"/>
        <v>41735.792407407411</v>
      </c>
      <c r="K3421">
        <v>1395687664</v>
      </c>
      <c r="L3421" s="13">
        <f t="shared" si="214"/>
        <v>42131.455439814818</v>
      </c>
      <c r="M3421" t="b">
        <v>0</v>
      </c>
      <c r="N3421">
        <v>1</v>
      </c>
      <c r="O3421" t="b">
        <v>0</v>
      </c>
      <c r="P3421" t="s">
        <v>8282</v>
      </c>
      <c r="Q3421" s="6">
        <f t="shared" si="212"/>
        <v>2.3809523809523812E-3</v>
      </c>
      <c r="R3421" s="8">
        <f t="shared" si="215"/>
        <v>5</v>
      </c>
      <c r="S3421" t="s">
        <v>8312</v>
      </c>
      <c r="T3421" t="s">
        <v>8348</v>
      </c>
    </row>
    <row r="3422" spans="1:20" ht="60" x14ac:dyDescent="0.25">
      <c r="A3422">
        <v>1411</v>
      </c>
      <c r="B3422" s="3" t="s">
        <v>1412</v>
      </c>
      <c r="C3422" s="3" t="s">
        <v>5521</v>
      </c>
      <c r="D3422">
        <v>3000</v>
      </c>
      <c r="E3422">
        <v>7</v>
      </c>
      <c r="F3422" t="s">
        <v>8221</v>
      </c>
      <c r="G3422" t="s">
        <v>8225</v>
      </c>
      <c r="H3422" t="s">
        <v>8247</v>
      </c>
      <c r="I3422">
        <v>1423185900</v>
      </c>
      <c r="J3422" s="13">
        <f t="shared" si="213"/>
        <v>42041.059027777781</v>
      </c>
      <c r="K3422">
        <v>1420766700</v>
      </c>
      <c r="L3422" s="13">
        <f t="shared" si="214"/>
        <v>42172.816423611104</v>
      </c>
      <c r="M3422" t="b">
        <v>0</v>
      </c>
      <c r="N3422">
        <v>3</v>
      </c>
      <c r="O3422" t="b">
        <v>0</v>
      </c>
      <c r="P3422" t="s">
        <v>8287</v>
      </c>
      <c r="Q3422" s="6">
        <f t="shared" si="212"/>
        <v>2.3333333333333335E-3</v>
      </c>
      <c r="R3422" s="8">
        <f t="shared" si="215"/>
        <v>2.3333333333333335</v>
      </c>
      <c r="S3422" t="s">
        <v>8323</v>
      </c>
      <c r="T3422" t="s">
        <v>8358</v>
      </c>
    </row>
    <row r="3423" spans="1:20" ht="30" x14ac:dyDescent="0.25">
      <c r="A3423">
        <v>2763</v>
      </c>
      <c r="B3423" s="3" t="s">
        <v>2763</v>
      </c>
      <c r="C3423" s="3" t="s">
        <v>6873</v>
      </c>
      <c r="D3423">
        <v>39400</v>
      </c>
      <c r="E3423">
        <v>90</v>
      </c>
      <c r="F3423" t="s">
        <v>8221</v>
      </c>
      <c r="G3423" t="s">
        <v>8224</v>
      </c>
      <c r="H3423" t="s">
        <v>8246</v>
      </c>
      <c r="I3423">
        <v>1369403684</v>
      </c>
      <c r="J3423" s="13">
        <f t="shared" si="213"/>
        <v>41418.579675925925</v>
      </c>
      <c r="K3423">
        <v>1365515684</v>
      </c>
      <c r="L3423" s="13">
        <f t="shared" si="214"/>
        <v>42708.25309027778</v>
      </c>
      <c r="M3423" t="b">
        <v>0</v>
      </c>
      <c r="N3423">
        <v>3</v>
      </c>
      <c r="O3423" t="b">
        <v>0</v>
      </c>
      <c r="P3423" t="s">
        <v>8304</v>
      </c>
      <c r="Q3423" s="6">
        <f t="shared" si="212"/>
        <v>2.2842639593908631E-3</v>
      </c>
      <c r="R3423" s="8">
        <f t="shared" si="215"/>
        <v>30</v>
      </c>
      <c r="S3423" t="s">
        <v>8323</v>
      </c>
      <c r="T3423" t="s">
        <v>8351</v>
      </c>
    </row>
    <row r="3424" spans="1:20" ht="60" x14ac:dyDescent="0.25">
      <c r="A3424">
        <v>215</v>
      </c>
      <c r="B3424" s="3" t="s">
        <v>217</v>
      </c>
      <c r="C3424" s="3" t="s">
        <v>4325</v>
      </c>
      <c r="D3424">
        <v>4400</v>
      </c>
      <c r="E3424">
        <v>10</v>
      </c>
      <c r="F3424" t="s">
        <v>8221</v>
      </c>
      <c r="G3424" t="s">
        <v>8225</v>
      </c>
      <c r="H3424" t="s">
        <v>8247</v>
      </c>
      <c r="I3424">
        <v>1455753540</v>
      </c>
      <c r="J3424" s="13">
        <f t="shared" si="213"/>
        <v>42417.999305555553</v>
      </c>
      <c r="K3424">
        <v>1452058282</v>
      </c>
      <c r="L3424" s="13">
        <f t="shared" si="214"/>
        <v>42395.456412037034</v>
      </c>
      <c r="M3424" t="b">
        <v>0</v>
      </c>
      <c r="N3424">
        <v>1</v>
      </c>
      <c r="O3424" t="b">
        <v>0</v>
      </c>
      <c r="P3424" t="s">
        <v>8268</v>
      </c>
      <c r="Q3424" s="6">
        <f t="shared" si="212"/>
        <v>2.2727272727272726E-3</v>
      </c>
      <c r="R3424" s="8">
        <f t="shared" si="215"/>
        <v>10</v>
      </c>
      <c r="S3424" t="s">
        <v>8320</v>
      </c>
      <c r="T3424" t="s">
        <v>8349</v>
      </c>
    </row>
    <row r="3425" spans="1:20" ht="60" x14ac:dyDescent="0.25">
      <c r="A3425">
        <v>971</v>
      </c>
      <c r="B3425" s="3" t="s">
        <v>972</v>
      </c>
      <c r="C3425" s="3" t="s">
        <v>5081</v>
      </c>
      <c r="D3425">
        <v>100000</v>
      </c>
      <c r="E3425">
        <v>226</v>
      </c>
      <c r="F3425" t="s">
        <v>8221</v>
      </c>
      <c r="G3425" t="s">
        <v>8224</v>
      </c>
      <c r="H3425" t="s">
        <v>8246</v>
      </c>
      <c r="I3425">
        <v>1433178060</v>
      </c>
      <c r="J3425" s="13">
        <f t="shared" si="213"/>
        <v>42156.709027777775</v>
      </c>
      <c r="K3425">
        <v>1429290060</v>
      </c>
      <c r="L3425" s="13">
        <f t="shared" si="214"/>
        <v>42262.849050925928</v>
      </c>
      <c r="M3425" t="b">
        <v>0</v>
      </c>
      <c r="N3425">
        <v>5</v>
      </c>
      <c r="O3425" t="b">
        <v>0</v>
      </c>
      <c r="P3425" t="s">
        <v>8273</v>
      </c>
      <c r="Q3425" s="6">
        <f t="shared" si="212"/>
        <v>2.2599999999999999E-3</v>
      </c>
      <c r="R3425" s="8">
        <f t="shared" si="215"/>
        <v>45.2</v>
      </c>
      <c r="S3425" t="s">
        <v>8310</v>
      </c>
      <c r="T3425" t="s">
        <v>8316</v>
      </c>
    </row>
    <row r="3426" spans="1:20" ht="45" x14ac:dyDescent="0.25">
      <c r="A3426">
        <v>3909</v>
      </c>
      <c r="B3426" s="3" t="s">
        <v>3906</v>
      </c>
      <c r="C3426" s="3" t="s">
        <v>8017</v>
      </c>
      <c r="D3426">
        <v>60000</v>
      </c>
      <c r="E3426">
        <v>135</v>
      </c>
      <c r="F3426" t="s">
        <v>8221</v>
      </c>
      <c r="G3426" t="s">
        <v>8224</v>
      </c>
      <c r="H3426" t="s">
        <v>8246</v>
      </c>
      <c r="I3426">
        <v>1410424642</v>
      </c>
      <c r="J3426" s="13">
        <f t="shared" si="213"/>
        <v>41893.359282407408</v>
      </c>
      <c r="K3426">
        <v>1407832642</v>
      </c>
      <c r="L3426" s="13">
        <f t="shared" si="214"/>
        <v>41919.140706018516</v>
      </c>
      <c r="M3426" t="b">
        <v>0</v>
      </c>
      <c r="N3426">
        <v>4</v>
      </c>
      <c r="O3426" t="b">
        <v>0</v>
      </c>
      <c r="P3426" t="s">
        <v>8271</v>
      </c>
      <c r="Q3426" s="6">
        <f t="shared" si="212"/>
        <v>2.2499999999999998E-3</v>
      </c>
      <c r="R3426" s="8">
        <f t="shared" si="215"/>
        <v>33.75</v>
      </c>
      <c r="S3426" t="s">
        <v>8317</v>
      </c>
      <c r="T3426" t="s">
        <v>8318</v>
      </c>
    </row>
    <row r="3427" spans="1:20" ht="60" x14ac:dyDescent="0.25">
      <c r="A3427">
        <v>1123</v>
      </c>
      <c r="B3427" s="3" t="s">
        <v>1124</v>
      </c>
      <c r="C3427" s="3" t="s">
        <v>5233</v>
      </c>
      <c r="D3427">
        <v>5000</v>
      </c>
      <c r="E3427">
        <v>11</v>
      </c>
      <c r="F3427" t="s">
        <v>8221</v>
      </c>
      <c r="G3427" t="s">
        <v>8224</v>
      </c>
      <c r="H3427" t="s">
        <v>8246</v>
      </c>
      <c r="I3427">
        <v>1397910848</v>
      </c>
      <c r="J3427" s="13">
        <f t="shared" si="213"/>
        <v>41748.5237037037</v>
      </c>
      <c r="K3427">
        <v>1395318848</v>
      </c>
      <c r="L3427" s="13">
        <f t="shared" si="214"/>
        <v>42044.724953703699</v>
      </c>
      <c r="M3427" t="b">
        <v>0</v>
      </c>
      <c r="N3427">
        <v>3</v>
      </c>
      <c r="O3427" t="b">
        <v>0</v>
      </c>
      <c r="P3427" t="s">
        <v>8282</v>
      </c>
      <c r="Q3427" s="6">
        <f t="shared" si="212"/>
        <v>2.2000000000000001E-3</v>
      </c>
      <c r="R3427" s="8">
        <f t="shared" si="215"/>
        <v>3.6666666666666665</v>
      </c>
      <c r="S3427" t="s">
        <v>8312</v>
      </c>
      <c r="T3427" t="s">
        <v>8348</v>
      </c>
    </row>
    <row r="3428" spans="1:20" ht="60" x14ac:dyDescent="0.25">
      <c r="A3428">
        <v>1130</v>
      </c>
      <c r="B3428" s="3" t="s">
        <v>1131</v>
      </c>
      <c r="C3428" s="3" t="s">
        <v>5240</v>
      </c>
      <c r="D3428">
        <v>5000</v>
      </c>
      <c r="E3428">
        <v>11</v>
      </c>
      <c r="F3428" t="s">
        <v>8221</v>
      </c>
      <c r="G3428" t="s">
        <v>8224</v>
      </c>
      <c r="H3428" t="s">
        <v>8246</v>
      </c>
      <c r="I3428">
        <v>1416963300</v>
      </c>
      <c r="J3428" s="13">
        <f t="shared" si="213"/>
        <v>41969.038194444445</v>
      </c>
      <c r="K3428">
        <v>1411775700</v>
      </c>
      <c r="L3428" s="13">
        <f t="shared" si="214"/>
        <v>42383.899456018517</v>
      </c>
      <c r="M3428" t="b">
        <v>0</v>
      </c>
      <c r="N3428">
        <v>3</v>
      </c>
      <c r="O3428" t="b">
        <v>0</v>
      </c>
      <c r="P3428" t="s">
        <v>8283</v>
      </c>
      <c r="Q3428" s="6">
        <f t="shared" si="212"/>
        <v>2.2000000000000001E-3</v>
      </c>
      <c r="R3428" s="8">
        <f t="shared" si="215"/>
        <v>3.6666666666666665</v>
      </c>
      <c r="S3428" t="s">
        <v>8312</v>
      </c>
      <c r="T3428" t="s">
        <v>8344</v>
      </c>
    </row>
    <row r="3429" spans="1:20" ht="45" x14ac:dyDescent="0.25">
      <c r="A3429">
        <v>1715</v>
      </c>
      <c r="B3429" s="3" t="s">
        <v>1716</v>
      </c>
      <c r="C3429" s="3" t="s">
        <v>5825</v>
      </c>
      <c r="D3429">
        <v>5000</v>
      </c>
      <c r="E3429">
        <v>11</v>
      </c>
      <c r="F3429" t="s">
        <v>8221</v>
      </c>
      <c r="G3429" t="s">
        <v>8224</v>
      </c>
      <c r="H3429" t="s">
        <v>8246</v>
      </c>
      <c r="I3429">
        <v>1427772120</v>
      </c>
      <c r="J3429" s="13">
        <f t="shared" si="213"/>
        <v>42094.140277777777</v>
      </c>
      <c r="K3429">
        <v>1425186785</v>
      </c>
      <c r="L3429" s="13">
        <f t="shared" si="214"/>
        <v>42123.648831018523</v>
      </c>
      <c r="M3429" t="b">
        <v>0</v>
      </c>
      <c r="N3429">
        <v>2</v>
      </c>
      <c r="O3429" t="b">
        <v>0</v>
      </c>
      <c r="P3429" t="s">
        <v>8293</v>
      </c>
      <c r="Q3429" s="6">
        <f t="shared" si="212"/>
        <v>2.2000000000000001E-3</v>
      </c>
      <c r="R3429" s="8">
        <f t="shared" si="215"/>
        <v>5.5</v>
      </c>
      <c r="S3429" t="s">
        <v>8314</v>
      </c>
      <c r="T3429" t="s">
        <v>8339</v>
      </c>
    </row>
    <row r="3430" spans="1:20" ht="60" x14ac:dyDescent="0.25">
      <c r="A3430">
        <v>3940</v>
      </c>
      <c r="B3430" s="3" t="s">
        <v>3937</v>
      </c>
      <c r="C3430" s="3" t="s">
        <v>8048</v>
      </c>
      <c r="D3430">
        <v>5000</v>
      </c>
      <c r="E3430">
        <v>11</v>
      </c>
      <c r="F3430" t="s">
        <v>8221</v>
      </c>
      <c r="G3430" t="s">
        <v>8224</v>
      </c>
      <c r="H3430" t="s">
        <v>8246</v>
      </c>
      <c r="I3430">
        <v>1420199351</v>
      </c>
      <c r="J3430" s="13">
        <f t="shared" si="213"/>
        <v>42006.492488425924</v>
      </c>
      <c r="K3430">
        <v>1416311351</v>
      </c>
      <c r="L3430" s="13">
        <f t="shared" si="214"/>
        <v>42065.190694444449</v>
      </c>
      <c r="M3430" t="b">
        <v>0</v>
      </c>
      <c r="N3430">
        <v>2</v>
      </c>
      <c r="O3430" t="b">
        <v>0</v>
      </c>
      <c r="P3430" t="s">
        <v>8271</v>
      </c>
      <c r="Q3430" s="6">
        <f t="shared" si="212"/>
        <v>2.2000000000000001E-3</v>
      </c>
      <c r="R3430" s="8">
        <f t="shared" si="215"/>
        <v>5.5</v>
      </c>
      <c r="S3430" t="s">
        <v>8317</v>
      </c>
      <c r="T3430" t="s">
        <v>8318</v>
      </c>
    </row>
    <row r="3431" spans="1:20" ht="60" x14ac:dyDescent="0.25">
      <c r="A3431">
        <v>712</v>
      </c>
      <c r="B3431" s="3" t="s">
        <v>713</v>
      </c>
      <c r="C3431" s="3" t="s">
        <v>4822</v>
      </c>
      <c r="D3431">
        <v>48500</v>
      </c>
      <c r="E3431">
        <v>105</v>
      </c>
      <c r="F3431" t="s">
        <v>8221</v>
      </c>
      <c r="G3431" t="s">
        <v>8224</v>
      </c>
      <c r="H3431" t="s">
        <v>8246</v>
      </c>
      <c r="I3431">
        <v>1455466832</v>
      </c>
      <c r="J3431" s="13">
        <f t="shared" si="213"/>
        <v>42414.680925925932</v>
      </c>
      <c r="K3431">
        <v>1452874832</v>
      </c>
      <c r="L3431" s="13">
        <f t="shared" si="214"/>
        <v>41865.659780092588</v>
      </c>
      <c r="M3431" t="b">
        <v>0</v>
      </c>
      <c r="N3431">
        <v>4</v>
      </c>
      <c r="O3431" t="b">
        <v>0</v>
      </c>
      <c r="P3431" t="s">
        <v>8273</v>
      </c>
      <c r="Q3431" s="6">
        <f t="shared" si="212"/>
        <v>2.1649484536082476E-3</v>
      </c>
      <c r="R3431" s="8">
        <f t="shared" si="215"/>
        <v>26.25</v>
      </c>
      <c r="S3431" t="s">
        <v>8310</v>
      </c>
      <c r="T3431" t="s">
        <v>8316</v>
      </c>
    </row>
    <row r="3432" spans="1:20" x14ac:dyDescent="0.25">
      <c r="A3432">
        <v>1718</v>
      </c>
      <c r="B3432" s="3" t="s">
        <v>1719</v>
      </c>
      <c r="C3432" s="3" t="s">
        <v>5828</v>
      </c>
      <c r="D3432">
        <v>35000</v>
      </c>
      <c r="E3432">
        <v>75</v>
      </c>
      <c r="F3432" t="s">
        <v>8221</v>
      </c>
      <c r="G3432" t="s">
        <v>8224</v>
      </c>
      <c r="H3432" t="s">
        <v>8246</v>
      </c>
      <c r="I3432">
        <v>1463201940</v>
      </c>
      <c r="J3432" s="13">
        <f t="shared" si="213"/>
        <v>42504.207638888889</v>
      </c>
      <c r="K3432">
        <v>1459435149</v>
      </c>
      <c r="L3432" s="13">
        <f t="shared" si="214"/>
        <v>41843.664618055554</v>
      </c>
      <c r="M3432" t="b">
        <v>0</v>
      </c>
      <c r="N3432">
        <v>2</v>
      </c>
      <c r="O3432" t="b">
        <v>0</v>
      </c>
      <c r="P3432" t="s">
        <v>8293</v>
      </c>
      <c r="Q3432" s="6">
        <f t="shared" si="212"/>
        <v>2.142857142857143E-3</v>
      </c>
      <c r="R3432" s="8">
        <f t="shared" si="215"/>
        <v>37.5</v>
      </c>
      <c r="S3432" t="s">
        <v>8314</v>
      </c>
      <c r="T3432" t="s">
        <v>8339</v>
      </c>
    </row>
    <row r="3433" spans="1:20" ht="60" x14ac:dyDescent="0.25">
      <c r="A3433">
        <v>3081</v>
      </c>
      <c r="B3433" s="3" t="s">
        <v>3081</v>
      </c>
      <c r="C3433" s="3" t="s">
        <v>7191</v>
      </c>
      <c r="D3433">
        <v>1000000</v>
      </c>
      <c r="E3433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 s="13">
        <f t="shared" si="213"/>
        <v>42267.181608796294</v>
      </c>
      <c r="K3433">
        <v>1440130891</v>
      </c>
      <c r="L3433" s="13">
        <f t="shared" si="214"/>
        <v>41890.16269675926</v>
      </c>
      <c r="M3433" t="b">
        <v>0</v>
      </c>
      <c r="N3433">
        <v>5</v>
      </c>
      <c r="O3433" t="b">
        <v>0</v>
      </c>
      <c r="P3433" t="s">
        <v>8303</v>
      </c>
      <c r="Q3433" s="6">
        <f t="shared" si="212"/>
        <v>2.1029999999999998E-3</v>
      </c>
      <c r="R3433" s="8">
        <f t="shared" si="215"/>
        <v>420.6</v>
      </c>
      <c r="S3433" t="s">
        <v>8317</v>
      </c>
      <c r="T3433" t="s">
        <v>8330</v>
      </c>
    </row>
    <row r="3434" spans="1:20" ht="60" x14ac:dyDescent="0.25">
      <c r="A3434">
        <v>4042</v>
      </c>
      <c r="B3434" s="3" t="s">
        <v>4038</v>
      </c>
      <c r="C3434" s="3" t="s">
        <v>8146</v>
      </c>
      <c r="D3434">
        <v>10000</v>
      </c>
      <c r="E3434">
        <v>21</v>
      </c>
      <c r="F3434" t="s">
        <v>8221</v>
      </c>
      <c r="G3434" t="s">
        <v>8224</v>
      </c>
      <c r="H3434" t="s">
        <v>8246</v>
      </c>
      <c r="I3434">
        <v>1421781360</v>
      </c>
      <c r="J3434" s="13">
        <f t="shared" si="213"/>
        <v>42024.802777777775</v>
      </c>
      <c r="K3434">
        <v>1419213664</v>
      </c>
      <c r="L3434" s="13">
        <f t="shared" si="214"/>
        <v>42358.573182870372</v>
      </c>
      <c r="M3434" t="b">
        <v>0</v>
      </c>
      <c r="N3434">
        <v>3</v>
      </c>
      <c r="O3434" t="b">
        <v>0</v>
      </c>
      <c r="P3434" t="s">
        <v>8271</v>
      </c>
      <c r="Q3434" s="6">
        <f t="shared" si="212"/>
        <v>2.0999999999999999E-3</v>
      </c>
      <c r="R3434" s="8">
        <f t="shared" si="215"/>
        <v>7</v>
      </c>
      <c r="S3434" t="s">
        <v>8317</v>
      </c>
      <c r="T3434" t="s">
        <v>8318</v>
      </c>
    </row>
    <row r="3435" spans="1:20" ht="60" x14ac:dyDescent="0.25">
      <c r="A3435">
        <v>673</v>
      </c>
      <c r="B3435" s="3" t="s">
        <v>674</v>
      </c>
      <c r="C3435" s="3" t="s">
        <v>4783</v>
      </c>
      <c r="D3435">
        <v>100000</v>
      </c>
      <c r="E3435">
        <v>205</v>
      </c>
      <c r="F3435" t="s">
        <v>8221</v>
      </c>
      <c r="G3435" t="s">
        <v>8224</v>
      </c>
      <c r="H3435" t="s">
        <v>8246</v>
      </c>
      <c r="I3435">
        <v>1409602217</v>
      </c>
      <c r="J3435" s="13">
        <f t="shared" si="213"/>
        <v>41883.840474537035</v>
      </c>
      <c r="K3435">
        <v>1405714217</v>
      </c>
      <c r="L3435" s="13">
        <f t="shared" si="214"/>
        <v>41989.664409722223</v>
      </c>
      <c r="M3435" t="b">
        <v>0</v>
      </c>
      <c r="N3435">
        <v>3</v>
      </c>
      <c r="O3435" t="b">
        <v>0</v>
      </c>
      <c r="P3435" t="s">
        <v>8273</v>
      </c>
      <c r="Q3435" s="6">
        <f t="shared" si="212"/>
        <v>2.0500000000000002E-3</v>
      </c>
      <c r="R3435" s="8">
        <f t="shared" si="215"/>
        <v>68.333333333333329</v>
      </c>
      <c r="S3435" t="s">
        <v>8310</v>
      </c>
      <c r="T3435" t="s">
        <v>8316</v>
      </c>
    </row>
    <row r="3436" spans="1:20" ht="30" x14ac:dyDescent="0.25">
      <c r="A3436">
        <v>2130</v>
      </c>
      <c r="B3436" s="3" t="s">
        <v>2131</v>
      </c>
      <c r="C3436" s="3" t="s">
        <v>6240</v>
      </c>
      <c r="D3436">
        <v>42000</v>
      </c>
      <c r="E3436">
        <v>85</v>
      </c>
      <c r="F3436" t="s">
        <v>8221</v>
      </c>
      <c r="G3436" t="s">
        <v>8224</v>
      </c>
      <c r="H3436" t="s">
        <v>8246</v>
      </c>
      <c r="I3436">
        <v>1408154663</v>
      </c>
      <c r="J3436" s="13">
        <f t="shared" si="213"/>
        <v>41867.086377314816</v>
      </c>
      <c r="K3436">
        <v>1405130663</v>
      </c>
      <c r="L3436" s="13">
        <f t="shared" si="214"/>
        <v>41981.57230324074</v>
      </c>
      <c r="M3436" t="b">
        <v>0</v>
      </c>
      <c r="N3436">
        <v>4</v>
      </c>
      <c r="O3436" t="b">
        <v>0</v>
      </c>
      <c r="P3436" t="s">
        <v>8282</v>
      </c>
      <c r="Q3436" s="6">
        <f t="shared" si="212"/>
        <v>2.0238095238095236E-3</v>
      </c>
      <c r="R3436" s="8">
        <f t="shared" si="215"/>
        <v>21.25</v>
      </c>
      <c r="S3436" t="s">
        <v>8312</v>
      </c>
      <c r="T3436" t="s">
        <v>8348</v>
      </c>
    </row>
    <row r="3437" spans="1:20" ht="45" x14ac:dyDescent="0.25">
      <c r="A3437">
        <v>509</v>
      </c>
      <c r="B3437" s="3" t="s">
        <v>510</v>
      </c>
      <c r="C3437" s="3" t="s">
        <v>4619</v>
      </c>
      <c r="D3437">
        <v>5000</v>
      </c>
      <c r="E3437">
        <v>10</v>
      </c>
      <c r="F3437" t="s">
        <v>8221</v>
      </c>
      <c r="G3437" t="s">
        <v>8225</v>
      </c>
      <c r="H3437" t="s">
        <v>8247</v>
      </c>
      <c r="I3437">
        <v>1435504170</v>
      </c>
      <c r="J3437" s="13">
        <f t="shared" si="213"/>
        <v>42183.631597222222</v>
      </c>
      <c r="K3437">
        <v>1432912170</v>
      </c>
      <c r="L3437" s="13">
        <f t="shared" si="214"/>
        <v>42561.829421296294</v>
      </c>
      <c r="M3437" t="b">
        <v>0</v>
      </c>
      <c r="N3437">
        <v>1</v>
      </c>
      <c r="O3437" t="b">
        <v>0</v>
      </c>
      <c r="P3437" t="s">
        <v>8270</v>
      </c>
      <c r="Q3437" s="6">
        <f t="shared" si="212"/>
        <v>2E-3</v>
      </c>
      <c r="R3437" s="8">
        <f t="shared" si="215"/>
        <v>10</v>
      </c>
      <c r="S3437" t="s">
        <v>8320</v>
      </c>
      <c r="T3437" t="s">
        <v>8347</v>
      </c>
    </row>
    <row r="3438" spans="1:20" ht="60" x14ac:dyDescent="0.25">
      <c r="A3438">
        <v>577</v>
      </c>
      <c r="B3438" s="3" t="s">
        <v>578</v>
      </c>
      <c r="C3438" s="3" t="s">
        <v>4687</v>
      </c>
      <c r="D3438">
        <v>5000</v>
      </c>
      <c r="E3438">
        <v>10</v>
      </c>
      <c r="F3438" t="s">
        <v>8221</v>
      </c>
      <c r="G3438" t="s">
        <v>8224</v>
      </c>
      <c r="H3438" t="s">
        <v>8246</v>
      </c>
      <c r="I3438">
        <v>1463753302</v>
      </c>
      <c r="J3438" s="13">
        <f t="shared" si="213"/>
        <v>42510.589143518519</v>
      </c>
      <c r="K3438">
        <v>1458569302</v>
      </c>
      <c r="L3438" s="13">
        <f t="shared" si="214"/>
        <v>42474.86482638889</v>
      </c>
      <c r="M3438" t="b">
        <v>0</v>
      </c>
      <c r="N3438">
        <v>1</v>
      </c>
      <c r="O3438" t="b">
        <v>0</v>
      </c>
      <c r="P3438" t="s">
        <v>8272</v>
      </c>
      <c r="Q3438" s="6">
        <f t="shared" si="212"/>
        <v>2E-3</v>
      </c>
      <c r="R3438" s="8">
        <f t="shared" si="215"/>
        <v>10</v>
      </c>
      <c r="S3438" t="s">
        <v>8310</v>
      </c>
      <c r="T3438" t="s">
        <v>8357</v>
      </c>
    </row>
    <row r="3439" spans="1:20" ht="60" x14ac:dyDescent="0.25">
      <c r="A3439">
        <v>606</v>
      </c>
      <c r="B3439" s="3" t="s">
        <v>607</v>
      </c>
      <c r="C3439" s="3" t="s">
        <v>4716</v>
      </c>
      <c r="D3439">
        <v>5000</v>
      </c>
      <c r="E3439">
        <v>10</v>
      </c>
      <c r="F3439" t="s">
        <v>8220</v>
      </c>
      <c r="G3439" t="s">
        <v>8233</v>
      </c>
      <c r="H3439" t="s">
        <v>8249</v>
      </c>
      <c r="I3439">
        <v>1432479600</v>
      </c>
      <c r="J3439" s="13">
        <f t="shared" si="213"/>
        <v>42148.625</v>
      </c>
      <c r="K3439">
        <v>1428507409</v>
      </c>
      <c r="L3439" s="13">
        <f t="shared" si="214"/>
        <v>42179.653379629628</v>
      </c>
      <c r="M3439" t="b">
        <v>0</v>
      </c>
      <c r="N3439">
        <v>1</v>
      </c>
      <c r="O3439" t="b">
        <v>0</v>
      </c>
      <c r="P3439" t="s">
        <v>8272</v>
      </c>
      <c r="Q3439" s="6">
        <f t="shared" si="212"/>
        <v>2E-3</v>
      </c>
      <c r="R3439" s="8">
        <f t="shared" si="215"/>
        <v>10</v>
      </c>
      <c r="S3439" t="s">
        <v>8310</v>
      </c>
      <c r="T3439" t="s">
        <v>8357</v>
      </c>
    </row>
    <row r="3440" spans="1:20" ht="45" x14ac:dyDescent="0.25">
      <c r="A3440">
        <v>636</v>
      </c>
      <c r="B3440" s="3" t="s">
        <v>637</v>
      </c>
      <c r="C3440" s="3" t="s">
        <v>4746</v>
      </c>
      <c r="D3440">
        <v>2000</v>
      </c>
      <c r="E3440">
        <v>4</v>
      </c>
      <c r="F3440" t="s">
        <v>8220</v>
      </c>
      <c r="G3440" t="s">
        <v>8225</v>
      </c>
      <c r="H3440" t="s">
        <v>8247</v>
      </c>
      <c r="I3440">
        <v>1433587620</v>
      </c>
      <c r="J3440" s="13">
        <f t="shared" si="213"/>
        <v>42161.44930555555</v>
      </c>
      <c r="K3440">
        <v>1430996150</v>
      </c>
      <c r="L3440" s="13">
        <f t="shared" si="214"/>
        <v>42272.93949074074</v>
      </c>
      <c r="M3440" t="b">
        <v>0</v>
      </c>
      <c r="N3440">
        <v>1</v>
      </c>
      <c r="O3440" t="b">
        <v>0</v>
      </c>
      <c r="P3440" t="s">
        <v>8272</v>
      </c>
      <c r="Q3440" s="6">
        <f t="shared" si="212"/>
        <v>2E-3</v>
      </c>
      <c r="R3440" s="8">
        <f t="shared" si="215"/>
        <v>4</v>
      </c>
      <c r="S3440" t="s">
        <v>8310</v>
      </c>
      <c r="T3440" t="s">
        <v>8357</v>
      </c>
    </row>
    <row r="3441" spans="1:20" ht="60" x14ac:dyDescent="0.25">
      <c r="A3441">
        <v>1342</v>
      </c>
      <c r="B3441" s="3" t="s">
        <v>1343</v>
      </c>
      <c r="C3441" s="3" t="s">
        <v>5452</v>
      </c>
      <c r="D3441">
        <v>50000</v>
      </c>
      <c r="E3441">
        <v>100</v>
      </c>
      <c r="F3441" t="s">
        <v>8220</v>
      </c>
      <c r="G3441" t="s">
        <v>8224</v>
      </c>
      <c r="H3441" t="s">
        <v>8246</v>
      </c>
      <c r="I3441">
        <v>1437161739</v>
      </c>
      <c r="J3441" s="13">
        <f t="shared" si="213"/>
        <v>42202.816423611104</v>
      </c>
      <c r="K3441">
        <v>1434569739</v>
      </c>
      <c r="L3441" s="13">
        <f t="shared" si="214"/>
        <v>42474.637824074074</v>
      </c>
      <c r="M3441" t="b">
        <v>0</v>
      </c>
      <c r="N3441">
        <v>1</v>
      </c>
      <c r="O3441" t="b">
        <v>0</v>
      </c>
      <c r="P3441" t="s">
        <v>8273</v>
      </c>
      <c r="Q3441" s="6">
        <f t="shared" si="212"/>
        <v>2E-3</v>
      </c>
      <c r="R3441" s="8">
        <f t="shared" si="215"/>
        <v>100</v>
      </c>
      <c r="S3441" t="s">
        <v>8310</v>
      </c>
      <c r="T3441" t="s">
        <v>8316</v>
      </c>
    </row>
    <row r="3442" spans="1:20" ht="60" x14ac:dyDescent="0.25">
      <c r="A3442">
        <v>1414</v>
      </c>
      <c r="B3442" s="3" t="s">
        <v>1415</v>
      </c>
      <c r="C3442" s="3" t="s">
        <v>5524</v>
      </c>
      <c r="D3442">
        <v>500</v>
      </c>
      <c r="E3442">
        <v>1</v>
      </c>
      <c r="F3442" t="s">
        <v>8221</v>
      </c>
      <c r="G3442" t="s">
        <v>8224</v>
      </c>
      <c r="H3442" t="s">
        <v>8246</v>
      </c>
      <c r="I3442">
        <v>1483423467</v>
      </c>
      <c r="J3442" s="13">
        <f t="shared" si="213"/>
        <v>42738.25309027778</v>
      </c>
      <c r="K3442">
        <v>1480831467</v>
      </c>
      <c r="L3442" s="13">
        <f t="shared" si="214"/>
        <v>42027.353738425925</v>
      </c>
      <c r="M3442" t="b">
        <v>0</v>
      </c>
      <c r="N3442">
        <v>1</v>
      </c>
      <c r="O3442" t="b">
        <v>0</v>
      </c>
      <c r="P3442" t="s">
        <v>8287</v>
      </c>
      <c r="Q3442" s="6">
        <f t="shared" si="212"/>
        <v>2E-3</v>
      </c>
      <c r="R3442" s="8">
        <f t="shared" si="215"/>
        <v>1</v>
      </c>
      <c r="S3442" t="s">
        <v>8323</v>
      </c>
      <c r="T3442" t="s">
        <v>8358</v>
      </c>
    </row>
    <row r="3443" spans="1:20" ht="60" x14ac:dyDescent="0.25">
      <c r="A3443">
        <v>1418</v>
      </c>
      <c r="B3443" s="3" t="s">
        <v>1419</v>
      </c>
      <c r="C3443" s="3" t="s">
        <v>5528</v>
      </c>
      <c r="D3443">
        <v>3000</v>
      </c>
      <c r="E3443">
        <v>6</v>
      </c>
      <c r="F3443" t="s">
        <v>8221</v>
      </c>
      <c r="G3443" t="s">
        <v>8227</v>
      </c>
      <c r="H3443" t="s">
        <v>8249</v>
      </c>
      <c r="I3443">
        <v>1456397834</v>
      </c>
      <c r="J3443" s="13">
        <f t="shared" si="213"/>
        <v>42425.456412037034</v>
      </c>
      <c r="K3443">
        <v>1453805834</v>
      </c>
      <c r="L3443" s="13">
        <f t="shared" si="214"/>
        <v>41859.925856481481</v>
      </c>
      <c r="M3443" t="b">
        <v>0</v>
      </c>
      <c r="N3443">
        <v>1</v>
      </c>
      <c r="O3443" t="b">
        <v>0</v>
      </c>
      <c r="P3443" t="s">
        <v>8287</v>
      </c>
      <c r="Q3443" s="6">
        <f t="shared" si="212"/>
        <v>2E-3</v>
      </c>
      <c r="R3443" s="8">
        <f t="shared" si="215"/>
        <v>6</v>
      </c>
      <c r="S3443" t="s">
        <v>8323</v>
      </c>
      <c r="T3443" t="s">
        <v>8358</v>
      </c>
    </row>
    <row r="3444" spans="1:20" ht="45" x14ac:dyDescent="0.25">
      <c r="A3444">
        <v>2396</v>
      </c>
      <c r="B3444" s="3" t="s">
        <v>2397</v>
      </c>
      <c r="C3444" s="3" t="s">
        <v>6506</v>
      </c>
      <c r="D3444">
        <v>5000</v>
      </c>
      <c r="E3444">
        <v>10</v>
      </c>
      <c r="F3444" t="s">
        <v>8220</v>
      </c>
      <c r="G3444" t="s">
        <v>8240</v>
      </c>
      <c r="H3444" t="s">
        <v>8257</v>
      </c>
      <c r="I3444">
        <v>1444940558</v>
      </c>
      <c r="J3444" s="13">
        <f t="shared" si="213"/>
        <v>42292.849050925928</v>
      </c>
      <c r="K3444">
        <v>1442348558</v>
      </c>
      <c r="L3444" s="13">
        <f t="shared" si="214"/>
        <v>42388.798252314817</v>
      </c>
      <c r="M3444" t="b">
        <v>0</v>
      </c>
      <c r="N3444">
        <v>1</v>
      </c>
      <c r="O3444" t="b">
        <v>0</v>
      </c>
      <c r="P3444" t="s">
        <v>8272</v>
      </c>
      <c r="Q3444" s="6">
        <f t="shared" si="212"/>
        <v>2E-3</v>
      </c>
      <c r="R3444" s="8">
        <f t="shared" si="215"/>
        <v>10</v>
      </c>
      <c r="S3444" t="s">
        <v>8310</v>
      </c>
      <c r="T3444" t="s">
        <v>8357</v>
      </c>
    </row>
    <row r="3445" spans="1:20" ht="45" x14ac:dyDescent="0.25">
      <c r="A3445">
        <v>2408</v>
      </c>
      <c r="B3445" s="3" t="s">
        <v>2409</v>
      </c>
      <c r="C3445" s="3" t="s">
        <v>6518</v>
      </c>
      <c r="D3445">
        <v>15000</v>
      </c>
      <c r="E3445">
        <v>30</v>
      </c>
      <c r="F3445" t="s">
        <v>8221</v>
      </c>
      <c r="G3445" t="s">
        <v>8224</v>
      </c>
      <c r="H3445" t="s">
        <v>8246</v>
      </c>
      <c r="I3445">
        <v>1415247757</v>
      </c>
      <c r="J3445" s="13">
        <f t="shared" si="213"/>
        <v>41949.182372685187</v>
      </c>
      <c r="K3445">
        <v>1412652157</v>
      </c>
      <c r="L3445" s="13">
        <f t="shared" si="214"/>
        <v>41526.345914351856</v>
      </c>
      <c r="M3445" t="b">
        <v>0</v>
      </c>
      <c r="N3445">
        <v>2</v>
      </c>
      <c r="O3445" t="b">
        <v>0</v>
      </c>
      <c r="P3445" t="s">
        <v>8284</v>
      </c>
      <c r="Q3445" s="6">
        <f t="shared" si="212"/>
        <v>2E-3</v>
      </c>
      <c r="R3445" s="8">
        <f t="shared" si="215"/>
        <v>15</v>
      </c>
      <c r="S3445" t="s">
        <v>8328</v>
      </c>
      <c r="T3445" t="s">
        <v>8356</v>
      </c>
    </row>
    <row r="3446" spans="1:20" ht="30" x14ac:dyDescent="0.25">
      <c r="A3446">
        <v>2422</v>
      </c>
      <c r="B3446" s="3" t="s">
        <v>2423</v>
      </c>
      <c r="C3446" s="3" t="s">
        <v>6532</v>
      </c>
      <c r="D3446">
        <v>500</v>
      </c>
      <c r="E3446">
        <v>1</v>
      </c>
      <c r="F3446" t="s">
        <v>8221</v>
      </c>
      <c r="G3446" t="s">
        <v>8224</v>
      </c>
      <c r="H3446" t="s">
        <v>8246</v>
      </c>
      <c r="I3446">
        <v>1426091036</v>
      </c>
      <c r="J3446" s="13">
        <f t="shared" si="213"/>
        <v>42074.683287037042</v>
      </c>
      <c r="K3446">
        <v>1423502636</v>
      </c>
      <c r="L3446" s="13">
        <f t="shared" si="214"/>
        <v>41843.772789351853</v>
      </c>
      <c r="M3446" t="b">
        <v>0</v>
      </c>
      <c r="N3446">
        <v>1</v>
      </c>
      <c r="O3446" t="b">
        <v>0</v>
      </c>
      <c r="P3446" t="s">
        <v>8284</v>
      </c>
      <c r="Q3446" s="6">
        <f t="shared" si="212"/>
        <v>2E-3</v>
      </c>
      <c r="R3446" s="8">
        <f t="shared" si="215"/>
        <v>1</v>
      </c>
      <c r="S3446" t="s">
        <v>8328</v>
      </c>
      <c r="T3446" t="s">
        <v>8356</v>
      </c>
    </row>
    <row r="3447" spans="1:20" ht="30" x14ac:dyDescent="0.25">
      <c r="A3447">
        <v>2440</v>
      </c>
      <c r="B3447" s="3" t="s">
        <v>2441</v>
      </c>
      <c r="C3447" s="3" t="s">
        <v>6550</v>
      </c>
      <c r="D3447">
        <v>5000</v>
      </c>
      <c r="E3447">
        <v>10</v>
      </c>
      <c r="F3447" t="s">
        <v>8221</v>
      </c>
      <c r="G3447" t="s">
        <v>8242</v>
      </c>
      <c r="H3447" t="s">
        <v>8249</v>
      </c>
      <c r="I3447">
        <v>1455399313</v>
      </c>
      <c r="J3447" s="13">
        <f t="shared" si="213"/>
        <v>42413.899456018517</v>
      </c>
      <c r="K3447">
        <v>1452807313</v>
      </c>
      <c r="L3447" s="13">
        <f t="shared" si="214"/>
        <v>41683.832280092596</v>
      </c>
      <c r="M3447" t="b">
        <v>0</v>
      </c>
      <c r="N3447">
        <v>2</v>
      </c>
      <c r="O3447" t="b">
        <v>0</v>
      </c>
      <c r="P3447" t="s">
        <v>8284</v>
      </c>
      <c r="Q3447" s="6">
        <f t="shared" si="212"/>
        <v>2E-3</v>
      </c>
      <c r="R3447" s="8">
        <f t="shared" si="215"/>
        <v>5</v>
      </c>
      <c r="S3447" t="s">
        <v>8328</v>
      </c>
      <c r="T3447" t="s">
        <v>8356</v>
      </c>
    </row>
    <row r="3448" spans="1:20" ht="60" x14ac:dyDescent="0.25">
      <c r="A3448">
        <v>2848</v>
      </c>
      <c r="B3448" s="3" t="s">
        <v>2848</v>
      </c>
      <c r="C3448" s="3" t="s">
        <v>6958</v>
      </c>
      <c r="D3448">
        <v>35000</v>
      </c>
      <c r="E3448">
        <v>70</v>
      </c>
      <c r="F3448" t="s">
        <v>8221</v>
      </c>
      <c r="G3448" t="s">
        <v>8224</v>
      </c>
      <c r="H3448" t="s">
        <v>8246</v>
      </c>
      <c r="I3448">
        <v>1432913659</v>
      </c>
      <c r="J3448" s="13">
        <f t="shared" si="213"/>
        <v>42153.648831018523</v>
      </c>
      <c r="K3448">
        <v>1430321659</v>
      </c>
      <c r="L3448" s="13">
        <f t="shared" si="214"/>
        <v>41795.963333333333</v>
      </c>
      <c r="M3448" t="b">
        <v>0</v>
      </c>
      <c r="N3448">
        <v>3</v>
      </c>
      <c r="O3448" t="b">
        <v>0</v>
      </c>
      <c r="P3448" t="s">
        <v>8271</v>
      </c>
      <c r="Q3448" s="6">
        <f t="shared" si="212"/>
        <v>2E-3</v>
      </c>
      <c r="R3448" s="8">
        <f t="shared" si="215"/>
        <v>23.333333333333332</v>
      </c>
      <c r="S3448" t="s">
        <v>8317</v>
      </c>
      <c r="T3448" t="s">
        <v>8318</v>
      </c>
    </row>
    <row r="3449" spans="1:20" ht="45" x14ac:dyDescent="0.25">
      <c r="A3449">
        <v>3852</v>
      </c>
      <c r="B3449" s="3" t="s">
        <v>3849</v>
      </c>
      <c r="C3449" s="3" t="s">
        <v>7961</v>
      </c>
      <c r="D3449">
        <v>10000</v>
      </c>
      <c r="E3449">
        <v>20</v>
      </c>
      <c r="F3449" t="s">
        <v>8221</v>
      </c>
      <c r="G3449" t="s">
        <v>8224</v>
      </c>
      <c r="H3449" t="s">
        <v>8246</v>
      </c>
      <c r="I3449">
        <v>1427427276</v>
      </c>
      <c r="J3449" s="13">
        <f t="shared" si="213"/>
        <v>42090.149027777778</v>
      </c>
      <c r="K3449">
        <v>1425270876</v>
      </c>
      <c r="L3449" s="13">
        <f t="shared" si="214"/>
        <v>42333.330277777779</v>
      </c>
      <c r="M3449" t="b">
        <v>0</v>
      </c>
      <c r="N3449">
        <v>2</v>
      </c>
      <c r="O3449" t="b">
        <v>0</v>
      </c>
      <c r="P3449" t="s">
        <v>8271</v>
      </c>
      <c r="Q3449" s="6">
        <f t="shared" si="212"/>
        <v>2E-3</v>
      </c>
      <c r="R3449" s="8">
        <f t="shared" si="215"/>
        <v>10</v>
      </c>
      <c r="S3449" t="s">
        <v>8317</v>
      </c>
      <c r="T3449" t="s">
        <v>8318</v>
      </c>
    </row>
    <row r="3450" spans="1:20" ht="30" x14ac:dyDescent="0.25">
      <c r="A3450">
        <v>3868</v>
      </c>
      <c r="B3450" s="3" t="s">
        <v>3865</v>
      </c>
      <c r="C3450" s="3" t="s">
        <v>7977</v>
      </c>
      <c r="D3450">
        <v>5000</v>
      </c>
      <c r="E3450">
        <v>10</v>
      </c>
      <c r="F3450" t="s">
        <v>8220</v>
      </c>
      <c r="G3450" t="s">
        <v>8225</v>
      </c>
      <c r="H3450" t="s">
        <v>8247</v>
      </c>
      <c r="I3450">
        <v>1410191405</v>
      </c>
      <c r="J3450" s="13">
        <f t="shared" si="213"/>
        <v>41890.659780092588</v>
      </c>
      <c r="K3450">
        <v>1408031405</v>
      </c>
      <c r="L3450" s="13">
        <f t="shared" si="214"/>
        <v>41887.801168981481</v>
      </c>
      <c r="M3450" t="b">
        <v>0</v>
      </c>
      <c r="N3450">
        <v>1</v>
      </c>
      <c r="O3450" t="b">
        <v>0</v>
      </c>
      <c r="P3450" t="s">
        <v>8305</v>
      </c>
      <c r="Q3450" s="6">
        <f t="shared" si="212"/>
        <v>2E-3</v>
      </c>
      <c r="R3450" s="8">
        <f t="shared" si="215"/>
        <v>10</v>
      </c>
      <c r="S3450" t="s">
        <v>8317</v>
      </c>
      <c r="T3450" t="s">
        <v>8338</v>
      </c>
    </row>
    <row r="3451" spans="1:20" ht="60" x14ac:dyDescent="0.25">
      <c r="A3451">
        <v>3918</v>
      </c>
      <c r="B3451" s="3" t="s">
        <v>3915</v>
      </c>
      <c r="C3451" s="3" t="s">
        <v>8026</v>
      </c>
      <c r="D3451">
        <v>60000</v>
      </c>
      <c r="E3451">
        <v>120</v>
      </c>
      <c r="F3451" t="s">
        <v>8221</v>
      </c>
      <c r="G3451" t="s">
        <v>8225</v>
      </c>
      <c r="H3451" t="s">
        <v>8247</v>
      </c>
      <c r="I3451">
        <v>1407168000</v>
      </c>
      <c r="J3451" s="13">
        <f t="shared" si="213"/>
        <v>41855.666666666664</v>
      </c>
      <c r="K3451">
        <v>1406131023</v>
      </c>
      <c r="L3451" s="13">
        <f t="shared" si="214"/>
        <v>41985.427361111113</v>
      </c>
      <c r="M3451" t="b">
        <v>0</v>
      </c>
      <c r="N3451">
        <v>3</v>
      </c>
      <c r="O3451" t="b">
        <v>0</v>
      </c>
      <c r="P3451" t="s">
        <v>8271</v>
      </c>
      <c r="Q3451" s="6">
        <f t="shared" si="212"/>
        <v>2E-3</v>
      </c>
      <c r="R3451" s="8">
        <f t="shared" si="215"/>
        <v>40</v>
      </c>
      <c r="S3451" t="s">
        <v>8317</v>
      </c>
      <c r="T3451" t="s">
        <v>8318</v>
      </c>
    </row>
    <row r="3452" spans="1:20" x14ac:dyDescent="0.25">
      <c r="A3452">
        <v>4004</v>
      </c>
      <c r="B3452" s="3" t="s">
        <v>4000</v>
      </c>
      <c r="C3452" s="3" t="s">
        <v>8109</v>
      </c>
      <c r="D3452">
        <v>500</v>
      </c>
      <c r="E3452">
        <v>1</v>
      </c>
      <c r="F3452" t="s">
        <v>8221</v>
      </c>
      <c r="G3452" t="s">
        <v>8224</v>
      </c>
      <c r="H3452" t="s">
        <v>8246</v>
      </c>
      <c r="I3452">
        <v>1412740457</v>
      </c>
      <c r="J3452" s="13">
        <f t="shared" si="213"/>
        <v>41920.16269675926</v>
      </c>
      <c r="K3452">
        <v>1410148457</v>
      </c>
      <c r="L3452" s="13">
        <f t="shared" si="214"/>
        <v>42479.039212962962</v>
      </c>
      <c r="M3452" t="b">
        <v>0</v>
      </c>
      <c r="N3452">
        <v>1</v>
      </c>
      <c r="O3452" t="b">
        <v>0</v>
      </c>
      <c r="P3452" t="s">
        <v>8271</v>
      </c>
      <c r="Q3452" s="6">
        <f t="shared" si="212"/>
        <v>2E-3</v>
      </c>
      <c r="R3452" s="8">
        <f t="shared" si="215"/>
        <v>1</v>
      </c>
      <c r="S3452" t="s">
        <v>8317</v>
      </c>
      <c r="T3452" t="s">
        <v>8318</v>
      </c>
    </row>
    <row r="3453" spans="1:20" ht="60" x14ac:dyDescent="0.25">
      <c r="A3453">
        <v>4113</v>
      </c>
      <c r="B3453" s="3" t="s">
        <v>4109</v>
      </c>
      <c r="C3453" s="3" t="s">
        <v>8215</v>
      </c>
      <c r="D3453">
        <v>1500</v>
      </c>
      <c r="E3453">
        <v>3</v>
      </c>
      <c r="F3453" t="s">
        <v>8221</v>
      </c>
      <c r="G3453" t="s">
        <v>8224</v>
      </c>
      <c r="H3453" t="s">
        <v>8246</v>
      </c>
      <c r="I3453">
        <v>1452234840</v>
      </c>
      <c r="J3453" s="13">
        <f t="shared" si="213"/>
        <v>42377.273611111115</v>
      </c>
      <c r="K3453">
        <v>1450619123</v>
      </c>
      <c r="L3453" s="13">
        <f t="shared" si="214"/>
        <v>42510.938900462963</v>
      </c>
      <c r="M3453" t="b">
        <v>0</v>
      </c>
      <c r="N3453">
        <v>3</v>
      </c>
      <c r="O3453" t="b">
        <v>0</v>
      </c>
      <c r="P3453" t="s">
        <v>8271</v>
      </c>
      <c r="Q3453" s="6">
        <f t="shared" si="212"/>
        <v>2E-3</v>
      </c>
      <c r="R3453" s="8">
        <f t="shared" si="215"/>
        <v>1</v>
      </c>
      <c r="S3453" t="s">
        <v>8317</v>
      </c>
      <c r="T3453" t="s">
        <v>8318</v>
      </c>
    </row>
    <row r="3454" spans="1:20" ht="60" x14ac:dyDescent="0.25">
      <c r="A3454">
        <v>1701</v>
      </c>
      <c r="B3454" s="3" t="s">
        <v>1702</v>
      </c>
      <c r="C3454" s="3" t="s">
        <v>5811</v>
      </c>
      <c r="D3454">
        <v>5050</v>
      </c>
      <c r="E3454">
        <v>10</v>
      </c>
      <c r="F3454" t="s">
        <v>8221</v>
      </c>
      <c r="G3454" t="s">
        <v>8224</v>
      </c>
      <c r="H3454" t="s">
        <v>8246</v>
      </c>
      <c r="I3454">
        <v>1421337405</v>
      </c>
      <c r="J3454" s="13">
        <f t="shared" si="213"/>
        <v>42019.664409722223</v>
      </c>
      <c r="K3454">
        <v>1418745405</v>
      </c>
      <c r="L3454" s="13">
        <f t="shared" si="214"/>
        <v>41692.135729166665</v>
      </c>
      <c r="M3454" t="b">
        <v>0</v>
      </c>
      <c r="N3454">
        <v>2</v>
      </c>
      <c r="O3454" t="b">
        <v>0</v>
      </c>
      <c r="P3454" t="s">
        <v>8293</v>
      </c>
      <c r="Q3454" s="6">
        <f t="shared" si="212"/>
        <v>1.9801980198019802E-3</v>
      </c>
      <c r="R3454" s="8">
        <f t="shared" si="215"/>
        <v>5</v>
      </c>
      <c r="S3454" t="s">
        <v>8314</v>
      </c>
      <c r="T3454" t="s">
        <v>8339</v>
      </c>
    </row>
    <row r="3455" spans="1:20" ht="45" x14ac:dyDescent="0.25">
      <c r="A3455">
        <v>3088</v>
      </c>
      <c r="B3455" s="3" t="s">
        <v>3088</v>
      </c>
      <c r="C3455" s="3" t="s">
        <v>7198</v>
      </c>
      <c r="D3455">
        <v>65000</v>
      </c>
      <c r="E3455">
        <v>126</v>
      </c>
      <c r="F3455" t="s">
        <v>8221</v>
      </c>
      <c r="G3455" t="s">
        <v>8224</v>
      </c>
      <c r="H3455" t="s">
        <v>8246</v>
      </c>
      <c r="I3455">
        <v>1420724460</v>
      </c>
      <c r="J3455" s="13">
        <f t="shared" si="213"/>
        <v>42012.570138888885</v>
      </c>
      <c r="K3455">
        <v>1418046247</v>
      </c>
      <c r="L3455" s="13">
        <f t="shared" si="214"/>
        <v>41799.830613425926</v>
      </c>
      <c r="M3455" t="b">
        <v>0</v>
      </c>
      <c r="N3455">
        <v>3</v>
      </c>
      <c r="O3455" t="b">
        <v>0</v>
      </c>
      <c r="P3455" t="s">
        <v>8303</v>
      </c>
      <c r="Q3455" s="6">
        <f t="shared" si="212"/>
        <v>1.9384615384615384E-3</v>
      </c>
      <c r="R3455" s="8">
        <f t="shared" si="215"/>
        <v>42</v>
      </c>
      <c r="S3455" t="s">
        <v>8317</v>
      </c>
      <c r="T3455" t="s">
        <v>8330</v>
      </c>
    </row>
    <row r="3456" spans="1:20" ht="60" x14ac:dyDescent="0.25">
      <c r="A3456">
        <v>1010</v>
      </c>
      <c r="B3456" s="3" t="s">
        <v>1011</v>
      </c>
      <c r="C3456" s="3" t="s">
        <v>5120</v>
      </c>
      <c r="D3456">
        <v>115250</v>
      </c>
      <c r="E3456">
        <v>220</v>
      </c>
      <c r="F3456" t="s">
        <v>8220</v>
      </c>
      <c r="G3456" t="s">
        <v>8224</v>
      </c>
      <c r="H3456" t="s">
        <v>8246</v>
      </c>
      <c r="I3456">
        <v>1473044340</v>
      </c>
      <c r="J3456" s="13">
        <f t="shared" si="213"/>
        <v>42618.124305555553</v>
      </c>
      <c r="K3456">
        <v>1468180462</v>
      </c>
      <c r="L3456" s="13">
        <f t="shared" si="214"/>
        <v>42245.274699074071</v>
      </c>
      <c r="M3456" t="b">
        <v>0</v>
      </c>
      <c r="N3456">
        <v>4</v>
      </c>
      <c r="O3456" t="b">
        <v>0</v>
      </c>
      <c r="P3456" t="s">
        <v>8273</v>
      </c>
      <c r="Q3456" s="6">
        <f t="shared" si="212"/>
        <v>1.9088937093275488E-3</v>
      </c>
      <c r="R3456" s="8">
        <f t="shared" si="215"/>
        <v>55</v>
      </c>
      <c r="S3456" t="s">
        <v>8310</v>
      </c>
      <c r="T3456" t="s">
        <v>8316</v>
      </c>
    </row>
    <row r="3457" spans="1:20" ht="45" x14ac:dyDescent="0.25">
      <c r="A3457">
        <v>2773</v>
      </c>
      <c r="B3457" s="3" t="s">
        <v>2773</v>
      </c>
      <c r="C3457" s="3" t="s">
        <v>6883</v>
      </c>
      <c r="D3457">
        <v>530</v>
      </c>
      <c r="E3457">
        <v>1</v>
      </c>
      <c r="F3457" t="s">
        <v>8221</v>
      </c>
      <c r="G3457" t="s">
        <v>8229</v>
      </c>
      <c r="H3457" t="s">
        <v>8251</v>
      </c>
      <c r="I3457">
        <v>1461530721</v>
      </c>
      <c r="J3457" s="13">
        <f t="shared" si="213"/>
        <v>42484.86482638889</v>
      </c>
      <c r="K3457">
        <v>1460666721</v>
      </c>
      <c r="L3457" s="13">
        <f t="shared" si="214"/>
        <v>42255.791909722218</v>
      </c>
      <c r="M3457" t="b">
        <v>0</v>
      </c>
      <c r="N3457">
        <v>1</v>
      </c>
      <c r="O3457" t="b">
        <v>0</v>
      </c>
      <c r="P3457" t="s">
        <v>8304</v>
      </c>
      <c r="Q3457" s="6">
        <f t="shared" si="212"/>
        <v>1.8867924528301887E-3</v>
      </c>
      <c r="R3457" s="8">
        <f t="shared" si="215"/>
        <v>1</v>
      </c>
      <c r="S3457" t="s">
        <v>8323</v>
      </c>
      <c r="T3457" t="s">
        <v>8351</v>
      </c>
    </row>
    <row r="3458" spans="1:20" ht="60" x14ac:dyDescent="0.25">
      <c r="A3458">
        <v>2389</v>
      </c>
      <c r="B3458" s="3" t="s">
        <v>2390</v>
      </c>
      <c r="C3458" s="3" t="s">
        <v>6499</v>
      </c>
      <c r="D3458">
        <v>16000</v>
      </c>
      <c r="E3458">
        <v>30</v>
      </c>
      <c r="F3458" t="s">
        <v>8220</v>
      </c>
      <c r="G3458" t="s">
        <v>8230</v>
      </c>
      <c r="H3458" t="s">
        <v>8249</v>
      </c>
      <c r="I3458">
        <v>1437861540</v>
      </c>
      <c r="J3458" s="13">
        <f t="shared" si="213"/>
        <v>42210.915972222225</v>
      </c>
      <c r="K3458">
        <v>1435160452</v>
      </c>
      <c r="L3458" s="13">
        <f t="shared" si="214"/>
        <v>42440.371111111104</v>
      </c>
      <c r="M3458" t="b">
        <v>0</v>
      </c>
      <c r="N3458">
        <v>1</v>
      </c>
      <c r="O3458" t="b">
        <v>0</v>
      </c>
      <c r="P3458" t="s">
        <v>8272</v>
      </c>
      <c r="Q3458" s="6">
        <f t="shared" ref="Q3458:Q3521" si="216">E3458/D3458</f>
        <v>1.8749999999999999E-3</v>
      </c>
      <c r="R3458" s="8">
        <f t="shared" si="215"/>
        <v>30</v>
      </c>
      <c r="S3458" t="s">
        <v>8310</v>
      </c>
      <c r="T3458" t="s">
        <v>8357</v>
      </c>
    </row>
    <row r="3459" spans="1:20" ht="60" x14ac:dyDescent="0.25">
      <c r="A3459">
        <v>484</v>
      </c>
      <c r="B3459" s="3" t="s">
        <v>485</v>
      </c>
      <c r="C3459" s="3" t="s">
        <v>4594</v>
      </c>
      <c r="D3459">
        <v>80000</v>
      </c>
      <c r="E3459">
        <v>149</v>
      </c>
      <c r="F3459" t="s">
        <v>8221</v>
      </c>
      <c r="G3459" t="s">
        <v>8225</v>
      </c>
      <c r="H3459" t="s">
        <v>8247</v>
      </c>
      <c r="I3459">
        <v>1446766372</v>
      </c>
      <c r="J3459" s="13">
        <f t="shared" ref="J3459:J3522" si="217">(((I3459/60)/60)/24)+DATE(1970,1,1)</f>
        <v>42313.981157407412</v>
      </c>
      <c r="K3459">
        <v>1443220372</v>
      </c>
      <c r="L3459" s="13">
        <f t="shared" ref="L3459:L3522" si="218">(((K3478/60)/60)/24)+DATE(1970,1,1)</f>
        <v>42507.71025462963</v>
      </c>
      <c r="M3459" t="b">
        <v>0</v>
      </c>
      <c r="N3459">
        <v>11</v>
      </c>
      <c r="O3459" t="b">
        <v>0</v>
      </c>
      <c r="P3459" t="s">
        <v>8270</v>
      </c>
      <c r="Q3459" s="6">
        <f t="shared" si="216"/>
        <v>1.8625E-3</v>
      </c>
      <c r="R3459" s="8">
        <f t="shared" ref="R3459:R3522" si="219">E3459/N3459</f>
        <v>13.545454545454545</v>
      </c>
      <c r="S3459" t="s">
        <v>8320</v>
      </c>
      <c r="T3459" t="s">
        <v>8347</v>
      </c>
    </row>
    <row r="3460" spans="1:20" ht="60" x14ac:dyDescent="0.25">
      <c r="A3460">
        <v>629</v>
      </c>
      <c r="B3460" s="3" t="s">
        <v>630</v>
      </c>
      <c r="C3460" s="3" t="s">
        <v>4739</v>
      </c>
      <c r="D3460">
        <v>200000</v>
      </c>
      <c r="E3460">
        <v>350</v>
      </c>
      <c r="F3460" t="s">
        <v>8220</v>
      </c>
      <c r="G3460" t="s">
        <v>8226</v>
      </c>
      <c r="H3460" t="s">
        <v>8248</v>
      </c>
      <c r="I3460">
        <v>1463239108</v>
      </c>
      <c r="J3460" s="13">
        <f t="shared" si="217"/>
        <v>42504.637824074074</v>
      </c>
      <c r="K3460">
        <v>1460647108</v>
      </c>
      <c r="L3460" s="13">
        <f t="shared" si="218"/>
        <v>42078.997361111105</v>
      </c>
      <c r="M3460" t="b">
        <v>0</v>
      </c>
      <c r="N3460">
        <v>3</v>
      </c>
      <c r="O3460" t="b">
        <v>0</v>
      </c>
      <c r="P3460" t="s">
        <v>8272</v>
      </c>
      <c r="Q3460" s="6">
        <f t="shared" si="216"/>
        <v>1.75E-3</v>
      </c>
      <c r="R3460" s="8">
        <f t="shared" si="219"/>
        <v>116.66666666666667</v>
      </c>
      <c r="S3460" t="s">
        <v>8310</v>
      </c>
      <c r="T3460" t="s">
        <v>8357</v>
      </c>
    </row>
    <row r="3461" spans="1:20" ht="45" x14ac:dyDescent="0.25">
      <c r="A3461">
        <v>1169</v>
      </c>
      <c r="B3461" s="3" t="s">
        <v>1170</v>
      </c>
      <c r="C3461" s="3" t="s">
        <v>5279</v>
      </c>
      <c r="D3461">
        <v>10000</v>
      </c>
      <c r="E3461">
        <v>17</v>
      </c>
      <c r="F3461" t="s">
        <v>8221</v>
      </c>
      <c r="G3461" t="s">
        <v>8224</v>
      </c>
      <c r="H3461" t="s">
        <v>8246</v>
      </c>
      <c r="I3461">
        <v>1424593763</v>
      </c>
      <c r="J3461" s="13">
        <f t="shared" si="217"/>
        <v>42057.353738425925</v>
      </c>
      <c r="K3461">
        <v>1422001763</v>
      </c>
      <c r="L3461" s="13">
        <f t="shared" si="218"/>
        <v>42122.670069444444</v>
      </c>
      <c r="M3461" t="b">
        <v>0</v>
      </c>
      <c r="N3461">
        <v>3</v>
      </c>
      <c r="O3461" t="b">
        <v>0</v>
      </c>
      <c r="P3461" t="s">
        <v>8284</v>
      </c>
      <c r="Q3461" s="6">
        <f t="shared" si="216"/>
        <v>1.6999999999999999E-3</v>
      </c>
      <c r="R3461" s="8">
        <f t="shared" si="219"/>
        <v>5.666666666666667</v>
      </c>
      <c r="S3461" t="s">
        <v>8328</v>
      </c>
      <c r="T3461" t="s">
        <v>8356</v>
      </c>
    </row>
    <row r="3462" spans="1:20" ht="60" x14ac:dyDescent="0.25">
      <c r="A3462">
        <v>1905</v>
      </c>
      <c r="B3462" s="3" t="s">
        <v>1906</v>
      </c>
      <c r="C3462" s="3" t="s">
        <v>6015</v>
      </c>
      <c r="D3462">
        <v>25000</v>
      </c>
      <c r="E3462">
        <v>42</v>
      </c>
      <c r="F3462" t="s">
        <v>8221</v>
      </c>
      <c r="G3462" t="s">
        <v>8224</v>
      </c>
      <c r="H3462" t="s">
        <v>8246</v>
      </c>
      <c r="I3462">
        <v>1410127994</v>
      </c>
      <c r="J3462" s="13">
        <f t="shared" si="217"/>
        <v>41889.925856481481</v>
      </c>
      <c r="K3462">
        <v>1407535994</v>
      </c>
      <c r="L3462" s="13">
        <f t="shared" si="218"/>
        <v>42028.118865740747</v>
      </c>
      <c r="M3462" t="b">
        <v>0</v>
      </c>
      <c r="N3462">
        <v>4</v>
      </c>
      <c r="O3462" t="b">
        <v>0</v>
      </c>
      <c r="P3462" t="s">
        <v>8294</v>
      </c>
      <c r="Q3462" s="6">
        <f t="shared" si="216"/>
        <v>1.6800000000000001E-3</v>
      </c>
      <c r="R3462" s="8">
        <f t="shared" si="219"/>
        <v>10.5</v>
      </c>
      <c r="S3462" t="s">
        <v>8310</v>
      </c>
      <c r="T3462" t="s">
        <v>8350</v>
      </c>
    </row>
    <row r="3463" spans="1:20" ht="30" x14ac:dyDescent="0.25">
      <c r="A3463">
        <v>570</v>
      </c>
      <c r="B3463" s="3" t="s">
        <v>571</v>
      </c>
      <c r="C3463" s="3" t="s">
        <v>4680</v>
      </c>
      <c r="D3463">
        <v>85000</v>
      </c>
      <c r="E3463">
        <v>142</v>
      </c>
      <c r="F3463" t="s">
        <v>8221</v>
      </c>
      <c r="G3463" t="s">
        <v>8224</v>
      </c>
      <c r="H3463" t="s">
        <v>8246</v>
      </c>
      <c r="I3463">
        <v>1455822569</v>
      </c>
      <c r="J3463" s="13">
        <f t="shared" si="217"/>
        <v>42418.798252314817</v>
      </c>
      <c r="K3463">
        <v>1453230569</v>
      </c>
      <c r="L3463" s="13">
        <f t="shared" si="218"/>
        <v>41837.829895833333</v>
      </c>
      <c r="M3463" t="b">
        <v>0</v>
      </c>
      <c r="N3463">
        <v>1</v>
      </c>
      <c r="O3463" t="b">
        <v>0</v>
      </c>
      <c r="P3463" t="s">
        <v>8272</v>
      </c>
      <c r="Q3463" s="6">
        <f t="shared" si="216"/>
        <v>1.6705882352941177E-3</v>
      </c>
      <c r="R3463" s="8">
        <f t="shared" si="219"/>
        <v>142</v>
      </c>
      <c r="S3463" t="s">
        <v>8310</v>
      </c>
      <c r="T3463" t="s">
        <v>8357</v>
      </c>
    </row>
    <row r="3464" spans="1:20" ht="60" x14ac:dyDescent="0.25">
      <c r="A3464">
        <v>1114</v>
      </c>
      <c r="B3464" s="3" t="s">
        <v>1115</v>
      </c>
      <c r="C3464" s="3" t="s">
        <v>5224</v>
      </c>
      <c r="D3464">
        <v>6000</v>
      </c>
      <c r="E3464">
        <v>10</v>
      </c>
      <c r="F3464" t="s">
        <v>8221</v>
      </c>
      <c r="G3464" t="s">
        <v>8225</v>
      </c>
      <c r="H3464" t="s">
        <v>8247</v>
      </c>
      <c r="I3464">
        <v>1381306687</v>
      </c>
      <c r="J3464" s="13">
        <f t="shared" si="217"/>
        <v>41556.345914351856</v>
      </c>
      <c r="K3464">
        <v>1378714687</v>
      </c>
      <c r="L3464" s="13">
        <f t="shared" si="218"/>
        <v>42649.742210648154</v>
      </c>
      <c r="M3464" t="b">
        <v>0</v>
      </c>
      <c r="N3464">
        <v>3</v>
      </c>
      <c r="O3464" t="b">
        <v>0</v>
      </c>
      <c r="P3464" t="s">
        <v>8282</v>
      </c>
      <c r="Q3464" s="6">
        <f t="shared" si="216"/>
        <v>1.6666666666666668E-3</v>
      </c>
      <c r="R3464" s="8">
        <f t="shared" si="219"/>
        <v>3.3333333333333335</v>
      </c>
      <c r="S3464" t="s">
        <v>8312</v>
      </c>
      <c r="T3464" t="s">
        <v>8348</v>
      </c>
    </row>
    <row r="3465" spans="1:20" ht="60" x14ac:dyDescent="0.25">
      <c r="A3465">
        <v>2128</v>
      </c>
      <c r="B3465" s="3" t="s">
        <v>2129</v>
      </c>
      <c r="C3465" s="3" t="s">
        <v>6238</v>
      </c>
      <c r="D3465">
        <v>15000</v>
      </c>
      <c r="E3465">
        <v>25</v>
      </c>
      <c r="F3465" t="s">
        <v>8221</v>
      </c>
      <c r="G3465" t="s">
        <v>8229</v>
      </c>
      <c r="H3465" t="s">
        <v>8251</v>
      </c>
      <c r="I3465">
        <v>1411324369</v>
      </c>
      <c r="J3465" s="13">
        <f t="shared" si="217"/>
        <v>41903.772789351853</v>
      </c>
      <c r="K3465">
        <v>1406140369</v>
      </c>
      <c r="L3465" s="13">
        <f t="shared" si="218"/>
        <v>42023.143414351856</v>
      </c>
      <c r="M3465" t="b">
        <v>0</v>
      </c>
      <c r="N3465">
        <v>1</v>
      </c>
      <c r="O3465" t="b">
        <v>0</v>
      </c>
      <c r="P3465" t="s">
        <v>8282</v>
      </c>
      <c r="Q3465" s="6">
        <f t="shared" si="216"/>
        <v>1.6666666666666668E-3</v>
      </c>
      <c r="R3465" s="8">
        <f t="shared" si="219"/>
        <v>25</v>
      </c>
      <c r="S3465" t="s">
        <v>8312</v>
      </c>
      <c r="T3465" t="s">
        <v>8348</v>
      </c>
    </row>
    <row r="3466" spans="1:20" ht="60" x14ac:dyDescent="0.25">
      <c r="A3466">
        <v>2152</v>
      </c>
      <c r="B3466" s="3" t="s">
        <v>2153</v>
      </c>
      <c r="C3466" s="3" t="s">
        <v>6262</v>
      </c>
      <c r="D3466">
        <v>30000</v>
      </c>
      <c r="E3466">
        <v>50</v>
      </c>
      <c r="F3466" t="s">
        <v>8221</v>
      </c>
      <c r="G3466" t="s">
        <v>8224</v>
      </c>
      <c r="H3466" t="s">
        <v>8246</v>
      </c>
      <c r="I3466">
        <v>1394909909</v>
      </c>
      <c r="J3466" s="13">
        <f t="shared" si="217"/>
        <v>41713.790613425925</v>
      </c>
      <c r="K3466">
        <v>1392321509</v>
      </c>
      <c r="L3466" s="13">
        <f t="shared" si="218"/>
        <v>42429.695543981477</v>
      </c>
      <c r="M3466" t="b">
        <v>0</v>
      </c>
      <c r="N3466">
        <v>4</v>
      </c>
      <c r="O3466" t="b">
        <v>0</v>
      </c>
      <c r="P3466" t="s">
        <v>8282</v>
      </c>
      <c r="Q3466" s="6">
        <f t="shared" si="216"/>
        <v>1.6666666666666668E-3</v>
      </c>
      <c r="R3466" s="8">
        <f t="shared" si="219"/>
        <v>12.5</v>
      </c>
      <c r="S3466" t="s">
        <v>8312</v>
      </c>
      <c r="T3466" t="s">
        <v>8348</v>
      </c>
    </row>
    <row r="3467" spans="1:20" ht="45" x14ac:dyDescent="0.25">
      <c r="A3467">
        <v>2585</v>
      </c>
      <c r="B3467" s="3" t="s">
        <v>2585</v>
      </c>
      <c r="C3467" s="3" t="s">
        <v>6695</v>
      </c>
      <c r="D3467">
        <v>30000</v>
      </c>
      <c r="E3467">
        <v>50</v>
      </c>
      <c r="F3467" t="s">
        <v>8221</v>
      </c>
      <c r="G3467" t="s">
        <v>8224</v>
      </c>
      <c r="H3467" t="s">
        <v>8246</v>
      </c>
      <c r="I3467">
        <v>1404601632</v>
      </c>
      <c r="J3467" s="13">
        <f t="shared" si="217"/>
        <v>41825.963333333333</v>
      </c>
      <c r="K3467">
        <v>1402009632</v>
      </c>
      <c r="L3467" s="13">
        <f t="shared" si="218"/>
        <v>42180.18604166666</v>
      </c>
      <c r="M3467" t="b">
        <v>0</v>
      </c>
      <c r="N3467">
        <v>1</v>
      </c>
      <c r="O3467" t="b">
        <v>0</v>
      </c>
      <c r="P3467" t="s">
        <v>8284</v>
      </c>
      <c r="Q3467" s="6">
        <f t="shared" si="216"/>
        <v>1.6666666666666668E-3</v>
      </c>
      <c r="R3467" s="8">
        <f t="shared" si="219"/>
        <v>50</v>
      </c>
      <c r="S3467" t="s">
        <v>8328</v>
      </c>
      <c r="T3467" t="s">
        <v>8356</v>
      </c>
    </row>
    <row r="3468" spans="1:20" ht="30" x14ac:dyDescent="0.25">
      <c r="A3468">
        <v>2586</v>
      </c>
      <c r="B3468" s="3" t="s">
        <v>2586</v>
      </c>
      <c r="C3468" s="3" t="s">
        <v>6696</v>
      </c>
      <c r="D3468">
        <v>3000</v>
      </c>
      <c r="E3468">
        <v>5</v>
      </c>
      <c r="F3468" t="s">
        <v>8221</v>
      </c>
      <c r="G3468" t="s">
        <v>8225</v>
      </c>
      <c r="H3468" t="s">
        <v>8247</v>
      </c>
      <c r="I3468">
        <v>1451030136</v>
      </c>
      <c r="J3468" s="13">
        <f t="shared" si="217"/>
        <v>42363.330277777779</v>
      </c>
      <c r="K3468">
        <v>1448438136</v>
      </c>
      <c r="L3468" s="13">
        <f t="shared" si="218"/>
        <v>41466.552314814813</v>
      </c>
      <c r="M3468" t="b">
        <v>0</v>
      </c>
      <c r="N3468">
        <v>1</v>
      </c>
      <c r="O3468" t="b">
        <v>0</v>
      </c>
      <c r="P3468" t="s">
        <v>8284</v>
      </c>
      <c r="Q3468" s="6">
        <f t="shared" si="216"/>
        <v>1.6666666666666668E-3</v>
      </c>
      <c r="R3468" s="8">
        <f t="shared" si="219"/>
        <v>5</v>
      </c>
      <c r="S3468" t="s">
        <v>8328</v>
      </c>
      <c r="T3468" t="s">
        <v>8356</v>
      </c>
    </row>
    <row r="3469" spans="1:20" ht="60" x14ac:dyDescent="0.25">
      <c r="A3469">
        <v>2592</v>
      </c>
      <c r="B3469" s="3" t="s">
        <v>2592</v>
      </c>
      <c r="C3469" s="3" t="s">
        <v>6702</v>
      </c>
      <c r="D3469">
        <v>30000</v>
      </c>
      <c r="E3469">
        <v>50</v>
      </c>
      <c r="F3469" t="s">
        <v>8221</v>
      </c>
      <c r="G3469" t="s">
        <v>8224</v>
      </c>
      <c r="H3469" t="s">
        <v>8246</v>
      </c>
      <c r="I3469">
        <v>1412536421</v>
      </c>
      <c r="J3469" s="13">
        <f t="shared" si="217"/>
        <v>41917.801168981481</v>
      </c>
      <c r="K3469">
        <v>1409944421</v>
      </c>
      <c r="L3469" s="13">
        <f t="shared" si="218"/>
        <v>41854.747592592597</v>
      </c>
      <c r="M3469" t="b">
        <v>0</v>
      </c>
      <c r="N3469">
        <v>1</v>
      </c>
      <c r="O3469" t="b">
        <v>0</v>
      </c>
      <c r="P3469" t="s">
        <v>8284</v>
      </c>
      <c r="Q3469" s="6">
        <f t="shared" si="216"/>
        <v>1.6666666666666668E-3</v>
      </c>
      <c r="R3469" s="8">
        <f t="shared" si="219"/>
        <v>50</v>
      </c>
      <c r="S3469" t="s">
        <v>8328</v>
      </c>
      <c r="T3469" t="s">
        <v>8356</v>
      </c>
    </row>
    <row r="3470" spans="1:20" ht="60" x14ac:dyDescent="0.25">
      <c r="A3470">
        <v>2887</v>
      </c>
      <c r="B3470" s="3" t="s">
        <v>2887</v>
      </c>
      <c r="C3470" s="3" t="s">
        <v>6997</v>
      </c>
      <c r="D3470">
        <v>3000</v>
      </c>
      <c r="E3470">
        <v>5</v>
      </c>
      <c r="F3470" t="s">
        <v>8221</v>
      </c>
      <c r="G3470" t="s">
        <v>8224</v>
      </c>
      <c r="H3470" t="s">
        <v>8246</v>
      </c>
      <c r="I3470">
        <v>1420971324</v>
      </c>
      <c r="J3470" s="13">
        <f t="shared" si="217"/>
        <v>42015.427361111113</v>
      </c>
      <c r="K3470">
        <v>1418379324</v>
      </c>
      <c r="L3470" s="13">
        <f t="shared" si="218"/>
        <v>42297.432951388888</v>
      </c>
      <c r="M3470" t="b">
        <v>0</v>
      </c>
      <c r="N3470">
        <v>1</v>
      </c>
      <c r="O3470" t="b">
        <v>0</v>
      </c>
      <c r="P3470" t="s">
        <v>8271</v>
      </c>
      <c r="Q3470" s="6">
        <f t="shared" si="216"/>
        <v>1.6666666666666668E-3</v>
      </c>
      <c r="R3470" s="8">
        <f t="shared" si="219"/>
        <v>5</v>
      </c>
      <c r="S3470" t="s">
        <v>8317</v>
      </c>
      <c r="T3470" t="s">
        <v>8318</v>
      </c>
    </row>
    <row r="3471" spans="1:20" ht="60" x14ac:dyDescent="0.25">
      <c r="A3471">
        <v>4066</v>
      </c>
      <c r="B3471" s="3" t="s">
        <v>4062</v>
      </c>
      <c r="C3471" s="3" t="s">
        <v>8170</v>
      </c>
      <c r="D3471">
        <v>15000</v>
      </c>
      <c r="E3471">
        <v>25</v>
      </c>
      <c r="F3471" t="s">
        <v>8221</v>
      </c>
      <c r="G3471" t="s">
        <v>8224</v>
      </c>
      <c r="H3471" t="s">
        <v>8246</v>
      </c>
      <c r="I3471">
        <v>1463619388</v>
      </c>
      <c r="J3471" s="13">
        <f t="shared" si="217"/>
        <v>42509.039212962962</v>
      </c>
      <c r="K3471">
        <v>1461027388</v>
      </c>
      <c r="L3471" s="13">
        <f t="shared" si="218"/>
        <v>42151.667337962965</v>
      </c>
      <c r="M3471" t="b">
        <v>0</v>
      </c>
      <c r="N3471">
        <v>1</v>
      </c>
      <c r="O3471" t="b">
        <v>0</v>
      </c>
      <c r="P3471" t="s">
        <v>8271</v>
      </c>
      <c r="Q3471" s="6">
        <f t="shared" si="216"/>
        <v>1.6666666666666668E-3</v>
      </c>
      <c r="R3471" s="8">
        <f t="shared" si="219"/>
        <v>25</v>
      </c>
      <c r="S3471" t="s">
        <v>8317</v>
      </c>
      <c r="T3471" t="s">
        <v>8318</v>
      </c>
    </row>
    <row r="3472" spans="1:20" ht="60" x14ac:dyDescent="0.25">
      <c r="A3472">
        <v>4079</v>
      </c>
      <c r="B3472" s="3" t="s">
        <v>4075</v>
      </c>
      <c r="C3472" s="3" t="s">
        <v>8182</v>
      </c>
      <c r="D3472">
        <v>3000</v>
      </c>
      <c r="E3472">
        <v>5</v>
      </c>
      <c r="F3472" t="s">
        <v>8221</v>
      </c>
      <c r="G3472" t="s">
        <v>8224</v>
      </c>
      <c r="H3472" t="s">
        <v>8246</v>
      </c>
      <c r="I3472">
        <v>1466375521</v>
      </c>
      <c r="J3472" s="13">
        <f t="shared" si="217"/>
        <v>42540.938900462963</v>
      </c>
      <c r="K3472">
        <v>1463783521</v>
      </c>
      <c r="L3472" s="13">
        <f t="shared" si="218"/>
        <v>42064.794490740736</v>
      </c>
      <c r="M3472" t="b">
        <v>0</v>
      </c>
      <c r="N3472">
        <v>1</v>
      </c>
      <c r="O3472" t="b">
        <v>0</v>
      </c>
      <c r="P3472" t="s">
        <v>8271</v>
      </c>
      <c r="Q3472" s="6">
        <f t="shared" si="216"/>
        <v>1.6666666666666668E-3</v>
      </c>
      <c r="R3472" s="8">
        <f t="shared" si="219"/>
        <v>5</v>
      </c>
      <c r="S3472" t="s">
        <v>8317</v>
      </c>
      <c r="T3472" t="s">
        <v>8318</v>
      </c>
    </row>
    <row r="3473" spans="1:20" ht="60" x14ac:dyDescent="0.25">
      <c r="A3473">
        <v>1105</v>
      </c>
      <c r="B3473" s="3" t="s">
        <v>1106</v>
      </c>
      <c r="C3473" s="3" t="s">
        <v>5215</v>
      </c>
      <c r="D3473">
        <v>900000</v>
      </c>
      <c r="E3473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 s="13">
        <f t="shared" si="217"/>
        <v>41722.0940625</v>
      </c>
      <c r="K3473">
        <v>1393038927</v>
      </c>
      <c r="L3473" s="13">
        <f t="shared" si="218"/>
        <v>42437.64534722222</v>
      </c>
      <c r="M3473" t="b">
        <v>0</v>
      </c>
      <c r="N3473">
        <v>20</v>
      </c>
      <c r="O3473" t="b">
        <v>0</v>
      </c>
      <c r="P3473" t="s">
        <v>8282</v>
      </c>
      <c r="Q3473" s="6">
        <f t="shared" si="216"/>
        <v>1.5900000000000001E-3</v>
      </c>
      <c r="R3473" s="8">
        <f t="shared" si="219"/>
        <v>71.55</v>
      </c>
      <c r="S3473" t="s">
        <v>8312</v>
      </c>
      <c r="T3473" t="s">
        <v>8348</v>
      </c>
    </row>
    <row r="3474" spans="1:20" ht="60" x14ac:dyDescent="0.25">
      <c r="A3474">
        <v>494</v>
      </c>
      <c r="B3474" s="3" t="s">
        <v>495</v>
      </c>
      <c r="C3474" s="3" t="s">
        <v>4604</v>
      </c>
      <c r="D3474">
        <v>20000</v>
      </c>
      <c r="E3474">
        <v>31</v>
      </c>
      <c r="F3474" t="s">
        <v>8221</v>
      </c>
      <c r="G3474" t="s">
        <v>8224</v>
      </c>
      <c r="H3474" t="s">
        <v>8246</v>
      </c>
      <c r="I3474">
        <v>1404356400</v>
      </c>
      <c r="J3474" s="13">
        <f t="shared" si="217"/>
        <v>41823.125</v>
      </c>
      <c r="K3474">
        <v>1402343765</v>
      </c>
      <c r="L3474" s="13">
        <f t="shared" si="218"/>
        <v>42375.996886574074</v>
      </c>
      <c r="M3474" t="b">
        <v>0</v>
      </c>
      <c r="N3474">
        <v>3</v>
      </c>
      <c r="O3474" t="b">
        <v>0</v>
      </c>
      <c r="P3474" t="s">
        <v>8270</v>
      </c>
      <c r="Q3474" s="6">
        <f t="shared" si="216"/>
        <v>1.5499999999999999E-3</v>
      </c>
      <c r="R3474" s="8">
        <f t="shared" si="219"/>
        <v>10.333333333333334</v>
      </c>
      <c r="S3474" t="s">
        <v>8320</v>
      </c>
      <c r="T3474" t="s">
        <v>8347</v>
      </c>
    </row>
    <row r="3475" spans="1:20" ht="45" x14ac:dyDescent="0.25">
      <c r="A3475">
        <v>3060</v>
      </c>
      <c r="B3475" s="3" t="s">
        <v>3060</v>
      </c>
      <c r="C3475" s="3" t="s">
        <v>7170</v>
      </c>
      <c r="D3475">
        <v>220000</v>
      </c>
      <c r="E3475">
        <v>335</v>
      </c>
      <c r="F3475" t="s">
        <v>8221</v>
      </c>
      <c r="G3475" t="s">
        <v>8224</v>
      </c>
      <c r="H3475" t="s">
        <v>8246</v>
      </c>
      <c r="I3475">
        <v>1443422134</v>
      </c>
      <c r="J3475" s="13">
        <f t="shared" si="217"/>
        <v>42275.274699074071</v>
      </c>
      <c r="K3475">
        <v>1440830134</v>
      </c>
      <c r="L3475" s="13">
        <f t="shared" si="218"/>
        <v>42413.649641203709</v>
      </c>
      <c r="M3475" t="b">
        <v>0</v>
      </c>
      <c r="N3475">
        <v>6</v>
      </c>
      <c r="O3475" t="b">
        <v>0</v>
      </c>
      <c r="P3475" t="s">
        <v>8303</v>
      </c>
      <c r="Q3475" s="6">
        <f t="shared" si="216"/>
        <v>1.5227272727272728E-3</v>
      </c>
      <c r="R3475" s="8">
        <f t="shared" si="219"/>
        <v>55.833333333333336</v>
      </c>
      <c r="S3475" t="s">
        <v>8317</v>
      </c>
      <c r="T3475" t="s">
        <v>8330</v>
      </c>
    </row>
    <row r="3476" spans="1:20" ht="45" x14ac:dyDescent="0.25">
      <c r="A3476">
        <v>2953</v>
      </c>
      <c r="B3476" s="3" t="s">
        <v>2953</v>
      </c>
      <c r="C3476" s="3" t="s">
        <v>7063</v>
      </c>
      <c r="D3476">
        <v>400000</v>
      </c>
      <c r="E3476">
        <v>605</v>
      </c>
      <c r="F3476" t="s">
        <v>8220</v>
      </c>
      <c r="G3476" t="s">
        <v>8224</v>
      </c>
      <c r="H3476" t="s">
        <v>8246</v>
      </c>
      <c r="I3476">
        <v>1444330821</v>
      </c>
      <c r="J3476" s="13">
        <f t="shared" si="217"/>
        <v>42285.791909722218</v>
      </c>
      <c r="K3476">
        <v>1441738821</v>
      </c>
      <c r="L3476" s="13">
        <f t="shared" si="218"/>
        <v>42031.138831018514</v>
      </c>
      <c r="M3476" t="b">
        <v>0</v>
      </c>
      <c r="N3476">
        <v>3</v>
      </c>
      <c r="O3476" t="b">
        <v>0</v>
      </c>
      <c r="P3476" t="s">
        <v>8303</v>
      </c>
      <c r="Q3476" s="6">
        <f t="shared" si="216"/>
        <v>1.5125E-3</v>
      </c>
      <c r="R3476" s="8">
        <f t="shared" si="219"/>
        <v>201.66666666666666</v>
      </c>
      <c r="S3476" t="s">
        <v>8317</v>
      </c>
      <c r="T3476" t="s">
        <v>8330</v>
      </c>
    </row>
    <row r="3477" spans="1:20" ht="60" x14ac:dyDescent="0.25">
      <c r="A3477">
        <v>1068</v>
      </c>
      <c r="B3477" s="3" t="s">
        <v>1069</v>
      </c>
      <c r="C3477" s="3" t="s">
        <v>5178</v>
      </c>
      <c r="D3477">
        <v>30000</v>
      </c>
      <c r="E3477">
        <v>45</v>
      </c>
      <c r="F3477" t="s">
        <v>8221</v>
      </c>
      <c r="G3477" t="s">
        <v>8224</v>
      </c>
      <c r="H3477" t="s">
        <v>8246</v>
      </c>
      <c r="I3477">
        <v>1460274864</v>
      </c>
      <c r="J3477" s="13">
        <f t="shared" si="217"/>
        <v>42470.329444444447</v>
      </c>
      <c r="K3477">
        <v>1457686464</v>
      </c>
      <c r="L3477" s="13">
        <f t="shared" si="218"/>
        <v>41471.446851851848</v>
      </c>
      <c r="M3477" t="b">
        <v>0</v>
      </c>
      <c r="N3477">
        <v>4</v>
      </c>
      <c r="O3477" t="b">
        <v>0</v>
      </c>
      <c r="P3477" t="s">
        <v>8282</v>
      </c>
      <c r="Q3477" s="6">
        <f t="shared" si="216"/>
        <v>1.5E-3</v>
      </c>
      <c r="R3477" s="8">
        <f t="shared" si="219"/>
        <v>11.25</v>
      </c>
      <c r="S3477" t="s">
        <v>8312</v>
      </c>
      <c r="T3477" t="s">
        <v>8348</v>
      </c>
    </row>
    <row r="3478" spans="1:20" ht="30" x14ac:dyDescent="0.25">
      <c r="A3478">
        <v>1149</v>
      </c>
      <c r="B3478" s="3" t="s">
        <v>1150</v>
      </c>
      <c r="C3478" s="3" t="s">
        <v>5259</v>
      </c>
      <c r="D3478">
        <v>50000</v>
      </c>
      <c r="E3478">
        <v>75</v>
      </c>
      <c r="F3478" t="s">
        <v>8221</v>
      </c>
      <c r="G3478" t="s">
        <v>8224</v>
      </c>
      <c r="H3478" t="s">
        <v>8246</v>
      </c>
      <c r="I3478">
        <v>1466096566</v>
      </c>
      <c r="J3478" s="13">
        <f t="shared" si="217"/>
        <v>42537.71025462963</v>
      </c>
      <c r="K3478">
        <v>1463504566</v>
      </c>
      <c r="L3478" s="13">
        <f t="shared" si="218"/>
        <v>41255.833611111113</v>
      </c>
      <c r="M3478" t="b">
        <v>0</v>
      </c>
      <c r="N3478">
        <v>2</v>
      </c>
      <c r="O3478" t="b">
        <v>0</v>
      </c>
      <c r="P3478" t="s">
        <v>8284</v>
      </c>
      <c r="Q3478" s="6">
        <f t="shared" si="216"/>
        <v>1.5E-3</v>
      </c>
      <c r="R3478" s="8">
        <f t="shared" si="219"/>
        <v>37.5</v>
      </c>
      <c r="S3478" t="s">
        <v>8328</v>
      </c>
      <c r="T3478" t="s">
        <v>8356</v>
      </c>
    </row>
    <row r="3479" spans="1:20" ht="60" x14ac:dyDescent="0.25">
      <c r="A3479">
        <v>2510</v>
      </c>
      <c r="B3479" s="3" t="s">
        <v>2510</v>
      </c>
      <c r="C3479" s="3" t="s">
        <v>6620</v>
      </c>
      <c r="D3479">
        <v>50000</v>
      </c>
      <c r="E3479">
        <v>75</v>
      </c>
      <c r="F3479" t="s">
        <v>8221</v>
      </c>
      <c r="G3479" t="s">
        <v>8224</v>
      </c>
      <c r="H3479" t="s">
        <v>8246</v>
      </c>
      <c r="I3479">
        <v>1431647772</v>
      </c>
      <c r="J3479" s="13">
        <f t="shared" si="217"/>
        <v>42138.997361111105</v>
      </c>
      <c r="K3479">
        <v>1426463772</v>
      </c>
      <c r="L3479" s="13">
        <f t="shared" si="218"/>
        <v>41616.027754629627</v>
      </c>
      <c r="M3479" t="b">
        <v>0</v>
      </c>
      <c r="N3479">
        <v>2</v>
      </c>
      <c r="O3479" t="b">
        <v>0</v>
      </c>
      <c r="P3479" t="s">
        <v>8299</v>
      </c>
      <c r="Q3479" s="6">
        <f t="shared" si="216"/>
        <v>1.5E-3</v>
      </c>
      <c r="R3479" s="8">
        <f t="shared" si="219"/>
        <v>37.5</v>
      </c>
      <c r="S3479" t="s">
        <v>8328</v>
      </c>
      <c r="T3479" t="s">
        <v>8359</v>
      </c>
    </row>
    <row r="3480" spans="1:20" ht="45" x14ac:dyDescent="0.25">
      <c r="A3480">
        <v>3052</v>
      </c>
      <c r="B3480" s="3" t="s">
        <v>3052</v>
      </c>
      <c r="C3480" s="3" t="s">
        <v>7162</v>
      </c>
      <c r="D3480">
        <v>50000</v>
      </c>
      <c r="E3480">
        <v>75</v>
      </c>
      <c r="F3480" t="s">
        <v>8221</v>
      </c>
      <c r="G3480" t="s">
        <v>8224</v>
      </c>
      <c r="H3480" t="s">
        <v>8246</v>
      </c>
      <c r="I3480">
        <v>1432828740</v>
      </c>
      <c r="J3480" s="13">
        <f t="shared" si="217"/>
        <v>42152.665972222225</v>
      </c>
      <c r="K3480">
        <v>1430237094</v>
      </c>
      <c r="L3480" s="13">
        <f t="shared" si="218"/>
        <v>42778.765300925923</v>
      </c>
      <c r="M3480" t="b">
        <v>0</v>
      </c>
      <c r="N3480">
        <v>2</v>
      </c>
      <c r="O3480" t="b">
        <v>0</v>
      </c>
      <c r="P3480" t="s">
        <v>8303</v>
      </c>
      <c r="Q3480" s="6">
        <f t="shared" si="216"/>
        <v>1.5E-3</v>
      </c>
      <c r="R3480" s="8">
        <f t="shared" si="219"/>
        <v>37.5</v>
      </c>
      <c r="S3480" t="s">
        <v>8317</v>
      </c>
      <c r="T3480" t="s">
        <v>8330</v>
      </c>
    </row>
    <row r="3481" spans="1:20" ht="30" x14ac:dyDescent="0.25">
      <c r="A3481">
        <v>2688</v>
      </c>
      <c r="B3481" s="3" t="s">
        <v>2688</v>
      </c>
      <c r="C3481" s="3" t="s">
        <v>6798</v>
      </c>
      <c r="D3481">
        <v>50000</v>
      </c>
      <c r="E3481">
        <v>74</v>
      </c>
      <c r="F3481" t="s">
        <v>8221</v>
      </c>
      <c r="G3481" t="s">
        <v>8224</v>
      </c>
      <c r="H3481" t="s">
        <v>8246</v>
      </c>
      <c r="I3481">
        <v>1424746800</v>
      </c>
      <c r="J3481" s="13">
        <f t="shared" si="217"/>
        <v>42059.125</v>
      </c>
      <c r="K3481">
        <v>1422067870</v>
      </c>
      <c r="L3481" s="13">
        <f t="shared" si="218"/>
        <v>42496.264965277776</v>
      </c>
      <c r="M3481" t="b">
        <v>0</v>
      </c>
      <c r="N3481">
        <v>14</v>
      </c>
      <c r="O3481" t="b">
        <v>0</v>
      </c>
      <c r="P3481" t="s">
        <v>8284</v>
      </c>
      <c r="Q3481" s="6">
        <f t="shared" si="216"/>
        <v>1.48E-3</v>
      </c>
      <c r="R3481" s="8">
        <f t="shared" si="219"/>
        <v>5.2857142857142856</v>
      </c>
      <c r="S3481" t="s">
        <v>8328</v>
      </c>
      <c r="T3481" t="s">
        <v>8356</v>
      </c>
    </row>
    <row r="3482" spans="1:20" ht="45" x14ac:dyDescent="0.25">
      <c r="A3482">
        <v>2579</v>
      </c>
      <c r="B3482" s="3" t="s">
        <v>2579</v>
      </c>
      <c r="C3482" s="3" t="s">
        <v>6689</v>
      </c>
      <c r="D3482">
        <v>200000</v>
      </c>
      <c r="E3482">
        <v>277</v>
      </c>
      <c r="F3482" t="s">
        <v>8220</v>
      </c>
      <c r="G3482" t="s">
        <v>8224</v>
      </c>
      <c r="H3482" t="s">
        <v>8246</v>
      </c>
      <c r="I3482">
        <v>1410810903</v>
      </c>
      <c r="J3482" s="13">
        <f t="shared" si="217"/>
        <v>41897.829895833333</v>
      </c>
      <c r="K3482">
        <v>1405626903</v>
      </c>
      <c r="L3482" s="13">
        <f t="shared" si="218"/>
        <v>42446.780162037037</v>
      </c>
      <c r="M3482" t="b">
        <v>0</v>
      </c>
      <c r="N3482">
        <v>12</v>
      </c>
      <c r="O3482" t="b">
        <v>0</v>
      </c>
      <c r="P3482" t="s">
        <v>8284</v>
      </c>
      <c r="Q3482" s="6">
        <f t="shared" si="216"/>
        <v>1.3849999999999999E-3</v>
      </c>
      <c r="R3482" s="8">
        <f t="shared" si="219"/>
        <v>23.083333333333332</v>
      </c>
      <c r="S3482" t="s">
        <v>8328</v>
      </c>
      <c r="T3482" t="s">
        <v>8356</v>
      </c>
    </row>
    <row r="3483" spans="1:20" ht="60" x14ac:dyDescent="0.25">
      <c r="A3483">
        <v>512</v>
      </c>
      <c r="B3483" s="3" t="s">
        <v>513</v>
      </c>
      <c r="C3483" s="3" t="s">
        <v>4622</v>
      </c>
      <c r="D3483">
        <v>8000</v>
      </c>
      <c r="E3483">
        <v>11</v>
      </c>
      <c r="F3483" t="s">
        <v>8221</v>
      </c>
      <c r="G3483" t="s">
        <v>8224</v>
      </c>
      <c r="H3483" t="s">
        <v>8246</v>
      </c>
      <c r="I3483">
        <v>1479667727</v>
      </c>
      <c r="J3483" s="13">
        <f t="shared" si="217"/>
        <v>42694.783877314811</v>
      </c>
      <c r="K3483">
        <v>1475776127</v>
      </c>
      <c r="L3483" s="13">
        <f t="shared" si="218"/>
        <v>41855.784305555557</v>
      </c>
      <c r="M3483" t="b">
        <v>0</v>
      </c>
      <c r="N3483">
        <v>2</v>
      </c>
      <c r="O3483" t="b">
        <v>0</v>
      </c>
      <c r="P3483" t="s">
        <v>8270</v>
      </c>
      <c r="Q3483" s="6">
        <f t="shared" si="216"/>
        <v>1.3749999999999999E-3</v>
      </c>
      <c r="R3483" s="8">
        <f t="shared" si="219"/>
        <v>5.5</v>
      </c>
      <c r="S3483" t="s">
        <v>8320</v>
      </c>
      <c r="T3483" t="s">
        <v>8347</v>
      </c>
    </row>
    <row r="3484" spans="1:20" ht="30" x14ac:dyDescent="0.25">
      <c r="A3484">
        <v>1992</v>
      </c>
      <c r="B3484" s="3" t="s">
        <v>1993</v>
      </c>
      <c r="C3484" s="3" t="s">
        <v>6102</v>
      </c>
      <c r="D3484">
        <v>1500</v>
      </c>
      <c r="E3484">
        <v>2</v>
      </c>
      <c r="F3484" t="s">
        <v>8221</v>
      </c>
      <c r="G3484" t="s">
        <v>8224</v>
      </c>
      <c r="H3484" t="s">
        <v>8246</v>
      </c>
      <c r="I3484">
        <v>1424229991</v>
      </c>
      <c r="J3484" s="13">
        <f t="shared" si="217"/>
        <v>42053.143414351856</v>
      </c>
      <c r="K3484">
        <v>1421637991</v>
      </c>
      <c r="L3484" s="13">
        <f t="shared" si="218"/>
        <v>42604.239629629628</v>
      </c>
      <c r="M3484" t="b">
        <v>0</v>
      </c>
      <c r="N3484">
        <v>2</v>
      </c>
      <c r="O3484" t="b">
        <v>0</v>
      </c>
      <c r="P3484" t="s">
        <v>8296</v>
      </c>
      <c r="Q3484" s="6">
        <f t="shared" si="216"/>
        <v>1.3333333333333333E-3</v>
      </c>
      <c r="R3484" s="8">
        <f t="shared" si="219"/>
        <v>1</v>
      </c>
      <c r="S3484" t="s">
        <v>8325</v>
      </c>
      <c r="T3484" t="s">
        <v>8354</v>
      </c>
    </row>
    <row r="3485" spans="1:20" ht="60" x14ac:dyDescent="0.25">
      <c r="A3485">
        <v>1115</v>
      </c>
      <c r="B3485" s="3" t="s">
        <v>1116</v>
      </c>
      <c r="C3485" s="3" t="s">
        <v>5225</v>
      </c>
      <c r="D3485">
        <v>40000</v>
      </c>
      <c r="E3485">
        <v>53</v>
      </c>
      <c r="F3485" t="s">
        <v>8221</v>
      </c>
      <c r="G3485" t="s">
        <v>8224</v>
      </c>
      <c r="H3485" t="s">
        <v>8246</v>
      </c>
      <c r="I3485">
        <v>1459352495</v>
      </c>
      <c r="J3485" s="13">
        <f t="shared" si="217"/>
        <v>42459.653877314813</v>
      </c>
      <c r="K3485">
        <v>1456764095</v>
      </c>
      <c r="L3485" s="13">
        <f t="shared" si="218"/>
        <v>42423.985567129625</v>
      </c>
      <c r="M3485" t="b">
        <v>0</v>
      </c>
      <c r="N3485">
        <v>4</v>
      </c>
      <c r="O3485" t="b">
        <v>0</v>
      </c>
      <c r="P3485" t="s">
        <v>8282</v>
      </c>
      <c r="Q3485" s="6">
        <f t="shared" si="216"/>
        <v>1.325E-3</v>
      </c>
      <c r="R3485" s="8">
        <f t="shared" si="219"/>
        <v>13.25</v>
      </c>
      <c r="S3485" t="s">
        <v>8312</v>
      </c>
      <c r="T3485" t="s">
        <v>8348</v>
      </c>
    </row>
    <row r="3486" spans="1:20" ht="60" x14ac:dyDescent="0.25">
      <c r="A3486">
        <v>2434</v>
      </c>
      <c r="B3486" s="3" t="s">
        <v>2435</v>
      </c>
      <c r="C3486" s="3" t="s">
        <v>6544</v>
      </c>
      <c r="D3486">
        <v>20000</v>
      </c>
      <c r="E3486">
        <v>26</v>
      </c>
      <c r="F3486" t="s">
        <v>8221</v>
      </c>
      <c r="G3486" t="s">
        <v>8224</v>
      </c>
      <c r="H3486" t="s">
        <v>8246</v>
      </c>
      <c r="I3486">
        <v>1438662474</v>
      </c>
      <c r="J3486" s="13">
        <f t="shared" si="217"/>
        <v>42220.18604166666</v>
      </c>
      <c r="K3486">
        <v>1435206474</v>
      </c>
      <c r="L3486" s="13">
        <f t="shared" si="218"/>
        <v>41650.015057870369</v>
      </c>
      <c r="M3486" t="b">
        <v>0</v>
      </c>
      <c r="N3486">
        <v>2</v>
      </c>
      <c r="O3486" t="b">
        <v>0</v>
      </c>
      <c r="P3486" t="s">
        <v>8284</v>
      </c>
      <c r="Q3486" s="6">
        <f t="shared" si="216"/>
        <v>1.2999999999999999E-3</v>
      </c>
      <c r="R3486" s="8">
        <f t="shared" si="219"/>
        <v>13</v>
      </c>
      <c r="S3486" t="s">
        <v>8328</v>
      </c>
      <c r="T3486" t="s">
        <v>8356</v>
      </c>
    </row>
    <row r="3487" spans="1:20" ht="45" x14ac:dyDescent="0.25">
      <c r="A3487">
        <v>506</v>
      </c>
      <c r="B3487" s="3" t="s">
        <v>507</v>
      </c>
      <c r="C3487" s="3" t="s">
        <v>4616</v>
      </c>
      <c r="D3487">
        <v>200000</v>
      </c>
      <c r="E3487">
        <v>250</v>
      </c>
      <c r="F3487" t="s">
        <v>8221</v>
      </c>
      <c r="G3487" t="s">
        <v>8224</v>
      </c>
      <c r="H3487" t="s">
        <v>8246</v>
      </c>
      <c r="I3487">
        <v>1376140520</v>
      </c>
      <c r="J3487" s="13">
        <f t="shared" si="217"/>
        <v>41496.552314814813</v>
      </c>
      <c r="K3487">
        <v>1373548520</v>
      </c>
      <c r="L3487" s="13">
        <f t="shared" si="218"/>
        <v>42447.896875000006</v>
      </c>
      <c r="M3487" t="b">
        <v>0</v>
      </c>
      <c r="N3487">
        <v>1</v>
      </c>
      <c r="O3487" t="b">
        <v>0</v>
      </c>
      <c r="P3487" t="s">
        <v>8270</v>
      </c>
      <c r="Q3487" s="6">
        <f t="shared" si="216"/>
        <v>1.25E-3</v>
      </c>
      <c r="R3487" s="8">
        <f t="shared" si="219"/>
        <v>250</v>
      </c>
      <c r="S3487" t="s">
        <v>8320</v>
      </c>
      <c r="T3487" t="s">
        <v>8347</v>
      </c>
    </row>
    <row r="3488" spans="1:20" ht="45" x14ac:dyDescent="0.25">
      <c r="A3488">
        <v>1145</v>
      </c>
      <c r="B3488" s="3" t="s">
        <v>1146</v>
      </c>
      <c r="C3488" s="3" t="s">
        <v>5255</v>
      </c>
      <c r="D3488">
        <v>80000</v>
      </c>
      <c r="E3488">
        <v>100</v>
      </c>
      <c r="F3488" t="s">
        <v>8221</v>
      </c>
      <c r="G3488" t="s">
        <v>8224</v>
      </c>
      <c r="H3488" t="s">
        <v>8246</v>
      </c>
      <c r="I3488">
        <v>1412272592</v>
      </c>
      <c r="J3488" s="13">
        <f t="shared" si="217"/>
        <v>41914.747592592597</v>
      </c>
      <c r="K3488">
        <v>1407088592</v>
      </c>
      <c r="L3488" s="13">
        <f t="shared" si="218"/>
        <v>41828.649502314816</v>
      </c>
      <c r="M3488" t="b">
        <v>0</v>
      </c>
      <c r="N3488">
        <v>1</v>
      </c>
      <c r="O3488" t="b">
        <v>0</v>
      </c>
      <c r="P3488" t="s">
        <v>8284</v>
      </c>
      <c r="Q3488" s="6">
        <f t="shared" si="216"/>
        <v>1.25E-3</v>
      </c>
      <c r="R3488" s="8">
        <f t="shared" si="219"/>
        <v>100</v>
      </c>
      <c r="S3488" t="s">
        <v>8328</v>
      </c>
      <c r="T3488" t="s">
        <v>8356</v>
      </c>
    </row>
    <row r="3489" spans="1:20" ht="30" x14ac:dyDescent="0.25">
      <c r="A3489">
        <v>1406</v>
      </c>
      <c r="B3489" s="3" t="s">
        <v>1407</v>
      </c>
      <c r="C3489" s="3" t="s">
        <v>5516</v>
      </c>
      <c r="D3489">
        <v>12000</v>
      </c>
      <c r="E3489">
        <v>15</v>
      </c>
      <c r="F3489" t="s">
        <v>8221</v>
      </c>
      <c r="G3489" t="s">
        <v>8237</v>
      </c>
      <c r="H3489" t="s">
        <v>8249</v>
      </c>
      <c r="I3489">
        <v>1449914400</v>
      </c>
      <c r="J3489" s="13">
        <f t="shared" si="217"/>
        <v>42350.416666666672</v>
      </c>
      <c r="K3489">
        <v>1445336607</v>
      </c>
      <c r="L3489" s="13">
        <f t="shared" si="218"/>
        <v>41938.804710648146</v>
      </c>
      <c r="M3489" t="b">
        <v>0</v>
      </c>
      <c r="N3489">
        <v>3</v>
      </c>
      <c r="O3489" t="b">
        <v>0</v>
      </c>
      <c r="P3489" t="s">
        <v>8287</v>
      </c>
      <c r="Q3489" s="6">
        <f t="shared" si="216"/>
        <v>1.25E-3</v>
      </c>
      <c r="R3489" s="8">
        <f t="shared" si="219"/>
        <v>5</v>
      </c>
      <c r="S3489" t="s">
        <v>8323</v>
      </c>
      <c r="T3489" t="s">
        <v>8358</v>
      </c>
    </row>
    <row r="3490" spans="1:20" ht="60" x14ac:dyDescent="0.25">
      <c r="A3490">
        <v>1598</v>
      </c>
      <c r="B3490" s="3" t="s">
        <v>1599</v>
      </c>
      <c r="C3490" s="3" t="s">
        <v>5708</v>
      </c>
      <c r="D3490">
        <v>800</v>
      </c>
      <c r="E3490">
        <v>1</v>
      </c>
      <c r="F3490" t="s">
        <v>8221</v>
      </c>
      <c r="G3490" t="s">
        <v>8224</v>
      </c>
      <c r="H3490" t="s">
        <v>8246</v>
      </c>
      <c r="I3490">
        <v>1437926458</v>
      </c>
      <c r="J3490" s="13">
        <f t="shared" si="217"/>
        <v>42211.667337962965</v>
      </c>
      <c r="K3490">
        <v>1432742458</v>
      </c>
      <c r="L3490" s="13">
        <f t="shared" si="218"/>
        <v>42013.915613425925</v>
      </c>
      <c r="M3490" t="b">
        <v>0</v>
      </c>
      <c r="N3490">
        <v>1</v>
      </c>
      <c r="O3490" t="b">
        <v>0</v>
      </c>
      <c r="P3490" t="s">
        <v>8291</v>
      </c>
      <c r="Q3490" s="6">
        <f t="shared" si="216"/>
        <v>1.25E-3</v>
      </c>
      <c r="R3490" s="8">
        <f t="shared" si="219"/>
        <v>1</v>
      </c>
      <c r="S3490" t="s">
        <v>8325</v>
      </c>
      <c r="T3490" t="s">
        <v>8343</v>
      </c>
    </row>
    <row r="3491" spans="1:20" ht="30" x14ac:dyDescent="0.25">
      <c r="A3491">
        <v>2391</v>
      </c>
      <c r="B3491" s="3" t="s">
        <v>2392</v>
      </c>
      <c r="C3491" s="3" t="s">
        <v>6501</v>
      </c>
      <c r="D3491">
        <v>20000</v>
      </c>
      <c r="E3491">
        <v>25</v>
      </c>
      <c r="F3491" t="s">
        <v>8220</v>
      </c>
      <c r="G3491" t="s">
        <v>8224</v>
      </c>
      <c r="H3491" t="s">
        <v>8246</v>
      </c>
      <c r="I3491">
        <v>1427825044</v>
      </c>
      <c r="J3491" s="13">
        <f t="shared" si="217"/>
        <v>42094.752824074079</v>
      </c>
      <c r="K3491">
        <v>1425236644</v>
      </c>
      <c r="L3491" s="13">
        <f t="shared" si="218"/>
        <v>42258.780324074076</v>
      </c>
      <c r="M3491" t="b">
        <v>0</v>
      </c>
      <c r="N3491">
        <v>1</v>
      </c>
      <c r="O3491" t="b">
        <v>0</v>
      </c>
      <c r="P3491" t="s">
        <v>8272</v>
      </c>
      <c r="Q3491" s="6">
        <f t="shared" si="216"/>
        <v>1.25E-3</v>
      </c>
      <c r="R3491" s="8">
        <f t="shared" si="219"/>
        <v>25</v>
      </c>
      <c r="S3491" t="s">
        <v>8310</v>
      </c>
      <c r="T3491" t="s">
        <v>8357</v>
      </c>
    </row>
    <row r="3492" spans="1:20" ht="30" x14ac:dyDescent="0.25">
      <c r="A3492">
        <v>4000</v>
      </c>
      <c r="B3492" s="3" t="s">
        <v>3996</v>
      </c>
      <c r="C3492" s="3" t="s">
        <v>8106</v>
      </c>
      <c r="D3492">
        <v>8000</v>
      </c>
      <c r="E3492">
        <v>10</v>
      </c>
      <c r="F3492" t="s">
        <v>8221</v>
      </c>
      <c r="G3492" t="s">
        <v>8224</v>
      </c>
      <c r="H3492" t="s">
        <v>8246</v>
      </c>
      <c r="I3492">
        <v>1462631358</v>
      </c>
      <c r="J3492" s="13">
        <f t="shared" si="217"/>
        <v>42497.603680555556</v>
      </c>
      <c r="K3492">
        <v>1457450958</v>
      </c>
      <c r="L3492" s="13">
        <f t="shared" si="218"/>
        <v>41136.85805555556</v>
      </c>
      <c r="M3492" t="b">
        <v>0</v>
      </c>
      <c r="N3492">
        <v>1</v>
      </c>
      <c r="O3492" t="b">
        <v>0</v>
      </c>
      <c r="P3492" t="s">
        <v>8271</v>
      </c>
      <c r="Q3492" s="6">
        <f t="shared" si="216"/>
        <v>1.25E-3</v>
      </c>
      <c r="R3492" s="8">
        <f t="shared" si="219"/>
        <v>10</v>
      </c>
      <c r="S3492" t="s">
        <v>8317</v>
      </c>
      <c r="T3492" t="s">
        <v>8318</v>
      </c>
    </row>
    <row r="3493" spans="1:20" ht="45" x14ac:dyDescent="0.25">
      <c r="A3493">
        <v>194</v>
      </c>
      <c r="B3493" s="3" t="s">
        <v>196</v>
      </c>
      <c r="C3493" s="3" t="s">
        <v>4304</v>
      </c>
      <c r="D3493">
        <v>2500</v>
      </c>
      <c r="E3493">
        <v>3</v>
      </c>
      <c r="F3493" t="s">
        <v>8221</v>
      </c>
      <c r="G3493" t="s">
        <v>8225</v>
      </c>
      <c r="H3493" t="s">
        <v>8247</v>
      </c>
      <c r="I3493">
        <v>1457308531</v>
      </c>
      <c r="J3493" s="13">
        <f t="shared" si="217"/>
        <v>42435.996886574074</v>
      </c>
      <c r="K3493">
        <v>1452124531</v>
      </c>
      <c r="L3493" s="13">
        <f t="shared" si="218"/>
        <v>42121.367002314815</v>
      </c>
      <c r="M3493" t="b">
        <v>0</v>
      </c>
      <c r="N3493">
        <v>3</v>
      </c>
      <c r="O3493" t="b">
        <v>0</v>
      </c>
      <c r="P3493" t="s">
        <v>8268</v>
      </c>
      <c r="Q3493" s="6">
        <f t="shared" si="216"/>
        <v>1.1999999999999999E-3</v>
      </c>
      <c r="R3493" s="8">
        <f t="shared" si="219"/>
        <v>1</v>
      </c>
      <c r="S3493" t="s">
        <v>8320</v>
      </c>
      <c r="T3493" t="s">
        <v>8349</v>
      </c>
    </row>
    <row r="3494" spans="1:20" ht="60" x14ac:dyDescent="0.25">
      <c r="A3494">
        <v>1879</v>
      </c>
      <c r="B3494" s="3" t="s">
        <v>1880</v>
      </c>
      <c r="C3494" s="3" t="s">
        <v>5989</v>
      </c>
      <c r="D3494">
        <v>5000</v>
      </c>
      <c r="E3494">
        <v>6</v>
      </c>
      <c r="F3494" t="s">
        <v>8221</v>
      </c>
      <c r="G3494" t="s">
        <v>8227</v>
      </c>
      <c r="H3494" t="s">
        <v>8249</v>
      </c>
      <c r="I3494">
        <v>1457966129</v>
      </c>
      <c r="J3494" s="13">
        <f t="shared" si="217"/>
        <v>42443.607974537037</v>
      </c>
      <c r="K3494">
        <v>1455377729</v>
      </c>
      <c r="L3494" s="13">
        <f t="shared" si="218"/>
        <v>42435.874212962968</v>
      </c>
      <c r="M3494" t="b">
        <v>0</v>
      </c>
      <c r="N3494">
        <v>2</v>
      </c>
      <c r="O3494" t="b">
        <v>0</v>
      </c>
      <c r="P3494" t="s">
        <v>8283</v>
      </c>
      <c r="Q3494" s="6">
        <f t="shared" si="216"/>
        <v>1.1999999999999999E-3</v>
      </c>
      <c r="R3494" s="8">
        <f t="shared" si="219"/>
        <v>3</v>
      </c>
      <c r="S3494" t="s">
        <v>8312</v>
      </c>
      <c r="T3494" t="s">
        <v>8344</v>
      </c>
    </row>
    <row r="3495" spans="1:20" ht="60" x14ac:dyDescent="0.25">
      <c r="A3495">
        <v>3078</v>
      </c>
      <c r="B3495" s="3" t="s">
        <v>3078</v>
      </c>
      <c r="C3495" s="3" t="s">
        <v>7188</v>
      </c>
      <c r="D3495">
        <v>60000</v>
      </c>
      <c r="E3495">
        <v>71</v>
      </c>
      <c r="F3495" t="s">
        <v>8221</v>
      </c>
      <c r="G3495" t="s">
        <v>8224</v>
      </c>
      <c r="H3495" t="s">
        <v>8246</v>
      </c>
      <c r="I3495">
        <v>1424920795</v>
      </c>
      <c r="J3495" s="13">
        <f t="shared" si="217"/>
        <v>42061.138831018514</v>
      </c>
      <c r="K3495">
        <v>1422328795</v>
      </c>
      <c r="L3495" s="13">
        <f t="shared" si="218"/>
        <v>42326.685428240744</v>
      </c>
      <c r="M3495" t="b">
        <v>0</v>
      </c>
      <c r="N3495">
        <v>3</v>
      </c>
      <c r="O3495" t="b">
        <v>0</v>
      </c>
      <c r="P3495" t="s">
        <v>8303</v>
      </c>
      <c r="Q3495" s="6">
        <f t="shared" si="216"/>
        <v>1.1833333333333333E-3</v>
      </c>
      <c r="R3495" s="8">
        <f t="shared" si="219"/>
        <v>23.666666666666668</v>
      </c>
      <c r="S3495" t="s">
        <v>8317</v>
      </c>
      <c r="T3495" t="s">
        <v>8330</v>
      </c>
    </row>
    <row r="3496" spans="1:20" ht="45" x14ac:dyDescent="0.25">
      <c r="A3496">
        <v>763</v>
      </c>
      <c r="B3496" s="3" t="s">
        <v>764</v>
      </c>
      <c r="C3496" s="3" t="s">
        <v>4873</v>
      </c>
      <c r="D3496">
        <v>4290</v>
      </c>
      <c r="E3496">
        <v>5</v>
      </c>
      <c r="F3496" t="s">
        <v>8221</v>
      </c>
      <c r="G3496" t="s">
        <v>8225</v>
      </c>
      <c r="H3496" t="s">
        <v>8247</v>
      </c>
      <c r="I3496">
        <v>1376563408</v>
      </c>
      <c r="J3496" s="13">
        <f t="shared" si="217"/>
        <v>41501.446851851848</v>
      </c>
      <c r="K3496">
        <v>1373971408</v>
      </c>
      <c r="L3496" s="13">
        <f t="shared" si="218"/>
        <v>42515.727650462963</v>
      </c>
      <c r="M3496" t="b">
        <v>0</v>
      </c>
      <c r="N3496">
        <v>1</v>
      </c>
      <c r="O3496" t="b">
        <v>0</v>
      </c>
      <c r="P3496" t="s">
        <v>8275</v>
      </c>
      <c r="Q3496" s="6">
        <f t="shared" si="216"/>
        <v>1.1655011655011655E-3</v>
      </c>
      <c r="R3496" s="8">
        <f t="shared" si="219"/>
        <v>5</v>
      </c>
      <c r="S3496" t="s">
        <v>8323</v>
      </c>
      <c r="T3496" t="s">
        <v>8345</v>
      </c>
    </row>
    <row r="3497" spans="1:20" ht="60" x14ac:dyDescent="0.25">
      <c r="A3497">
        <v>2140</v>
      </c>
      <c r="B3497" s="3" t="s">
        <v>2141</v>
      </c>
      <c r="C3497" s="3" t="s">
        <v>6250</v>
      </c>
      <c r="D3497">
        <v>500000</v>
      </c>
      <c r="E3497">
        <v>560</v>
      </c>
      <c r="F3497" t="s">
        <v>8221</v>
      </c>
      <c r="G3497" t="s">
        <v>8224</v>
      </c>
      <c r="H3497" t="s">
        <v>8246</v>
      </c>
      <c r="I3497">
        <v>1357934424</v>
      </c>
      <c r="J3497" s="13">
        <f t="shared" si="217"/>
        <v>41285.833611111113</v>
      </c>
      <c r="K3497">
        <v>1355342424</v>
      </c>
      <c r="L3497" s="13">
        <f t="shared" si="218"/>
        <v>42567.531157407408</v>
      </c>
      <c r="M3497" t="b">
        <v>0</v>
      </c>
      <c r="N3497">
        <v>11</v>
      </c>
      <c r="O3497" t="b">
        <v>0</v>
      </c>
      <c r="P3497" t="s">
        <v>8282</v>
      </c>
      <c r="Q3497" s="6">
        <f t="shared" si="216"/>
        <v>1.1199999999999999E-3</v>
      </c>
      <c r="R3497" s="8">
        <f t="shared" si="219"/>
        <v>50.909090909090907</v>
      </c>
      <c r="S3497" t="s">
        <v>8312</v>
      </c>
      <c r="T3497" t="s">
        <v>8348</v>
      </c>
    </row>
    <row r="3498" spans="1:20" ht="60" x14ac:dyDescent="0.25">
      <c r="A3498">
        <v>868</v>
      </c>
      <c r="B3498" s="3" t="s">
        <v>869</v>
      </c>
      <c r="C3498" s="3" t="s">
        <v>4978</v>
      </c>
      <c r="D3498">
        <v>45000</v>
      </c>
      <c r="E3498">
        <v>50</v>
      </c>
      <c r="F3498" t="s">
        <v>8221</v>
      </c>
      <c r="G3498" t="s">
        <v>8224</v>
      </c>
      <c r="H3498" t="s">
        <v>8246</v>
      </c>
      <c r="I3498">
        <v>1389055198</v>
      </c>
      <c r="J3498" s="13">
        <f t="shared" si="217"/>
        <v>41646.027754629627</v>
      </c>
      <c r="K3498">
        <v>1386463198</v>
      </c>
      <c r="L3498" s="13">
        <f t="shared" si="218"/>
        <v>42509.374537037031</v>
      </c>
      <c r="M3498" t="b">
        <v>0</v>
      </c>
      <c r="N3498">
        <v>1</v>
      </c>
      <c r="O3498" t="b">
        <v>0</v>
      </c>
      <c r="P3498" t="s">
        <v>8278</v>
      </c>
      <c r="Q3498" s="6">
        <f t="shared" si="216"/>
        <v>1.1111111111111111E-3</v>
      </c>
      <c r="R3498" s="8">
        <f t="shared" si="219"/>
        <v>50</v>
      </c>
      <c r="S3498" t="s">
        <v>8314</v>
      </c>
      <c r="T3498" t="s">
        <v>8346</v>
      </c>
    </row>
    <row r="3499" spans="1:20" ht="45" x14ac:dyDescent="0.25">
      <c r="A3499">
        <v>682</v>
      </c>
      <c r="B3499" s="3" t="s">
        <v>683</v>
      </c>
      <c r="C3499" s="3" t="s">
        <v>4792</v>
      </c>
      <c r="D3499">
        <v>50000</v>
      </c>
      <c r="E3499">
        <v>53</v>
      </c>
      <c r="F3499" t="s">
        <v>8221</v>
      </c>
      <c r="G3499" t="s">
        <v>8224</v>
      </c>
      <c r="H3499" t="s">
        <v>8246</v>
      </c>
      <c r="I3499">
        <v>1489512122</v>
      </c>
      <c r="J3499" s="13">
        <f t="shared" si="217"/>
        <v>42808.723634259266</v>
      </c>
      <c r="K3499">
        <v>1486923722</v>
      </c>
      <c r="L3499" s="13">
        <f t="shared" si="218"/>
        <v>42665.970347222217</v>
      </c>
      <c r="M3499" t="b">
        <v>0</v>
      </c>
      <c r="N3499">
        <v>4</v>
      </c>
      <c r="O3499" t="b">
        <v>0</v>
      </c>
      <c r="P3499" t="s">
        <v>8273</v>
      </c>
      <c r="Q3499" s="6">
        <f t="shared" si="216"/>
        <v>1.06E-3</v>
      </c>
      <c r="R3499" s="8">
        <f t="shared" si="219"/>
        <v>13.25</v>
      </c>
      <c r="S3499" t="s">
        <v>8310</v>
      </c>
      <c r="T3499" t="s">
        <v>8316</v>
      </c>
    </row>
    <row r="3500" spans="1:20" ht="45" x14ac:dyDescent="0.25">
      <c r="A3500">
        <v>1129</v>
      </c>
      <c r="B3500" s="3" t="s">
        <v>1130</v>
      </c>
      <c r="C3500" s="3" t="s">
        <v>5239</v>
      </c>
      <c r="D3500">
        <v>20000</v>
      </c>
      <c r="E3500">
        <v>21</v>
      </c>
      <c r="F3500" t="s">
        <v>8221</v>
      </c>
      <c r="G3500" t="s">
        <v>8224</v>
      </c>
      <c r="H3500" t="s">
        <v>8246</v>
      </c>
      <c r="I3500">
        <v>1465107693</v>
      </c>
      <c r="J3500" s="13">
        <f t="shared" si="217"/>
        <v>42526.264965277776</v>
      </c>
      <c r="K3500">
        <v>1462515693</v>
      </c>
      <c r="L3500" s="13">
        <f t="shared" si="218"/>
        <v>41915.400219907409</v>
      </c>
      <c r="M3500" t="b">
        <v>0</v>
      </c>
      <c r="N3500">
        <v>2</v>
      </c>
      <c r="O3500" t="b">
        <v>0</v>
      </c>
      <c r="P3500" t="s">
        <v>8283</v>
      </c>
      <c r="Q3500" s="6">
        <f t="shared" si="216"/>
        <v>1.0499999999999999E-3</v>
      </c>
      <c r="R3500" s="8">
        <f t="shared" si="219"/>
        <v>10.5</v>
      </c>
      <c r="S3500" t="s">
        <v>8312</v>
      </c>
      <c r="T3500" t="s">
        <v>8344</v>
      </c>
    </row>
    <row r="3501" spans="1:20" ht="30" x14ac:dyDescent="0.25">
      <c r="A3501">
        <v>594</v>
      </c>
      <c r="B3501" s="3" t="s">
        <v>595</v>
      </c>
      <c r="C3501" s="3" t="s">
        <v>4704</v>
      </c>
      <c r="D3501">
        <v>25000</v>
      </c>
      <c r="E3501">
        <v>26</v>
      </c>
      <c r="F3501" t="s">
        <v>8221</v>
      </c>
      <c r="G3501" t="s">
        <v>8224</v>
      </c>
      <c r="H3501" t="s">
        <v>8246</v>
      </c>
      <c r="I3501">
        <v>1460832206</v>
      </c>
      <c r="J3501" s="13">
        <f t="shared" si="217"/>
        <v>42476.780162037037</v>
      </c>
      <c r="K3501">
        <v>1458240206</v>
      </c>
      <c r="L3501" s="13">
        <f t="shared" si="218"/>
        <v>42341.99700231482</v>
      </c>
      <c r="M3501" t="b">
        <v>0</v>
      </c>
      <c r="N3501">
        <v>2</v>
      </c>
      <c r="O3501" t="b">
        <v>0</v>
      </c>
      <c r="P3501" t="s">
        <v>8272</v>
      </c>
      <c r="Q3501" s="6">
        <f t="shared" si="216"/>
        <v>1.0399999999999999E-3</v>
      </c>
      <c r="R3501" s="8">
        <f t="shared" si="219"/>
        <v>13</v>
      </c>
      <c r="S3501" t="s">
        <v>8310</v>
      </c>
      <c r="T3501" t="s">
        <v>8357</v>
      </c>
    </row>
    <row r="3502" spans="1:20" ht="60" x14ac:dyDescent="0.25">
      <c r="A3502">
        <v>990</v>
      </c>
      <c r="B3502" s="3" t="s">
        <v>991</v>
      </c>
      <c r="C3502" s="3" t="s">
        <v>5100</v>
      </c>
      <c r="D3502">
        <v>25000</v>
      </c>
      <c r="E3502">
        <v>26</v>
      </c>
      <c r="F3502" t="s">
        <v>8221</v>
      </c>
      <c r="G3502" t="s">
        <v>8224</v>
      </c>
      <c r="H3502" t="s">
        <v>8246</v>
      </c>
      <c r="I3502">
        <v>1409770164</v>
      </c>
      <c r="J3502" s="13">
        <f t="shared" si="217"/>
        <v>41885.784305555557</v>
      </c>
      <c r="K3502">
        <v>1407178164</v>
      </c>
      <c r="L3502" s="13">
        <f t="shared" si="218"/>
        <v>42488.848784722228</v>
      </c>
      <c r="M3502" t="b">
        <v>0</v>
      </c>
      <c r="N3502">
        <v>2</v>
      </c>
      <c r="O3502" t="b">
        <v>0</v>
      </c>
      <c r="P3502" t="s">
        <v>8273</v>
      </c>
      <c r="Q3502" s="6">
        <f t="shared" si="216"/>
        <v>1.0399999999999999E-3</v>
      </c>
      <c r="R3502" s="8">
        <f t="shared" si="219"/>
        <v>13</v>
      </c>
      <c r="S3502" t="s">
        <v>8310</v>
      </c>
      <c r="T3502" t="s">
        <v>8316</v>
      </c>
    </row>
    <row r="3503" spans="1:20" ht="60" x14ac:dyDescent="0.25">
      <c r="A3503">
        <v>1422</v>
      </c>
      <c r="B3503" s="3" t="s">
        <v>1423</v>
      </c>
      <c r="C3503" s="3" t="s">
        <v>5532</v>
      </c>
      <c r="D3503">
        <v>25000</v>
      </c>
      <c r="E3503">
        <v>26</v>
      </c>
      <c r="F3503" t="s">
        <v>8221</v>
      </c>
      <c r="G3503" t="s">
        <v>8228</v>
      </c>
      <c r="H3503" t="s">
        <v>8250</v>
      </c>
      <c r="I3503">
        <v>1474436704</v>
      </c>
      <c r="J3503" s="13">
        <f t="shared" si="217"/>
        <v>42634.239629629628</v>
      </c>
      <c r="K3503">
        <v>1471844704</v>
      </c>
      <c r="L3503" s="13">
        <f t="shared" si="218"/>
        <v>42243.790393518517</v>
      </c>
      <c r="M3503" t="b">
        <v>0</v>
      </c>
      <c r="N3503">
        <v>2</v>
      </c>
      <c r="O3503" t="b">
        <v>0</v>
      </c>
      <c r="P3503" t="s">
        <v>8287</v>
      </c>
      <c r="Q3503" s="6">
        <f t="shared" si="216"/>
        <v>1.0399999999999999E-3</v>
      </c>
      <c r="R3503" s="8">
        <f t="shared" si="219"/>
        <v>13</v>
      </c>
      <c r="S3503" t="s">
        <v>8323</v>
      </c>
      <c r="T3503" t="s">
        <v>8358</v>
      </c>
    </row>
    <row r="3504" spans="1:20" ht="45" x14ac:dyDescent="0.25">
      <c r="A3504">
        <v>440</v>
      </c>
      <c r="B3504" s="3" t="s">
        <v>441</v>
      </c>
      <c r="C3504" s="3" t="s">
        <v>4550</v>
      </c>
      <c r="D3504">
        <v>5000</v>
      </c>
      <c r="E3504">
        <v>5</v>
      </c>
      <c r="F3504" t="s">
        <v>8221</v>
      </c>
      <c r="G3504" t="s">
        <v>8224</v>
      </c>
      <c r="H3504" t="s">
        <v>8246</v>
      </c>
      <c r="I3504">
        <v>1458859153</v>
      </c>
      <c r="J3504" s="13">
        <f t="shared" si="217"/>
        <v>42453.943900462968</v>
      </c>
      <c r="K3504">
        <v>1456270753</v>
      </c>
      <c r="L3504" s="13">
        <f t="shared" si="218"/>
        <v>42272.713171296295</v>
      </c>
      <c r="M3504" t="b">
        <v>0</v>
      </c>
      <c r="N3504">
        <v>1</v>
      </c>
      <c r="O3504" t="b">
        <v>0</v>
      </c>
      <c r="P3504" t="s">
        <v>8270</v>
      </c>
      <c r="Q3504" s="6">
        <f t="shared" si="216"/>
        <v>1E-3</v>
      </c>
      <c r="R3504" s="8">
        <f t="shared" si="219"/>
        <v>5</v>
      </c>
      <c r="S3504" t="s">
        <v>8320</v>
      </c>
      <c r="T3504" t="s">
        <v>8347</v>
      </c>
    </row>
    <row r="3505" spans="1:20" ht="45" x14ac:dyDescent="0.25">
      <c r="A3505">
        <v>443</v>
      </c>
      <c r="B3505" s="3" t="s">
        <v>444</v>
      </c>
      <c r="C3505" s="3" t="s">
        <v>4553</v>
      </c>
      <c r="D3505">
        <v>10000</v>
      </c>
      <c r="E3505">
        <v>10</v>
      </c>
      <c r="F3505" t="s">
        <v>8221</v>
      </c>
      <c r="G3505" t="s">
        <v>8229</v>
      </c>
      <c r="H3505" t="s">
        <v>8251</v>
      </c>
      <c r="I3505">
        <v>1391991701</v>
      </c>
      <c r="J3505" s="13">
        <f t="shared" si="217"/>
        <v>41680.015057870369</v>
      </c>
      <c r="K3505">
        <v>1389399701</v>
      </c>
      <c r="L3505" s="13">
        <f t="shared" si="218"/>
        <v>42551.884189814817</v>
      </c>
      <c r="M3505" t="b">
        <v>0</v>
      </c>
      <c r="N3505">
        <v>2</v>
      </c>
      <c r="O3505" t="b">
        <v>0</v>
      </c>
      <c r="P3505" t="s">
        <v>8270</v>
      </c>
      <c r="Q3505" s="6">
        <f t="shared" si="216"/>
        <v>1E-3</v>
      </c>
      <c r="R3505" s="8">
        <f t="shared" si="219"/>
        <v>5</v>
      </c>
      <c r="S3505" t="s">
        <v>8320</v>
      </c>
      <c r="T3505" t="s">
        <v>8347</v>
      </c>
    </row>
    <row r="3506" spans="1:20" ht="45" x14ac:dyDescent="0.25">
      <c r="A3506">
        <v>482</v>
      </c>
      <c r="B3506" s="3" t="s">
        <v>483</v>
      </c>
      <c r="C3506" s="3" t="s">
        <v>4592</v>
      </c>
      <c r="D3506">
        <v>10000</v>
      </c>
      <c r="E3506">
        <v>10</v>
      </c>
      <c r="F3506" t="s">
        <v>8221</v>
      </c>
      <c r="G3506" t="s">
        <v>8224</v>
      </c>
      <c r="H3506" t="s">
        <v>8246</v>
      </c>
      <c r="I3506">
        <v>1460644440</v>
      </c>
      <c r="J3506" s="13">
        <f t="shared" si="217"/>
        <v>42474.606944444444</v>
      </c>
      <c r="K3506">
        <v>1458336690</v>
      </c>
      <c r="L3506" s="13">
        <f t="shared" si="218"/>
        <v>42022.069988425923</v>
      </c>
      <c r="M3506" t="b">
        <v>0</v>
      </c>
      <c r="N3506">
        <v>1</v>
      </c>
      <c r="O3506" t="b">
        <v>0</v>
      </c>
      <c r="P3506" t="s">
        <v>8270</v>
      </c>
      <c r="Q3506" s="6">
        <f t="shared" si="216"/>
        <v>1E-3</v>
      </c>
      <c r="R3506" s="8">
        <f t="shared" si="219"/>
        <v>10</v>
      </c>
      <c r="S3506" t="s">
        <v>8320</v>
      </c>
      <c r="T3506" t="s">
        <v>8347</v>
      </c>
    </row>
    <row r="3507" spans="1:20" x14ac:dyDescent="0.25">
      <c r="A3507">
        <v>1128</v>
      </c>
      <c r="B3507" s="3" t="s">
        <v>1129</v>
      </c>
      <c r="C3507" s="3" t="s">
        <v>5238</v>
      </c>
      <c r="D3507">
        <v>1000</v>
      </c>
      <c r="E3507">
        <v>1</v>
      </c>
      <c r="F3507" t="s">
        <v>8221</v>
      </c>
      <c r="G3507" t="s">
        <v>8225</v>
      </c>
      <c r="H3507" t="s">
        <v>8247</v>
      </c>
      <c r="I3507">
        <v>1407425717</v>
      </c>
      <c r="J3507" s="13">
        <f t="shared" si="217"/>
        <v>41858.649502314816</v>
      </c>
      <c r="K3507">
        <v>1404833717</v>
      </c>
      <c r="L3507" s="13">
        <f t="shared" si="218"/>
        <v>42276.903333333335</v>
      </c>
      <c r="M3507" t="b">
        <v>0</v>
      </c>
      <c r="N3507">
        <v>1</v>
      </c>
      <c r="O3507" t="b">
        <v>0</v>
      </c>
      <c r="P3507" t="s">
        <v>8283</v>
      </c>
      <c r="Q3507" s="6">
        <f t="shared" si="216"/>
        <v>1E-3</v>
      </c>
      <c r="R3507" s="8">
        <f t="shared" si="219"/>
        <v>1</v>
      </c>
      <c r="S3507" t="s">
        <v>8312</v>
      </c>
      <c r="T3507" t="s">
        <v>8344</v>
      </c>
    </row>
    <row r="3508" spans="1:20" ht="45" x14ac:dyDescent="0.25">
      <c r="A3508">
        <v>1171</v>
      </c>
      <c r="B3508" s="3" t="s">
        <v>1172</v>
      </c>
      <c r="C3508" s="3" t="s">
        <v>5281</v>
      </c>
      <c r="D3508">
        <v>25000</v>
      </c>
      <c r="E3508">
        <v>25</v>
      </c>
      <c r="F3508" t="s">
        <v>8221</v>
      </c>
      <c r="G3508" t="s">
        <v>8224</v>
      </c>
      <c r="H3508" t="s">
        <v>8246</v>
      </c>
      <c r="I3508">
        <v>1415909927</v>
      </c>
      <c r="J3508" s="13">
        <f t="shared" si="217"/>
        <v>41956.846377314811</v>
      </c>
      <c r="K3508">
        <v>1414351127</v>
      </c>
      <c r="L3508" s="13">
        <f t="shared" si="218"/>
        <v>42409.571284722217</v>
      </c>
      <c r="M3508" t="b">
        <v>0</v>
      </c>
      <c r="N3508">
        <v>1</v>
      </c>
      <c r="O3508" t="b">
        <v>0</v>
      </c>
      <c r="P3508" t="s">
        <v>8284</v>
      </c>
      <c r="Q3508" s="6">
        <f t="shared" si="216"/>
        <v>1E-3</v>
      </c>
      <c r="R3508" s="8">
        <f t="shared" si="219"/>
        <v>25</v>
      </c>
      <c r="S3508" t="s">
        <v>8328</v>
      </c>
      <c r="T3508" t="s">
        <v>8356</v>
      </c>
    </row>
    <row r="3509" spans="1:20" ht="60" x14ac:dyDescent="0.25">
      <c r="A3509">
        <v>1421</v>
      </c>
      <c r="B3509" s="3" t="s">
        <v>1422</v>
      </c>
      <c r="C3509" s="3" t="s">
        <v>5531</v>
      </c>
      <c r="D3509">
        <v>200000</v>
      </c>
      <c r="E3509">
        <v>200</v>
      </c>
      <c r="F3509" t="s">
        <v>8221</v>
      </c>
      <c r="G3509" t="s">
        <v>8235</v>
      </c>
      <c r="H3509" t="s">
        <v>8255</v>
      </c>
      <c r="I3509">
        <v>1423432709</v>
      </c>
      <c r="J3509" s="13">
        <f t="shared" si="217"/>
        <v>42043.915613425925</v>
      </c>
      <c r="K3509">
        <v>1420840709</v>
      </c>
      <c r="L3509" s="13">
        <f t="shared" si="218"/>
        <v>42249.667997685188</v>
      </c>
      <c r="M3509" t="b">
        <v>0</v>
      </c>
      <c r="N3509">
        <v>2</v>
      </c>
      <c r="O3509" t="b">
        <v>0</v>
      </c>
      <c r="P3509" t="s">
        <v>8287</v>
      </c>
      <c r="Q3509" s="6">
        <f t="shared" si="216"/>
        <v>1E-3</v>
      </c>
      <c r="R3509" s="8">
        <f t="shared" si="219"/>
        <v>100</v>
      </c>
      <c r="S3509" t="s">
        <v>8323</v>
      </c>
      <c r="T3509" t="s">
        <v>8358</v>
      </c>
    </row>
    <row r="3510" spans="1:20" ht="45" x14ac:dyDescent="0.25">
      <c r="A3510">
        <v>1435</v>
      </c>
      <c r="B3510" s="3" t="s">
        <v>1436</v>
      </c>
      <c r="C3510" s="3" t="s">
        <v>5545</v>
      </c>
      <c r="D3510">
        <v>15000</v>
      </c>
      <c r="E3510">
        <v>15</v>
      </c>
      <c r="F3510" t="s">
        <v>8221</v>
      </c>
      <c r="G3510" t="s">
        <v>8237</v>
      </c>
      <c r="H3510" t="s">
        <v>8249</v>
      </c>
      <c r="I3510">
        <v>1444589020</v>
      </c>
      <c r="J3510" s="13">
        <f t="shared" si="217"/>
        <v>42288.780324074076</v>
      </c>
      <c r="K3510">
        <v>1441997020</v>
      </c>
      <c r="L3510" s="13">
        <f t="shared" si="218"/>
        <v>42011.925937499997</v>
      </c>
      <c r="M3510" t="b">
        <v>0</v>
      </c>
      <c r="N3510">
        <v>2</v>
      </c>
      <c r="O3510" t="b">
        <v>0</v>
      </c>
      <c r="P3510" t="s">
        <v>8287</v>
      </c>
      <c r="Q3510" s="6">
        <f t="shared" si="216"/>
        <v>1E-3</v>
      </c>
      <c r="R3510" s="8">
        <f t="shared" si="219"/>
        <v>7.5</v>
      </c>
      <c r="S3510" t="s">
        <v>8323</v>
      </c>
      <c r="T3510" t="s">
        <v>8358</v>
      </c>
    </row>
    <row r="3511" spans="1:20" ht="45" x14ac:dyDescent="0.25">
      <c r="A3511">
        <v>1482</v>
      </c>
      <c r="B3511" s="3" t="s">
        <v>1483</v>
      </c>
      <c r="C3511" s="3" t="s">
        <v>5592</v>
      </c>
      <c r="D3511">
        <v>5000</v>
      </c>
      <c r="E3511">
        <v>5</v>
      </c>
      <c r="F3511" t="s">
        <v>8221</v>
      </c>
      <c r="G3511" t="s">
        <v>8224</v>
      </c>
      <c r="H3511" t="s">
        <v>8246</v>
      </c>
      <c r="I3511">
        <v>1347004260</v>
      </c>
      <c r="J3511" s="13">
        <f t="shared" si="217"/>
        <v>41159.32708333333</v>
      </c>
      <c r="K3511">
        <v>1345062936</v>
      </c>
      <c r="L3511" s="13">
        <f t="shared" si="218"/>
        <v>42223.619456018518</v>
      </c>
      <c r="M3511" t="b">
        <v>0</v>
      </c>
      <c r="N3511">
        <v>1</v>
      </c>
      <c r="O3511" t="b">
        <v>0</v>
      </c>
      <c r="P3511" t="s">
        <v>8275</v>
      </c>
      <c r="Q3511" s="6">
        <f t="shared" si="216"/>
        <v>1E-3</v>
      </c>
      <c r="R3511" s="8">
        <f t="shared" si="219"/>
        <v>5</v>
      </c>
      <c r="S3511" t="s">
        <v>8323</v>
      </c>
      <c r="T3511" t="s">
        <v>8345</v>
      </c>
    </row>
    <row r="3512" spans="1:20" ht="60" x14ac:dyDescent="0.25">
      <c r="A3512">
        <v>1564</v>
      </c>
      <c r="B3512" s="3" t="s">
        <v>1565</v>
      </c>
      <c r="C3512" s="3" t="s">
        <v>5674</v>
      </c>
      <c r="D3512">
        <v>10000</v>
      </c>
      <c r="E3512">
        <v>10</v>
      </c>
      <c r="F3512" t="s">
        <v>8220</v>
      </c>
      <c r="G3512" t="s">
        <v>8224</v>
      </c>
      <c r="H3512" t="s">
        <v>8246</v>
      </c>
      <c r="I3512">
        <v>1432843500</v>
      </c>
      <c r="J3512" s="13">
        <f t="shared" si="217"/>
        <v>42152.836805555555</v>
      </c>
      <c r="K3512">
        <v>1430124509</v>
      </c>
      <c r="L3512" s="13">
        <f t="shared" si="218"/>
        <v>41845.866793981484</v>
      </c>
      <c r="M3512" t="b">
        <v>0</v>
      </c>
      <c r="N3512">
        <v>1</v>
      </c>
      <c r="O3512" t="b">
        <v>0</v>
      </c>
      <c r="P3512" t="s">
        <v>8290</v>
      </c>
      <c r="Q3512" s="6">
        <f t="shared" si="216"/>
        <v>1E-3</v>
      </c>
      <c r="R3512" s="8">
        <f t="shared" si="219"/>
        <v>10</v>
      </c>
      <c r="S3512" t="s">
        <v>8323</v>
      </c>
      <c r="T3512" t="s">
        <v>8355</v>
      </c>
    </row>
    <row r="3513" spans="1:20" ht="45" x14ac:dyDescent="0.25">
      <c r="A3513">
        <v>1739</v>
      </c>
      <c r="B3513" s="3" t="s">
        <v>1740</v>
      </c>
      <c r="C3513" s="3" t="s">
        <v>5849</v>
      </c>
      <c r="D3513">
        <v>1000</v>
      </c>
      <c r="E3513">
        <v>1</v>
      </c>
      <c r="F3513" t="s">
        <v>8221</v>
      </c>
      <c r="G3513" t="s">
        <v>8224</v>
      </c>
      <c r="H3513" t="s">
        <v>8246</v>
      </c>
      <c r="I3513">
        <v>1462391932</v>
      </c>
      <c r="J3513" s="13">
        <f t="shared" si="217"/>
        <v>42494.832546296297</v>
      </c>
      <c r="K3513">
        <v>1457297932</v>
      </c>
      <c r="L3513" s="13">
        <f t="shared" si="218"/>
        <v>42397.281666666662</v>
      </c>
      <c r="M3513" t="b">
        <v>0</v>
      </c>
      <c r="N3513">
        <v>1</v>
      </c>
      <c r="O3513" t="b">
        <v>0</v>
      </c>
      <c r="P3513" t="s">
        <v>8293</v>
      </c>
      <c r="Q3513" s="6">
        <f t="shared" si="216"/>
        <v>1E-3</v>
      </c>
      <c r="R3513" s="8">
        <f t="shared" si="219"/>
        <v>1</v>
      </c>
      <c r="S3513" t="s">
        <v>8314</v>
      </c>
      <c r="T3513" t="s">
        <v>8339</v>
      </c>
    </row>
    <row r="3514" spans="1:20" ht="45" x14ac:dyDescent="0.25">
      <c r="A3514">
        <v>1904</v>
      </c>
      <c r="B3514" s="3" t="s">
        <v>1905</v>
      </c>
      <c r="C3514" s="3" t="s">
        <v>6014</v>
      </c>
      <c r="D3514">
        <v>50000</v>
      </c>
      <c r="E3514">
        <v>50</v>
      </c>
      <c r="F3514" t="s">
        <v>8221</v>
      </c>
      <c r="G3514" t="s">
        <v>8224</v>
      </c>
      <c r="H3514" t="s">
        <v>8246</v>
      </c>
      <c r="I3514">
        <v>1451752021</v>
      </c>
      <c r="J3514" s="13">
        <f t="shared" si="217"/>
        <v>42371.685428240744</v>
      </c>
      <c r="K3514">
        <v>1447864021</v>
      </c>
      <c r="L3514" s="13">
        <f t="shared" si="218"/>
        <v>42444.877743055549</v>
      </c>
      <c r="M3514" t="b">
        <v>0</v>
      </c>
      <c r="N3514">
        <v>2</v>
      </c>
      <c r="O3514" t="b">
        <v>0</v>
      </c>
      <c r="P3514" t="s">
        <v>8294</v>
      </c>
      <c r="Q3514" s="6">
        <f t="shared" si="216"/>
        <v>1E-3</v>
      </c>
      <c r="R3514" s="8">
        <f t="shared" si="219"/>
        <v>25</v>
      </c>
      <c r="S3514" t="s">
        <v>8310</v>
      </c>
      <c r="T3514" t="s">
        <v>8350</v>
      </c>
    </row>
    <row r="3515" spans="1:20" ht="60" x14ac:dyDescent="0.25">
      <c r="A3515">
        <v>2344</v>
      </c>
      <c r="B3515" s="3" t="s">
        <v>2345</v>
      </c>
      <c r="C3515" s="3" t="s">
        <v>6454</v>
      </c>
      <c r="D3515">
        <v>1000</v>
      </c>
      <c r="E3515">
        <v>1</v>
      </c>
      <c r="F3515" t="s">
        <v>8220</v>
      </c>
      <c r="G3515" t="s">
        <v>8229</v>
      </c>
      <c r="H3515" t="s">
        <v>8251</v>
      </c>
      <c r="I3515">
        <v>1466789269</v>
      </c>
      <c r="J3515" s="13">
        <f t="shared" si="217"/>
        <v>42545.727650462963</v>
      </c>
      <c r="K3515">
        <v>1464197269</v>
      </c>
      <c r="L3515" s="13">
        <f t="shared" si="218"/>
        <v>42169.958506944444</v>
      </c>
      <c r="M3515" t="b">
        <v>0</v>
      </c>
      <c r="N3515">
        <v>1</v>
      </c>
      <c r="O3515" t="b">
        <v>0</v>
      </c>
      <c r="P3515" t="s">
        <v>8272</v>
      </c>
      <c r="Q3515" s="6">
        <f t="shared" si="216"/>
        <v>1E-3</v>
      </c>
      <c r="R3515" s="8">
        <f t="shared" si="219"/>
        <v>1</v>
      </c>
      <c r="S3515" t="s">
        <v>8310</v>
      </c>
      <c r="T3515" t="s">
        <v>8357</v>
      </c>
    </row>
    <row r="3516" spans="1:20" ht="60" x14ac:dyDescent="0.25">
      <c r="A3516">
        <v>2946</v>
      </c>
      <c r="B3516" s="3" t="s">
        <v>2946</v>
      </c>
      <c r="C3516" s="3" t="s">
        <v>7056</v>
      </c>
      <c r="D3516">
        <v>2000</v>
      </c>
      <c r="E3516">
        <v>2</v>
      </c>
      <c r="F3516" t="s">
        <v>8221</v>
      </c>
      <c r="G3516" t="s">
        <v>8225</v>
      </c>
      <c r="H3516" t="s">
        <v>8247</v>
      </c>
      <c r="I3516">
        <v>1471265092</v>
      </c>
      <c r="J3516" s="13">
        <f t="shared" si="217"/>
        <v>42597.531157407408</v>
      </c>
      <c r="K3516">
        <v>1468673092</v>
      </c>
      <c r="L3516" s="13">
        <f t="shared" si="218"/>
        <v>41858.825439814813</v>
      </c>
      <c r="M3516" t="b">
        <v>0</v>
      </c>
      <c r="N3516">
        <v>2</v>
      </c>
      <c r="O3516" t="b">
        <v>0</v>
      </c>
      <c r="P3516" t="s">
        <v>8303</v>
      </c>
      <c r="Q3516" s="6">
        <f t="shared" si="216"/>
        <v>1E-3</v>
      </c>
      <c r="R3516" s="8">
        <f t="shared" si="219"/>
        <v>1</v>
      </c>
      <c r="S3516" t="s">
        <v>8317</v>
      </c>
      <c r="T3516" t="s">
        <v>8330</v>
      </c>
    </row>
    <row r="3517" spans="1:20" ht="45" x14ac:dyDescent="0.25">
      <c r="A3517">
        <v>3117</v>
      </c>
      <c r="B3517" s="3" t="s">
        <v>3117</v>
      </c>
      <c r="C3517" s="3" t="s">
        <v>7227</v>
      </c>
      <c r="D3517">
        <v>1000</v>
      </c>
      <c r="E3517">
        <v>1</v>
      </c>
      <c r="F3517" t="s">
        <v>8221</v>
      </c>
      <c r="G3517" t="s">
        <v>8225</v>
      </c>
      <c r="H3517" t="s">
        <v>8247</v>
      </c>
      <c r="I3517">
        <v>1464354720</v>
      </c>
      <c r="J3517" s="13">
        <f t="shared" si="217"/>
        <v>42517.55</v>
      </c>
      <c r="K3517">
        <v>1463648360</v>
      </c>
      <c r="L3517" s="13">
        <f t="shared" si="218"/>
        <v>41877.904988425929</v>
      </c>
      <c r="M3517" t="b">
        <v>0</v>
      </c>
      <c r="N3517">
        <v>1</v>
      </c>
      <c r="O3517" t="b">
        <v>0</v>
      </c>
      <c r="P3517" t="s">
        <v>8303</v>
      </c>
      <c r="Q3517" s="6">
        <f t="shared" si="216"/>
        <v>1E-3</v>
      </c>
      <c r="R3517" s="8">
        <f t="shared" si="219"/>
        <v>1</v>
      </c>
      <c r="S3517" t="s">
        <v>8317</v>
      </c>
      <c r="T3517" t="s">
        <v>8330</v>
      </c>
    </row>
    <row r="3518" spans="1:20" ht="60" x14ac:dyDescent="0.25">
      <c r="A3518">
        <v>3645</v>
      </c>
      <c r="B3518" s="3" t="s">
        <v>3643</v>
      </c>
      <c r="C3518" s="3" t="s">
        <v>7755</v>
      </c>
      <c r="D3518">
        <v>1000</v>
      </c>
      <c r="E3518">
        <v>1</v>
      </c>
      <c r="F3518" t="s">
        <v>8221</v>
      </c>
      <c r="G3518" t="s">
        <v>8229</v>
      </c>
      <c r="H3518" t="s">
        <v>8251</v>
      </c>
      <c r="I3518">
        <v>1479773838</v>
      </c>
      <c r="J3518" s="13">
        <f t="shared" si="217"/>
        <v>42696.012013888889</v>
      </c>
      <c r="K3518">
        <v>1477178238</v>
      </c>
      <c r="L3518" s="13">
        <f t="shared" si="218"/>
        <v>41876.433680555558</v>
      </c>
      <c r="M3518" t="b">
        <v>0</v>
      </c>
      <c r="N3518">
        <v>1</v>
      </c>
      <c r="O3518" t="b">
        <v>0</v>
      </c>
      <c r="P3518" t="s">
        <v>8305</v>
      </c>
      <c r="Q3518" s="6">
        <f t="shared" si="216"/>
        <v>1E-3</v>
      </c>
      <c r="R3518" s="8">
        <f t="shared" si="219"/>
        <v>1</v>
      </c>
      <c r="S3518" t="s">
        <v>8317</v>
      </c>
      <c r="T3518" t="s">
        <v>8338</v>
      </c>
    </row>
    <row r="3519" spans="1:20" ht="60" x14ac:dyDescent="0.25">
      <c r="A3519">
        <v>3939</v>
      </c>
      <c r="B3519" s="3" t="s">
        <v>3936</v>
      </c>
      <c r="C3519" s="3" t="s">
        <v>8047</v>
      </c>
      <c r="D3519">
        <v>5000</v>
      </c>
      <c r="E3519">
        <v>5</v>
      </c>
      <c r="F3519" t="s">
        <v>8221</v>
      </c>
      <c r="G3519" t="s">
        <v>8226</v>
      </c>
      <c r="H3519" t="s">
        <v>8248</v>
      </c>
      <c r="I3519">
        <v>1412656200</v>
      </c>
      <c r="J3519" s="13">
        <f t="shared" si="217"/>
        <v>41919.1875</v>
      </c>
      <c r="K3519">
        <v>1412328979</v>
      </c>
      <c r="L3519" s="13">
        <f t="shared" si="218"/>
        <v>42447.863553240735</v>
      </c>
      <c r="M3519" t="b">
        <v>0</v>
      </c>
      <c r="N3519">
        <v>1</v>
      </c>
      <c r="O3519" t="b">
        <v>0</v>
      </c>
      <c r="P3519" t="s">
        <v>8271</v>
      </c>
      <c r="Q3519" s="6">
        <f t="shared" si="216"/>
        <v>1E-3</v>
      </c>
      <c r="R3519" s="8">
        <f t="shared" si="219"/>
        <v>5</v>
      </c>
      <c r="S3519" t="s">
        <v>8317</v>
      </c>
      <c r="T3519" t="s">
        <v>8318</v>
      </c>
    </row>
    <row r="3520" spans="1:20" ht="30" x14ac:dyDescent="0.25">
      <c r="A3520">
        <v>2649</v>
      </c>
      <c r="B3520" s="3" t="s">
        <v>2649</v>
      </c>
      <c r="C3520" s="3" t="s">
        <v>6759</v>
      </c>
      <c r="D3520">
        <v>125000</v>
      </c>
      <c r="E3520">
        <v>124</v>
      </c>
      <c r="F3520" t="s">
        <v>8220</v>
      </c>
      <c r="G3520" t="s">
        <v>8224</v>
      </c>
      <c r="H3520" t="s">
        <v>8246</v>
      </c>
      <c r="I3520">
        <v>1454370941</v>
      </c>
      <c r="J3520" s="13">
        <f t="shared" si="217"/>
        <v>42401.99700231482</v>
      </c>
      <c r="K3520">
        <v>1449186941</v>
      </c>
      <c r="L3520" s="13">
        <f t="shared" si="218"/>
        <v>41954.722916666666</v>
      </c>
      <c r="M3520" t="b">
        <v>0</v>
      </c>
      <c r="N3520">
        <v>3</v>
      </c>
      <c r="O3520" t="b">
        <v>0</v>
      </c>
      <c r="P3520" t="s">
        <v>8301</v>
      </c>
      <c r="Q3520" s="6">
        <f t="shared" si="216"/>
        <v>9.9200000000000004E-4</v>
      </c>
      <c r="R3520" s="8">
        <f t="shared" si="219"/>
        <v>41.333333333333336</v>
      </c>
      <c r="S3520" t="s">
        <v>8310</v>
      </c>
      <c r="T3520" t="s">
        <v>8319</v>
      </c>
    </row>
    <row r="3521" spans="1:20" ht="45" x14ac:dyDescent="0.25">
      <c r="A3521">
        <v>464</v>
      </c>
      <c r="B3521" s="3" t="s">
        <v>465</v>
      </c>
      <c r="C3521" s="3" t="s">
        <v>4574</v>
      </c>
      <c r="D3521">
        <v>1010</v>
      </c>
      <c r="E3521">
        <v>1</v>
      </c>
      <c r="F3521" t="s">
        <v>8221</v>
      </c>
      <c r="G3521" t="s">
        <v>8236</v>
      </c>
      <c r="H3521" t="s">
        <v>8249</v>
      </c>
      <c r="I3521">
        <v>1463602935</v>
      </c>
      <c r="J3521" s="13">
        <f t="shared" si="217"/>
        <v>42508.848784722228</v>
      </c>
      <c r="K3521">
        <v>1461874935</v>
      </c>
      <c r="L3521" s="13">
        <f t="shared" si="218"/>
        <v>42263.691574074073</v>
      </c>
      <c r="M3521" t="b">
        <v>0</v>
      </c>
      <c r="N3521">
        <v>1</v>
      </c>
      <c r="O3521" t="b">
        <v>0</v>
      </c>
      <c r="P3521" t="s">
        <v>8270</v>
      </c>
      <c r="Q3521" s="6">
        <f t="shared" si="216"/>
        <v>9.9009900990099011E-4</v>
      </c>
      <c r="R3521" s="8">
        <f t="shared" si="219"/>
        <v>1</v>
      </c>
      <c r="S3521" t="s">
        <v>8320</v>
      </c>
      <c r="T3521" t="s">
        <v>8347</v>
      </c>
    </row>
    <row r="3522" spans="1:20" ht="60" x14ac:dyDescent="0.25">
      <c r="A3522">
        <v>3952</v>
      </c>
      <c r="B3522" s="3" t="s">
        <v>3949</v>
      </c>
      <c r="C3522" s="3" t="s">
        <v>8059</v>
      </c>
      <c r="D3522">
        <v>26000</v>
      </c>
      <c r="E3522">
        <v>25</v>
      </c>
      <c r="F3522" t="s">
        <v>8221</v>
      </c>
      <c r="G3522" t="s">
        <v>8224</v>
      </c>
      <c r="H3522" t="s">
        <v>8246</v>
      </c>
      <c r="I3522">
        <v>1445885890</v>
      </c>
      <c r="J3522" s="13">
        <f t="shared" si="217"/>
        <v>42303.790393518517</v>
      </c>
      <c r="K3522">
        <v>1440701890</v>
      </c>
      <c r="L3522" s="13">
        <f t="shared" si="218"/>
        <v>40971.002569444441</v>
      </c>
      <c r="M3522" t="b">
        <v>0</v>
      </c>
      <c r="N3522">
        <v>1</v>
      </c>
      <c r="O3522" t="b">
        <v>0</v>
      </c>
      <c r="P3522" t="s">
        <v>8271</v>
      </c>
      <c r="Q3522" s="6">
        <f t="shared" ref="Q3522:Q3585" si="220">E3522/D3522</f>
        <v>9.6153846153846159E-4</v>
      </c>
      <c r="R3522" s="8">
        <f t="shared" si="219"/>
        <v>25</v>
      </c>
      <c r="S3522" t="s">
        <v>8317</v>
      </c>
      <c r="T3522" t="s">
        <v>8318</v>
      </c>
    </row>
    <row r="3523" spans="1:20" ht="60" x14ac:dyDescent="0.25">
      <c r="A3523">
        <v>2660</v>
      </c>
      <c r="B3523" s="3" t="s">
        <v>2660</v>
      </c>
      <c r="C3523" s="3" t="s">
        <v>6770</v>
      </c>
      <c r="D3523">
        <v>20000</v>
      </c>
      <c r="E3523">
        <v>19</v>
      </c>
      <c r="F3523" t="s">
        <v>8220</v>
      </c>
      <c r="G3523" t="s">
        <v>8224</v>
      </c>
      <c r="H3523" t="s">
        <v>8246</v>
      </c>
      <c r="I3523">
        <v>1448388418</v>
      </c>
      <c r="J3523" s="13">
        <f t="shared" ref="J3523:J3586" si="221">(((I3523/60)/60)/24)+DATE(1970,1,1)</f>
        <v>42332.754837962959</v>
      </c>
      <c r="K3523">
        <v>1443200818</v>
      </c>
      <c r="L3523" s="13">
        <f t="shared" ref="L3523:L3586" si="222">(((K3542/60)/60)/24)+DATE(1970,1,1)</f>
        <v>42556.690706018519</v>
      </c>
      <c r="M3523" t="b">
        <v>0</v>
      </c>
      <c r="N3523">
        <v>5</v>
      </c>
      <c r="O3523" t="b">
        <v>0</v>
      </c>
      <c r="P3523" t="s">
        <v>8301</v>
      </c>
      <c r="Q3523" s="6">
        <f t="shared" si="220"/>
        <v>9.5E-4</v>
      </c>
      <c r="R3523" s="8">
        <f t="shared" ref="R3523:R3586" si="223">E3523/N3523</f>
        <v>3.8</v>
      </c>
      <c r="S3523" t="s">
        <v>8310</v>
      </c>
      <c r="T3523" t="s">
        <v>8319</v>
      </c>
    </row>
    <row r="3524" spans="1:20" ht="45" x14ac:dyDescent="0.25">
      <c r="A3524">
        <v>2658</v>
      </c>
      <c r="B3524" s="3" t="s">
        <v>2658</v>
      </c>
      <c r="C3524" s="3" t="s">
        <v>6768</v>
      </c>
      <c r="D3524">
        <v>98000</v>
      </c>
      <c r="E3524">
        <v>91</v>
      </c>
      <c r="F3524" t="s">
        <v>8220</v>
      </c>
      <c r="G3524" t="s">
        <v>8224</v>
      </c>
      <c r="H3524" t="s">
        <v>8246</v>
      </c>
      <c r="I3524">
        <v>1469913194</v>
      </c>
      <c r="J3524" s="13">
        <f t="shared" si="221"/>
        <v>42581.884189814817</v>
      </c>
      <c r="K3524">
        <v>1467321194</v>
      </c>
      <c r="L3524" s="13">
        <f t="shared" si="222"/>
        <v>41645.832141203704</v>
      </c>
      <c r="M3524" t="b">
        <v>0</v>
      </c>
      <c r="N3524">
        <v>4</v>
      </c>
      <c r="O3524" t="b">
        <v>0</v>
      </c>
      <c r="P3524" t="s">
        <v>8301</v>
      </c>
      <c r="Q3524" s="6">
        <f t="shared" si="220"/>
        <v>9.2857142857142856E-4</v>
      </c>
      <c r="R3524" s="8">
        <f t="shared" si="223"/>
        <v>22.75</v>
      </c>
      <c r="S3524" t="s">
        <v>8310</v>
      </c>
      <c r="T3524" t="s">
        <v>8319</v>
      </c>
    </row>
    <row r="3525" spans="1:20" ht="60" x14ac:dyDescent="0.25">
      <c r="A3525">
        <v>563</v>
      </c>
      <c r="B3525" s="3" t="s">
        <v>564</v>
      </c>
      <c r="C3525" s="3" t="s">
        <v>4673</v>
      </c>
      <c r="D3525">
        <v>75000</v>
      </c>
      <c r="E3525">
        <v>68</v>
      </c>
      <c r="F3525" t="s">
        <v>8221</v>
      </c>
      <c r="G3525" t="s">
        <v>8226</v>
      </c>
      <c r="H3525" t="s">
        <v>8248</v>
      </c>
      <c r="I3525">
        <v>1424137247</v>
      </c>
      <c r="J3525" s="13">
        <f t="shared" si="221"/>
        <v>42052.069988425923</v>
      </c>
      <c r="K3525">
        <v>1421545247</v>
      </c>
      <c r="L3525" s="13">
        <f t="shared" si="222"/>
        <v>41799.259039351848</v>
      </c>
      <c r="M3525" t="b">
        <v>0</v>
      </c>
      <c r="N3525">
        <v>2</v>
      </c>
      <c r="O3525" t="b">
        <v>0</v>
      </c>
      <c r="P3525" t="s">
        <v>8272</v>
      </c>
      <c r="Q3525" s="6">
        <f t="shared" si="220"/>
        <v>9.0666666666666662E-4</v>
      </c>
      <c r="R3525" s="8">
        <f t="shared" si="223"/>
        <v>34</v>
      </c>
      <c r="S3525" t="s">
        <v>8310</v>
      </c>
      <c r="T3525" t="s">
        <v>8357</v>
      </c>
    </row>
    <row r="3526" spans="1:20" ht="45" x14ac:dyDescent="0.25">
      <c r="A3526">
        <v>548</v>
      </c>
      <c r="B3526" s="3" t="s">
        <v>549</v>
      </c>
      <c r="C3526" s="3" t="s">
        <v>4658</v>
      </c>
      <c r="D3526">
        <v>10000</v>
      </c>
      <c r="E3526">
        <v>9</v>
      </c>
      <c r="F3526" t="s">
        <v>8221</v>
      </c>
      <c r="G3526" t="s">
        <v>8225</v>
      </c>
      <c r="H3526" t="s">
        <v>8247</v>
      </c>
      <c r="I3526">
        <v>1446154848</v>
      </c>
      <c r="J3526" s="13">
        <f t="shared" si="221"/>
        <v>42306.903333333335</v>
      </c>
      <c r="K3526">
        <v>1443562848</v>
      </c>
      <c r="L3526" s="13">
        <f t="shared" si="222"/>
        <v>41905.636469907404</v>
      </c>
      <c r="M3526" t="b">
        <v>0</v>
      </c>
      <c r="N3526">
        <v>1</v>
      </c>
      <c r="O3526" t="b">
        <v>0</v>
      </c>
      <c r="P3526" t="s">
        <v>8272</v>
      </c>
      <c r="Q3526" s="6">
        <f t="shared" si="220"/>
        <v>8.9999999999999998E-4</v>
      </c>
      <c r="R3526" s="8">
        <f t="shared" si="223"/>
        <v>9</v>
      </c>
      <c r="S3526" t="s">
        <v>8310</v>
      </c>
      <c r="T3526" t="s">
        <v>8357</v>
      </c>
    </row>
    <row r="3527" spans="1:20" ht="75" x14ac:dyDescent="0.25">
      <c r="A3527">
        <v>3074</v>
      </c>
      <c r="B3527" s="3" t="s">
        <v>3074</v>
      </c>
      <c r="C3527" s="3" t="s">
        <v>7184</v>
      </c>
      <c r="D3527">
        <v>25000</v>
      </c>
      <c r="E3527">
        <v>22</v>
      </c>
      <c r="F3527" t="s">
        <v>8221</v>
      </c>
      <c r="G3527" t="s">
        <v>8230</v>
      </c>
      <c r="H3527" t="s">
        <v>8249</v>
      </c>
      <c r="I3527">
        <v>1457617359</v>
      </c>
      <c r="J3527" s="13">
        <f t="shared" si="221"/>
        <v>42439.571284722217</v>
      </c>
      <c r="K3527">
        <v>1455025359</v>
      </c>
      <c r="L3527" s="13">
        <f t="shared" si="222"/>
        <v>42615.79896990741</v>
      </c>
      <c r="M3527" t="b">
        <v>0</v>
      </c>
      <c r="N3527">
        <v>3</v>
      </c>
      <c r="O3527" t="b">
        <v>0</v>
      </c>
      <c r="P3527" t="s">
        <v>8303</v>
      </c>
      <c r="Q3527" s="6">
        <f t="shared" si="220"/>
        <v>8.8000000000000003E-4</v>
      </c>
      <c r="R3527" s="8">
        <f t="shared" si="223"/>
        <v>7.333333333333333</v>
      </c>
      <c r="S3527" t="s">
        <v>8317</v>
      </c>
      <c r="T3527" t="s">
        <v>8330</v>
      </c>
    </row>
    <row r="3528" spans="1:20" ht="60" x14ac:dyDescent="0.25">
      <c r="A3528">
        <v>546</v>
      </c>
      <c r="B3528" s="3" t="s">
        <v>547</v>
      </c>
      <c r="C3528" s="3" t="s">
        <v>4656</v>
      </c>
      <c r="D3528">
        <v>60000</v>
      </c>
      <c r="E3528">
        <v>52</v>
      </c>
      <c r="F3528" t="s">
        <v>8221</v>
      </c>
      <c r="G3528" t="s">
        <v>8224</v>
      </c>
      <c r="H3528" t="s">
        <v>8246</v>
      </c>
      <c r="I3528">
        <v>1445097715</v>
      </c>
      <c r="J3528" s="13">
        <f t="shared" si="221"/>
        <v>42294.667997685188</v>
      </c>
      <c r="K3528">
        <v>1441209715</v>
      </c>
      <c r="L3528" s="13">
        <f t="shared" si="222"/>
        <v>40800.6403587963</v>
      </c>
      <c r="M3528" t="b">
        <v>0</v>
      </c>
      <c r="N3528">
        <v>2</v>
      </c>
      <c r="O3528" t="b">
        <v>0</v>
      </c>
      <c r="P3528" t="s">
        <v>8272</v>
      </c>
      <c r="Q3528" s="6">
        <f t="shared" si="220"/>
        <v>8.6666666666666663E-4</v>
      </c>
      <c r="R3528" s="8">
        <f t="shared" si="223"/>
        <v>26</v>
      </c>
      <c r="S3528" t="s">
        <v>8310</v>
      </c>
      <c r="T3528" t="s">
        <v>8357</v>
      </c>
    </row>
    <row r="3529" spans="1:20" ht="60" x14ac:dyDescent="0.25">
      <c r="A3529">
        <v>1044</v>
      </c>
      <c r="B3529" s="3" t="s">
        <v>1045</v>
      </c>
      <c r="C3529" s="3" t="s">
        <v>5154</v>
      </c>
      <c r="D3529">
        <v>7000</v>
      </c>
      <c r="E3529">
        <v>6</v>
      </c>
      <c r="F3529" t="s">
        <v>8220</v>
      </c>
      <c r="G3529" t="s">
        <v>8224</v>
      </c>
      <c r="H3529" t="s">
        <v>8246</v>
      </c>
      <c r="I3529">
        <v>1425587220</v>
      </c>
      <c r="J3529" s="13">
        <f t="shared" si="221"/>
        <v>42068.852083333331</v>
      </c>
      <c r="K3529">
        <v>1420668801</v>
      </c>
      <c r="L3529" s="13">
        <f t="shared" si="222"/>
        <v>41975.347523148142</v>
      </c>
      <c r="M3529" t="b">
        <v>0</v>
      </c>
      <c r="N3529">
        <v>2</v>
      </c>
      <c r="O3529" t="b">
        <v>0</v>
      </c>
      <c r="P3529" t="s">
        <v>8281</v>
      </c>
      <c r="Q3529" s="6">
        <f t="shared" si="220"/>
        <v>8.571428571428571E-4</v>
      </c>
      <c r="R3529" s="8">
        <f t="shared" si="223"/>
        <v>3</v>
      </c>
      <c r="S3529" t="s">
        <v>8341</v>
      </c>
      <c r="T3529" t="s">
        <v>8342</v>
      </c>
    </row>
    <row r="3530" spans="1:20" ht="60" x14ac:dyDescent="0.25">
      <c r="A3530">
        <v>630</v>
      </c>
      <c r="B3530" s="3" t="s">
        <v>631</v>
      </c>
      <c r="C3530" s="3" t="s">
        <v>4740</v>
      </c>
      <c r="D3530">
        <v>11999</v>
      </c>
      <c r="E3530">
        <v>10</v>
      </c>
      <c r="F3530" t="s">
        <v>8220</v>
      </c>
      <c r="G3530" t="s">
        <v>8224</v>
      </c>
      <c r="H3530" t="s">
        <v>8246</v>
      </c>
      <c r="I3530">
        <v>1441516200</v>
      </c>
      <c r="J3530" s="13">
        <f t="shared" si="221"/>
        <v>42253.215277777781</v>
      </c>
      <c r="K3530">
        <v>1438959121</v>
      </c>
      <c r="L3530" s="13">
        <f t="shared" si="222"/>
        <v>42047.812523148154</v>
      </c>
      <c r="M3530" t="b">
        <v>0</v>
      </c>
      <c r="N3530">
        <v>1</v>
      </c>
      <c r="O3530" t="b">
        <v>0</v>
      </c>
      <c r="P3530" t="s">
        <v>8272</v>
      </c>
      <c r="Q3530" s="6">
        <f t="shared" si="220"/>
        <v>8.3340278356529708E-4</v>
      </c>
      <c r="R3530" s="8">
        <f t="shared" si="223"/>
        <v>10</v>
      </c>
      <c r="S3530" t="s">
        <v>8310</v>
      </c>
      <c r="T3530" t="s">
        <v>8357</v>
      </c>
    </row>
    <row r="3531" spans="1:20" x14ac:dyDescent="0.25">
      <c r="A3531">
        <v>1086</v>
      </c>
      <c r="B3531" s="3" t="s">
        <v>1087</v>
      </c>
      <c r="C3531" s="3" t="s">
        <v>5196</v>
      </c>
      <c r="D3531">
        <v>18000</v>
      </c>
      <c r="E3531">
        <v>15</v>
      </c>
      <c r="F3531" t="s">
        <v>8221</v>
      </c>
      <c r="G3531" t="s">
        <v>8224</v>
      </c>
      <c r="H3531" t="s">
        <v>8246</v>
      </c>
      <c r="I3531">
        <v>1408913291</v>
      </c>
      <c r="J3531" s="13">
        <f t="shared" si="221"/>
        <v>41875.866793981484</v>
      </c>
      <c r="K3531">
        <v>1406321291</v>
      </c>
      <c r="L3531" s="13">
        <f t="shared" si="222"/>
        <v>42177.543171296296</v>
      </c>
      <c r="M3531" t="b">
        <v>0</v>
      </c>
      <c r="N3531">
        <v>2</v>
      </c>
      <c r="O3531" t="b">
        <v>0</v>
      </c>
      <c r="P3531" t="s">
        <v>8282</v>
      </c>
      <c r="Q3531" s="6">
        <f t="shared" si="220"/>
        <v>8.3333333333333339E-4</v>
      </c>
      <c r="R3531" s="8">
        <f t="shared" si="223"/>
        <v>7.5</v>
      </c>
      <c r="S3531" t="s">
        <v>8312</v>
      </c>
      <c r="T3531" t="s">
        <v>8348</v>
      </c>
    </row>
    <row r="3532" spans="1:20" ht="60" x14ac:dyDescent="0.25">
      <c r="A3532">
        <v>148</v>
      </c>
      <c r="B3532" s="3" t="s">
        <v>150</v>
      </c>
      <c r="C3532" s="3" t="s">
        <v>4258</v>
      </c>
      <c r="D3532">
        <v>50000</v>
      </c>
      <c r="E3532">
        <v>40</v>
      </c>
      <c r="F3532" t="s">
        <v>8220</v>
      </c>
      <c r="G3532" t="s">
        <v>8224</v>
      </c>
      <c r="H3532" t="s">
        <v>8246</v>
      </c>
      <c r="I3532">
        <v>1456555536</v>
      </c>
      <c r="J3532" s="13">
        <f t="shared" si="221"/>
        <v>42427.281666666662</v>
      </c>
      <c r="K3532">
        <v>1453963536</v>
      </c>
      <c r="L3532" s="13">
        <f t="shared" si="222"/>
        <v>42031.362187499995</v>
      </c>
      <c r="M3532" t="b">
        <v>0</v>
      </c>
      <c r="N3532">
        <v>2</v>
      </c>
      <c r="O3532" t="b">
        <v>0</v>
      </c>
      <c r="P3532" t="s">
        <v>8267</v>
      </c>
      <c r="Q3532" s="6">
        <f t="shared" si="220"/>
        <v>8.0000000000000004E-4</v>
      </c>
      <c r="R3532" s="8">
        <f t="shared" si="223"/>
        <v>20</v>
      </c>
      <c r="S3532" t="s">
        <v>8320</v>
      </c>
      <c r="T3532" t="s">
        <v>8340</v>
      </c>
    </row>
    <row r="3533" spans="1:20" ht="60" x14ac:dyDescent="0.25">
      <c r="A3533">
        <v>2907</v>
      </c>
      <c r="B3533" s="3" t="s">
        <v>2907</v>
      </c>
      <c r="C3533" s="3" t="s">
        <v>7017</v>
      </c>
      <c r="D3533">
        <v>2500</v>
      </c>
      <c r="E3533">
        <v>2</v>
      </c>
      <c r="F3533" t="s">
        <v>8221</v>
      </c>
      <c r="G3533" t="s">
        <v>8224</v>
      </c>
      <c r="H3533" t="s">
        <v>8246</v>
      </c>
      <c r="I3533">
        <v>1463259837</v>
      </c>
      <c r="J3533" s="13">
        <f t="shared" si="221"/>
        <v>42504.877743055549</v>
      </c>
      <c r="K3533">
        <v>1458075837</v>
      </c>
      <c r="L3533" s="13">
        <f t="shared" si="222"/>
        <v>42157.598090277781</v>
      </c>
      <c r="M3533" t="b">
        <v>0</v>
      </c>
      <c r="N3533">
        <v>2</v>
      </c>
      <c r="O3533" t="b">
        <v>0</v>
      </c>
      <c r="P3533" t="s">
        <v>8271</v>
      </c>
      <c r="Q3533" s="6">
        <f t="shared" si="220"/>
        <v>8.0000000000000004E-4</v>
      </c>
      <c r="R3533" s="8">
        <f t="shared" si="223"/>
        <v>1</v>
      </c>
      <c r="S3533" t="s">
        <v>8317</v>
      </c>
      <c r="T3533" t="s">
        <v>8318</v>
      </c>
    </row>
    <row r="3534" spans="1:20" ht="60" x14ac:dyDescent="0.25">
      <c r="A3534">
        <v>4049</v>
      </c>
      <c r="B3534" s="3" t="s">
        <v>4045</v>
      </c>
      <c r="C3534" s="3" t="s">
        <v>8153</v>
      </c>
      <c r="D3534">
        <v>20000</v>
      </c>
      <c r="E3534">
        <v>16</v>
      </c>
      <c r="F3534" t="s">
        <v>8221</v>
      </c>
      <c r="G3534" t="s">
        <v>8224</v>
      </c>
      <c r="H3534" t="s">
        <v>8246</v>
      </c>
      <c r="I3534">
        <v>1436914815</v>
      </c>
      <c r="J3534" s="13">
        <f t="shared" si="221"/>
        <v>42199.958506944444</v>
      </c>
      <c r="K3534">
        <v>1434322815</v>
      </c>
      <c r="L3534" s="13">
        <f t="shared" si="222"/>
        <v>41536.509097222224</v>
      </c>
      <c r="M3534" t="b">
        <v>0</v>
      </c>
      <c r="N3534">
        <v>1</v>
      </c>
      <c r="O3534" t="b">
        <v>0</v>
      </c>
      <c r="P3534" t="s">
        <v>8271</v>
      </c>
      <c r="Q3534" s="6">
        <f t="shared" si="220"/>
        <v>8.0000000000000004E-4</v>
      </c>
      <c r="R3534" s="8">
        <f t="shared" si="223"/>
        <v>16</v>
      </c>
      <c r="S3534" t="s">
        <v>8317</v>
      </c>
      <c r="T3534" t="s">
        <v>8318</v>
      </c>
    </row>
    <row r="3535" spans="1:20" ht="60" x14ac:dyDescent="0.25">
      <c r="A3535">
        <v>2502</v>
      </c>
      <c r="B3535" s="3" t="s">
        <v>2502</v>
      </c>
      <c r="C3535" s="3" t="s">
        <v>6612</v>
      </c>
      <c r="D3535">
        <v>110000</v>
      </c>
      <c r="E3535">
        <v>86</v>
      </c>
      <c r="F3535" t="s">
        <v>8221</v>
      </c>
      <c r="G3535" t="s">
        <v>8224</v>
      </c>
      <c r="H3535" t="s">
        <v>8246</v>
      </c>
      <c r="I3535">
        <v>1411328918</v>
      </c>
      <c r="J3535" s="13">
        <f t="shared" si="221"/>
        <v>41903.825439814813</v>
      </c>
      <c r="K3535">
        <v>1407440918</v>
      </c>
      <c r="L3535" s="13">
        <f t="shared" si="222"/>
        <v>41876.683611111112</v>
      </c>
      <c r="M3535" t="b">
        <v>0</v>
      </c>
      <c r="N3535">
        <v>5</v>
      </c>
      <c r="O3535" t="b">
        <v>0</v>
      </c>
      <c r="P3535" t="s">
        <v>8299</v>
      </c>
      <c r="Q3535" s="6">
        <f t="shared" si="220"/>
        <v>7.8181818181818181E-4</v>
      </c>
      <c r="R3535" s="8">
        <f t="shared" si="223"/>
        <v>17.2</v>
      </c>
      <c r="S3535" t="s">
        <v>8328</v>
      </c>
      <c r="T3535" t="s">
        <v>8359</v>
      </c>
    </row>
    <row r="3536" spans="1:20" ht="60" x14ac:dyDescent="0.25">
      <c r="A3536">
        <v>1583</v>
      </c>
      <c r="B3536" s="3" t="s">
        <v>1584</v>
      </c>
      <c r="C3536" s="3" t="s">
        <v>5693</v>
      </c>
      <c r="D3536">
        <v>20000</v>
      </c>
      <c r="E3536">
        <v>15</v>
      </c>
      <c r="F3536" t="s">
        <v>8221</v>
      </c>
      <c r="G3536" t="s">
        <v>8225</v>
      </c>
      <c r="H3536" t="s">
        <v>8247</v>
      </c>
      <c r="I3536">
        <v>1411681391</v>
      </c>
      <c r="J3536" s="13">
        <f t="shared" si="221"/>
        <v>41907.904988425929</v>
      </c>
      <c r="K3536">
        <v>1409089391</v>
      </c>
      <c r="L3536" s="13">
        <f t="shared" si="222"/>
        <v>42113.550821759258</v>
      </c>
      <c r="M3536" t="b">
        <v>0</v>
      </c>
      <c r="N3536">
        <v>1</v>
      </c>
      <c r="O3536" t="b">
        <v>0</v>
      </c>
      <c r="P3536" t="s">
        <v>8291</v>
      </c>
      <c r="Q3536" s="6">
        <f t="shared" si="220"/>
        <v>7.5000000000000002E-4</v>
      </c>
      <c r="R3536" s="8">
        <f t="shared" si="223"/>
        <v>15</v>
      </c>
      <c r="S3536" t="s">
        <v>8325</v>
      </c>
      <c r="T3536" t="s">
        <v>8343</v>
      </c>
    </row>
    <row r="3537" spans="1:20" ht="45" x14ac:dyDescent="0.25">
      <c r="A3537">
        <v>1811</v>
      </c>
      <c r="B3537" s="3" t="s">
        <v>1812</v>
      </c>
      <c r="C3537" s="3" t="s">
        <v>5921</v>
      </c>
      <c r="D3537">
        <v>54000</v>
      </c>
      <c r="E3537">
        <v>40</v>
      </c>
      <c r="F3537" t="s">
        <v>8221</v>
      </c>
      <c r="G3537" t="s">
        <v>8224</v>
      </c>
      <c r="H3537" t="s">
        <v>8246</v>
      </c>
      <c r="I3537">
        <v>1414123200</v>
      </c>
      <c r="J3537" s="13">
        <f t="shared" si="221"/>
        <v>41936.166666666664</v>
      </c>
      <c r="K3537">
        <v>1408962270</v>
      </c>
      <c r="L3537" s="13">
        <f t="shared" si="222"/>
        <v>42154.818819444445</v>
      </c>
      <c r="M3537" t="b">
        <v>0</v>
      </c>
      <c r="N3537">
        <v>26</v>
      </c>
      <c r="O3537" t="b">
        <v>0</v>
      </c>
      <c r="P3537" t="s">
        <v>8285</v>
      </c>
      <c r="Q3537" s="6">
        <f t="shared" si="220"/>
        <v>7.407407407407407E-4</v>
      </c>
      <c r="R3537" s="8">
        <f t="shared" si="223"/>
        <v>1.5384615384615385</v>
      </c>
      <c r="S3537" t="s">
        <v>8325</v>
      </c>
      <c r="T3537" t="s">
        <v>8326</v>
      </c>
    </row>
    <row r="3538" spans="1:20" ht="60" x14ac:dyDescent="0.25">
      <c r="A3538">
        <v>3970</v>
      </c>
      <c r="B3538" s="3" t="s">
        <v>3967</v>
      </c>
      <c r="C3538" s="3" t="s">
        <v>8077</v>
      </c>
      <c r="D3538">
        <v>15000</v>
      </c>
      <c r="E3538">
        <v>11</v>
      </c>
      <c r="F3538" t="s">
        <v>8221</v>
      </c>
      <c r="G3538" t="s">
        <v>8224</v>
      </c>
      <c r="H3538" t="s">
        <v>8246</v>
      </c>
      <c r="I3538">
        <v>1460925811</v>
      </c>
      <c r="J3538" s="13">
        <f t="shared" si="221"/>
        <v>42477.863553240735</v>
      </c>
      <c r="K3538">
        <v>1458333811</v>
      </c>
      <c r="L3538" s="13">
        <f t="shared" si="222"/>
        <v>42089.724039351851</v>
      </c>
      <c r="M3538" t="b">
        <v>0</v>
      </c>
      <c r="N3538">
        <v>2</v>
      </c>
      <c r="O3538" t="b">
        <v>0</v>
      </c>
      <c r="P3538" t="s">
        <v>8271</v>
      </c>
      <c r="Q3538" s="6">
        <f t="shared" si="220"/>
        <v>7.3333333333333334E-4</v>
      </c>
      <c r="R3538" s="8">
        <f t="shared" si="223"/>
        <v>5.5</v>
      </c>
      <c r="S3538" t="s">
        <v>8317</v>
      </c>
      <c r="T3538" t="s">
        <v>8318</v>
      </c>
    </row>
    <row r="3539" spans="1:20" ht="45" x14ac:dyDescent="0.25">
      <c r="A3539">
        <v>2354</v>
      </c>
      <c r="B3539" s="3" t="s">
        <v>2355</v>
      </c>
      <c r="C3539" s="3" t="s">
        <v>6464</v>
      </c>
      <c r="D3539">
        <v>35000</v>
      </c>
      <c r="E3539">
        <v>25</v>
      </c>
      <c r="F3539" t="s">
        <v>8220</v>
      </c>
      <c r="G3539" t="s">
        <v>8224</v>
      </c>
      <c r="H3539" t="s">
        <v>8246</v>
      </c>
      <c r="I3539">
        <v>1420910460</v>
      </c>
      <c r="J3539" s="13">
        <f t="shared" si="221"/>
        <v>42014.722916666666</v>
      </c>
      <c r="K3539">
        <v>1415726460</v>
      </c>
      <c r="L3539" s="13">
        <f t="shared" si="222"/>
        <v>42062.680486111116</v>
      </c>
      <c r="M3539" t="b">
        <v>0</v>
      </c>
      <c r="N3539">
        <v>1</v>
      </c>
      <c r="O3539" t="b">
        <v>0</v>
      </c>
      <c r="P3539" t="s">
        <v>8272</v>
      </c>
      <c r="Q3539" s="6">
        <f t="shared" si="220"/>
        <v>7.1428571428571429E-4</v>
      </c>
      <c r="R3539" s="8">
        <f t="shared" si="223"/>
        <v>25</v>
      </c>
      <c r="S3539" t="s">
        <v>8310</v>
      </c>
      <c r="T3539" t="s">
        <v>8357</v>
      </c>
    </row>
    <row r="3540" spans="1:20" ht="60" x14ac:dyDescent="0.25">
      <c r="A3540">
        <v>3068</v>
      </c>
      <c r="B3540" s="3" t="s">
        <v>3068</v>
      </c>
      <c r="C3540" s="3" t="s">
        <v>7178</v>
      </c>
      <c r="D3540">
        <v>250000</v>
      </c>
      <c r="E3540">
        <v>175</v>
      </c>
      <c r="F3540" t="s">
        <v>8221</v>
      </c>
      <c r="G3540" t="s">
        <v>8224</v>
      </c>
      <c r="H3540" t="s">
        <v>8246</v>
      </c>
      <c r="I3540">
        <v>1445013352</v>
      </c>
      <c r="J3540" s="13">
        <f t="shared" si="221"/>
        <v>42293.691574074073</v>
      </c>
      <c r="K3540">
        <v>1442421352</v>
      </c>
      <c r="L3540" s="13">
        <f t="shared" si="222"/>
        <v>42055.600995370376</v>
      </c>
      <c r="M3540" t="b">
        <v>0</v>
      </c>
      <c r="N3540">
        <v>2</v>
      </c>
      <c r="O3540" t="b">
        <v>0</v>
      </c>
      <c r="P3540" t="s">
        <v>8303</v>
      </c>
      <c r="Q3540" s="6">
        <f t="shared" si="220"/>
        <v>6.9999999999999999E-4</v>
      </c>
      <c r="R3540" s="8">
        <f t="shared" si="223"/>
        <v>87.5</v>
      </c>
      <c r="S3540" t="s">
        <v>8317</v>
      </c>
      <c r="T3540" t="s">
        <v>8330</v>
      </c>
    </row>
    <row r="3541" spans="1:20" ht="60" x14ac:dyDescent="0.25">
      <c r="A3541">
        <v>455</v>
      </c>
      <c r="B3541" s="3" t="s">
        <v>456</v>
      </c>
      <c r="C3541" s="3" t="s">
        <v>4565</v>
      </c>
      <c r="D3541">
        <v>65000</v>
      </c>
      <c r="E3541">
        <v>45</v>
      </c>
      <c r="F3541" t="s">
        <v>8221</v>
      </c>
      <c r="G3541" t="s">
        <v>8224</v>
      </c>
      <c r="H3541" t="s">
        <v>8246</v>
      </c>
      <c r="I3541">
        <v>1334622660</v>
      </c>
      <c r="J3541" s="13">
        <f t="shared" si="221"/>
        <v>41016.021527777775</v>
      </c>
      <c r="K3541">
        <v>1330733022</v>
      </c>
      <c r="L3541" s="13">
        <f t="shared" si="222"/>
        <v>41918.818460648145</v>
      </c>
      <c r="M3541" t="b">
        <v>0</v>
      </c>
      <c r="N3541">
        <v>2</v>
      </c>
      <c r="O3541" t="b">
        <v>0</v>
      </c>
      <c r="P3541" t="s">
        <v>8270</v>
      </c>
      <c r="Q3541" s="6">
        <f t="shared" si="220"/>
        <v>6.9230769230769226E-4</v>
      </c>
      <c r="R3541" s="8">
        <f t="shared" si="223"/>
        <v>22.5</v>
      </c>
      <c r="S3541" t="s">
        <v>8320</v>
      </c>
      <c r="T3541" t="s">
        <v>8347</v>
      </c>
    </row>
    <row r="3542" spans="1:20" ht="60" x14ac:dyDescent="0.25">
      <c r="A3542">
        <v>189</v>
      </c>
      <c r="B3542" s="3" t="s">
        <v>191</v>
      </c>
      <c r="C3542" s="3" t="s">
        <v>4299</v>
      </c>
      <c r="D3542">
        <v>500000</v>
      </c>
      <c r="E3542">
        <v>345</v>
      </c>
      <c r="F3542" t="s">
        <v>8221</v>
      </c>
      <c r="G3542" t="s">
        <v>8224</v>
      </c>
      <c r="H3542" t="s">
        <v>8246</v>
      </c>
      <c r="I3542">
        <v>1472920477</v>
      </c>
      <c r="J3542" s="13">
        <f t="shared" si="221"/>
        <v>42616.690706018519</v>
      </c>
      <c r="K3542">
        <v>1467736477</v>
      </c>
      <c r="L3542" s="13">
        <f t="shared" si="222"/>
        <v>42791.669837962967</v>
      </c>
      <c r="M3542" t="b">
        <v>0</v>
      </c>
      <c r="N3542">
        <v>5</v>
      </c>
      <c r="O3542" t="b">
        <v>0</v>
      </c>
      <c r="P3542" t="s">
        <v>8268</v>
      </c>
      <c r="Q3542" s="6">
        <f t="shared" si="220"/>
        <v>6.8999999999999997E-4</v>
      </c>
      <c r="R3542" s="8">
        <f t="shared" si="223"/>
        <v>69</v>
      </c>
      <c r="S3542" t="s">
        <v>8320</v>
      </c>
      <c r="T3542" t="s">
        <v>8349</v>
      </c>
    </row>
    <row r="3543" spans="1:20" ht="60" x14ac:dyDescent="0.25">
      <c r="A3543">
        <v>1072</v>
      </c>
      <c r="B3543" s="3" t="s">
        <v>1073</v>
      </c>
      <c r="C3543" s="3" t="s">
        <v>5182</v>
      </c>
      <c r="D3543">
        <v>75000</v>
      </c>
      <c r="E3543">
        <v>51</v>
      </c>
      <c r="F3543" t="s">
        <v>8221</v>
      </c>
      <c r="G3543" t="s">
        <v>8224</v>
      </c>
      <c r="H3543" t="s">
        <v>8246</v>
      </c>
      <c r="I3543">
        <v>1391630297</v>
      </c>
      <c r="J3543" s="13">
        <f t="shared" si="221"/>
        <v>41675.832141203704</v>
      </c>
      <c r="K3543">
        <v>1389038297</v>
      </c>
      <c r="L3543" s="13">
        <f t="shared" si="222"/>
        <v>42649.924907407403</v>
      </c>
      <c r="M3543" t="b">
        <v>0</v>
      </c>
      <c r="N3543">
        <v>4</v>
      </c>
      <c r="O3543" t="b">
        <v>0</v>
      </c>
      <c r="P3543" t="s">
        <v>8282</v>
      </c>
      <c r="Q3543" s="6">
        <f t="shared" si="220"/>
        <v>6.8000000000000005E-4</v>
      </c>
      <c r="R3543" s="8">
        <f t="shared" si="223"/>
        <v>12.75</v>
      </c>
      <c r="S3543" t="s">
        <v>8312</v>
      </c>
      <c r="T3543" t="s">
        <v>8348</v>
      </c>
    </row>
    <row r="3544" spans="1:20" ht="60" x14ac:dyDescent="0.25">
      <c r="A3544">
        <v>3806</v>
      </c>
      <c r="B3544" s="3" t="s">
        <v>3803</v>
      </c>
      <c r="C3544" s="3" t="s">
        <v>7916</v>
      </c>
      <c r="D3544">
        <v>7500</v>
      </c>
      <c r="E3544">
        <v>5</v>
      </c>
      <c r="F3544" t="s">
        <v>8221</v>
      </c>
      <c r="G3544" t="s">
        <v>8226</v>
      </c>
      <c r="H3544" t="s">
        <v>8248</v>
      </c>
      <c r="I3544">
        <v>1404022381</v>
      </c>
      <c r="J3544" s="13">
        <f t="shared" si="221"/>
        <v>41819.259039351848</v>
      </c>
      <c r="K3544">
        <v>1402294381</v>
      </c>
      <c r="L3544" s="13">
        <f t="shared" si="222"/>
        <v>42413.433831018512</v>
      </c>
      <c r="M3544" t="b">
        <v>0</v>
      </c>
      <c r="N3544">
        <v>1</v>
      </c>
      <c r="O3544" t="b">
        <v>0</v>
      </c>
      <c r="P3544" t="s">
        <v>8305</v>
      </c>
      <c r="Q3544" s="6">
        <f t="shared" si="220"/>
        <v>6.6666666666666664E-4</v>
      </c>
      <c r="R3544" s="8">
        <f t="shared" si="223"/>
        <v>5</v>
      </c>
      <c r="S3544" t="s">
        <v>8317</v>
      </c>
      <c r="T3544" t="s">
        <v>8338</v>
      </c>
    </row>
    <row r="3545" spans="1:20" ht="60" x14ac:dyDescent="0.25">
      <c r="A3545">
        <v>4050</v>
      </c>
      <c r="B3545" s="3" t="s">
        <v>4046</v>
      </c>
      <c r="C3545" s="3" t="s">
        <v>8154</v>
      </c>
      <c r="D3545">
        <v>1500</v>
      </c>
      <c r="E3545">
        <v>1</v>
      </c>
      <c r="F3545" t="s">
        <v>8221</v>
      </c>
      <c r="G3545" t="s">
        <v>8224</v>
      </c>
      <c r="H3545" t="s">
        <v>8246</v>
      </c>
      <c r="I3545">
        <v>1414077391</v>
      </c>
      <c r="J3545" s="13">
        <f t="shared" si="221"/>
        <v>41935.636469907404</v>
      </c>
      <c r="K3545">
        <v>1411485391</v>
      </c>
      <c r="L3545" s="13">
        <f t="shared" si="222"/>
        <v>41951.973229166666</v>
      </c>
      <c r="M3545" t="b">
        <v>0</v>
      </c>
      <c r="N3545">
        <v>1</v>
      </c>
      <c r="O3545" t="b">
        <v>0</v>
      </c>
      <c r="P3545" t="s">
        <v>8271</v>
      </c>
      <c r="Q3545" s="6">
        <f t="shared" si="220"/>
        <v>6.6666666666666664E-4</v>
      </c>
      <c r="R3545" s="8">
        <f t="shared" si="223"/>
        <v>1</v>
      </c>
      <c r="S3545" t="s">
        <v>8317</v>
      </c>
      <c r="T3545" t="s">
        <v>8318</v>
      </c>
    </row>
    <row r="3546" spans="1:20" ht="45" x14ac:dyDescent="0.25">
      <c r="A3546">
        <v>2346</v>
      </c>
      <c r="B3546" s="3" t="s">
        <v>2347</v>
      </c>
      <c r="C3546" s="3" t="s">
        <v>6456</v>
      </c>
      <c r="D3546">
        <v>60000</v>
      </c>
      <c r="E3546">
        <v>39</v>
      </c>
      <c r="F3546" t="s">
        <v>8220</v>
      </c>
      <c r="G3546" t="s">
        <v>8224</v>
      </c>
      <c r="H3546" t="s">
        <v>8246</v>
      </c>
      <c r="I3546">
        <v>1476731431</v>
      </c>
      <c r="J3546" s="13">
        <f t="shared" si="221"/>
        <v>42660.79896990741</v>
      </c>
      <c r="K3546">
        <v>1472843431</v>
      </c>
      <c r="L3546" s="13">
        <f t="shared" si="222"/>
        <v>42194.648344907408</v>
      </c>
      <c r="M3546" t="b">
        <v>0</v>
      </c>
      <c r="N3546">
        <v>3</v>
      </c>
      <c r="O3546" t="b">
        <v>0</v>
      </c>
      <c r="P3546" t="s">
        <v>8272</v>
      </c>
      <c r="Q3546" s="6">
        <f t="shared" si="220"/>
        <v>6.4999999999999997E-4</v>
      </c>
      <c r="R3546" s="8">
        <f t="shared" si="223"/>
        <v>13</v>
      </c>
      <c r="S3546" t="s">
        <v>8310</v>
      </c>
      <c r="T3546" t="s">
        <v>8357</v>
      </c>
    </row>
    <row r="3547" spans="1:20" ht="60" x14ac:dyDescent="0.25">
      <c r="A3547">
        <v>459</v>
      </c>
      <c r="B3547" s="3" t="s">
        <v>460</v>
      </c>
      <c r="C3547" s="3" t="s">
        <v>4569</v>
      </c>
      <c r="D3547">
        <v>39000</v>
      </c>
      <c r="E3547">
        <v>25</v>
      </c>
      <c r="F3547" t="s">
        <v>8221</v>
      </c>
      <c r="G3547" t="s">
        <v>8224</v>
      </c>
      <c r="H3547" t="s">
        <v>8246</v>
      </c>
      <c r="I3547">
        <v>1321201327</v>
      </c>
      <c r="J3547" s="13">
        <f t="shared" si="221"/>
        <v>40860.682025462964</v>
      </c>
      <c r="K3547">
        <v>1316013727</v>
      </c>
      <c r="L3547" s="13">
        <f t="shared" si="222"/>
        <v>42060.04550925926</v>
      </c>
      <c r="M3547" t="b">
        <v>0</v>
      </c>
      <c r="N3547">
        <v>1</v>
      </c>
      <c r="O3547" t="b">
        <v>0</v>
      </c>
      <c r="P3547" t="s">
        <v>8270</v>
      </c>
      <c r="Q3547" s="6">
        <f t="shared" si="220"/>
        <v>6.4102564102564103E-4</v>
      </c>
      <c r="R3547" s="8">
        <f t="shared" si="223"/>
        <v>25</v>
      </c>
      <c r="S3547" t="s">
        <v>8320</v>
      </c>
      <c r="T3547" t="s">
        <v>8347</v>
      </c>
    </row>
    <row r="3548" spans="1:20" ht="60" x14ac:dyDescent="0.25">
      <c r="A3548">
        <v>1139</v>
      </c>
      <c r="B3548" s="3" t="s">
        <v>1140</v>
      </c>
      <c r="C3548" s="3" t="s">
        <v>5249</v>
      </c>
      <c r="D3548">
        <v>8000</v>
      </c>
      <c r="E3548">
        <v>5</v>
      </c>
      <c r="F3548" t="s">
        <v>8221</v>
      </c>
      <c r="G3548" t="s">
        <v>8224</v>
      </c>
      <c r="H3548" t="s">
        <v>8246</v>
      </c>
      <c r="I3548">
        <v>1420100426</v>
      </c>
      <c r="J3548" s="13">
        <f t="shared" si="221"/>
        <v>42005.347523148142</v>
      </c>
      <c r="K3548">
        <v>1417508426</v>
      </c>
      <c r="L3548" s="13">
        <f t="shared" si="222"/>
        <v>41660.792557870373</v>
      </c>
      <c r="M3548" t="b">
        <v>0</v>
      </c>
      <c r="N3548">
        <v>1</v>
      </c>
      <c r="O3548" t="b">
        <v>0</v>
      </c>
      <c r="P3548" t="s">
        <v>8283</v>
      </c>
      <c r="Q3548" s="6">
        <f t="shared" si="220"/>
        <v>6.2500000000000001E-4</v>
      </c>
      <c r="R3548" s="8">
        <f t="shared" si="223"/>
        <v>5</v>
      </c>
      <c r="S3548" t="s">
        <v>8312</v>
      </c>
      <c r="T3548" t="s">
        <v>8344</v>
      </c>
    </row>
    <row r="3549" spans="1:20" ht="60" x14ac:dyDescent="0.25">
      <c r="A3549">
        <v>599</v>
      </c>
      <c r="B3549" s="3" t="s">
        <v>600</v>
      </c>
      <c r="C3549" s="3" t="s">
        <v>4709</v>
      </c>
      <c r="D3549">
        <v>50000</v>
      </c>
      <c r="E3549">
        <v>31</v>
      </c>
      <c r="F3549" t="s">
        <v>8221</v>
      </c>
      <c r="G3549" t="s">
        <v>8224</v>
      </c>
      <c r="H3549" t="s">
        <v>8246</v>
      </c>
      <c r="I3549">
        <v>1425827760</v>
      </c>
      <c r="J3549" s="13">
        <f t="shared" si="221"/>
        <v>42071.636111111111</v>
      </c>
      <c r="K3549">
        <v>1423769402</v>
      </c>
      <c r="L3549" s="13">
        <f t="shared" si="222"/>
        <v>42017.843287037031</v>
      </c>
      <c r="M3549" t="b">
        <v>0</v>
      </c>
      <c r="N3549">
        <v>2</v>
      </c>
      <c r="O3549" t="b">
        <v>0</v>
      </c>
      <c r="P3549" t="s">
        <v>8272</v>
      </c>
      <c r="Q3549" s="6">
        <f t="shared" si="220"/>
        <v>6.2E-4</v>
      </c>
      <c r="R3549" s="8">
        <f t="shared" si="223"/>
        <v>15.5</v>
      </c>
      <c r="S3549" t="s">
        <v>8310</v>
      </c>
      <c r="T3549" t="s">
        <v>8357</v>
      </c>
    </row>
    <row r="3550" spans="1:20" ht="45" x14ac:dyDescent="0.25">
      <c r="A3550">
        <v>591</v>
      </c>
      <c r="B3550" s="3" t="s">
        <v>592</v>
      </c>
      <c r="C3550" s="3" t="s">
        <v>4701</v>
      </c>
      <c r="D3550">
        <v>100000</v>
      </c>
      <c r="E3550">
        <v>61</v>
      </c>
      <c r="F3550" t="s">
        <v>8221</v>
      </c>
      <c r="G3550" t="s">
        <v>8224</v>
      </c>
      <c r="H3550" t="s">
        <v>8246</v>
      </c>
      <c r="I3550">
        <v>1437570130</v>
      </c>
      <c r="J3550" s="13">
        <f t="shared" si="221"/>
        <v>42207.543171296296</v>
      </c>
      <c r="K3550">
        <v>1434978130</v>
      </c>
      <c r="L3550" s="13">
        <f t="shared" si="222"/>
        <v>41809.155138888891</v>
      </c>
      <c r="M3550" t="b">
        <v>0</v>
      </c>
      <c r="N3550">
        <v>2</v>
      </c>
      <c r="O3550" t="b">
        <v>0</v>
      </c>
      <c r="P3550" t="s">
        <v>8272</v>
      </c>
      <c r="Q3550" s="6">
        <f t="shared" si="220"/>
        <v>6.0999999999999997E-4</v>
      </c>
      <c r="R3550" s="8">
        <f t="shared" si="223"/>
        <v>30.5</v>
      </c>
      <c r="S3550" t="s">
        <v>8310</v>
      </c>
      <c r="T3550" t="s">
        <v>8357</v>
      </c>
    </row>
    <row r="3551" spans="1:20" ht="60" x14ac:dyDescent="0.25">
      <c r="A3551">
        <v>2394</v>
      </c>
      <c r="B3551" s="3" t="s">
        <v>2395</v>
      </c>
      <c r="C3551" s="3" t="s">
        <v>6504</v>
      </c>
      <c r="D3551">
        <v>5000</v>
      </c>
      <c r="E3551">
        <v>3</v>
      </c>
      <c r="F3551" t="s">
        <v>8220</v>
      </c>
      <c r="G3551" t="s">
        <v>8241</v>
      </c>
      <c r="H3551" t="s">
        <v>8249</v>
      </c>
      <c r="I3551">
        <v>1424940093</v>
      </c>
      <c r="J3551" s="13">
        <f t="shared" si="221"/>
        <v>42061.362187499995</v>
      </c>
      <c r="K3551">
        <v>1422348093</v>
      </c>
      <c r="L3551" s="13">
        <f t="shared" si="222"/>
        <v>42538.77243055556</v>
      </c>
      <c r="M3551" t="b">
        <v>0</v>
      </c>
      <c r="N3551">
        <v>2</v>
      </c>
      <c r="O3551" t="b">
        <v>0</v>
      </c>
      <c r="P3551" t="s">
        <v>8272</v>
      </c>
      <c r="Q3551" s="6">
        <f t="shared" si="220"/>
        <v>5.9999999999999995E-4</v>
      </c>
      <c r="R3551" s="8">
        <f t="shared" si="223"/>
        <v>1.5</v>
      </c>
      <c r="S3551" t="s">
        <v>8310</v>
      </c>
      <c r="T3551" t="s">
        <v>8357</v>
      </c>
    </row>
    <row r="3552" spans="1:20" ht="45" x14ac:dyDescent="0.25">
      <c r="A3552">
        <v>3196</v>
      </c>
      <c r="B3552" s="3" t="s">
        <v>3196</v>
      </c>
      <c r="C3552" s="3" t="s">
        <v>7306</v>
      </c>
      <c r="D3552">
        <v>3000000</v>
      </c>
      <c r="E3552">
        <v>1800</v>
      </c>
      <c r="F3552" t="s">
        <v>8221</v>
      </c>
      <c r="G3552" t="s">
        <v>8224</v>
      </c>
      <c r="H3552" t="s">
        <v>8246</v>
      </c>
      <c r="I3552">
        <v>1438437600</v>
      </c>
      <c r="J3552" s="13">
        <f t="shared" si="221"/>
        <v>42217.583333333328</v>
      </c>
      <c r="K3552">
        <v>1433254875</v>
      </c>
      <c r="L3552" s="13">
        <f t="shared" si="222"/>
        <v>42202.594293981485</v>
      </c>
      <c r="M3552" t="b">
        <v>0</v>
      </c>
      <c r="N3552">
        <v>6</v>
      </c>
      <c r="O3552" t="b">
        <v>0</v>
      </c>
      <c r="P3552" t="s">
        <v>8305</v>
      </c>
      <c r="Q3552" s="6">
        <f t="shared" si="220"/>
        <v>5.9999999999999995E-4</v>
      </c>
      <c r="R3552" s="8">
        <f t="shared" si="223"/>
        <v>300</v>
      </c>
      <c r="S3552" t="s">
        <v>8317</v>
      </c>
      <c r="T3552" t="s">
        <v>8338</v>
      </c>
    </row>
    <row r="3553" spans="1:20" ht="45" x14ac:dyDescent="0.25">
      <c r="A3553">
        <v>2136</v>
      </c>
      <c r="B3553" s="3" t="s">
        <v>2137</v>
      </c>
      <c r="C3553" s="3" t="s">
        <v>6246</v>
      </c>
      <c r="D3553">
        <v>80000</v>
      </c>
      <c r="E3553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 s="13">
        <f t="shared" si="221"/>
        <v>41566.509097222224</v>
      </c>
      <c r="K3553">
        <v>1379592786</v>
      </c>
      <c r="L3553" s="13">
        <f t="shared" si="222"/>
        <v>42639.805601851855</v>
      </c>
      <c r="M3553" t="b">
        <v>0</v>
      </c>
      <c r="N3553">
        <v>4</v>
      </c>
      <c r="O3553" t="b">
        <v>0</v>
      </c>
      <c r="P3553" t="s">
        <v>8282</v>
      </c>
      <c r="Q3553" s="6">
        <f t="shared" si="220"/>
        <v>5.9612499999999998E-4</v>
      </c>
      <c r="R3553" s="8">
        <f t="shared" si="223"/>
        <v>11.922499999999999</v>
      </c>
      <c r="S3553" t="s">
        <v>8312</v>
      </c>
      <c r="T3553" t="s">
        <v>8348</v>
      </c>
    </row>
    <row r="3554" spans="1:20" ht="60" x14ac:dyDescent="0.25">
      <c r="A3554">
        <v>1162</v>
      </c>
      <c r="B3554" s="3" t="s">
        <v>1163</v>
      </c>
      <c r="C3554" s="3" t="s">
        <v>5272</v>
      </c>
      <c r="D3554">
        <v>60000</v>
      </c>
      <c r="E3554">
        <v>35</v>
      </c>
      <c r="F3554" t="s">
        <v>8221</v>
      </c>
      <c r="G3554" t="s">
        <v>8224</v>
      </c>
      <c r="H3554" t="s">
        <v>8246</v>
      </c>
      <c r="I3554">
        <v>1411662264</v>
      </c>
      <c r="J3554" s="13">
        <f t="shared" si="221"/>
        <v>41907.683611111112</v>
      </c>
      <c r="K3554">
        <v>1408983864</v>
      </c>
      <c r="L3554" s="13">
        <f t="shared" si="222"/>
        <v>42347.203587962969</v>
      </c>
      <c r="M3554" t="b">
        <v>0</v>
      </c>
      <c r="N3554">
        <v>2</v>
      </c>
      <c r="O3554" t="b">
        <v>0</v>
      </c>
      <c r="P3554" t="s">
        <v>8284</v>
      </c>
      <c r="Q3554" s="6">
        <f t="shared" si="220"/>
        <v>5.8333333333333338E-4</v>
      </c>
      <c r="R3554" s="8">
        <f t="shared" si="223"/>
        <v>17.5</v>
      </c>
      <c r="S3554" t="s">
        <v>8328</v>
      </c>
      <c r="T3554" t="s">
        <v>8356</v>
      </c>
    </row>
    <row r="3555" spans="1:20" ht="60" x14ac:dyDescent="0.25">
      <c r="A3555">
        <v>151</v>
      </c>
      <c r="B3555" s="3" t="s">
        <v>153</v>
      </c>
      <c r="C3555" s="3" t="s">
        <v>4261</v>
      </c>
      <c r="D3555">
        <v>250000</v>
      </c>
      <c r="E3555">
        <v>140</v>
      </c>
      <c r="F3555" t="s">
        <v>8220</v>
      </c>
      <c r="G3555" t="s">
        <v>8226</v>
      </c>
      <c r="H3555" t="s">
        <v>8248</v>
      </c>
      <c r="I3555">
        <v>1434633191</v>
      </c>
      <c r="J3555" s="13">
        <f t="shared" si="221"/>
        <v>42173.550821759258</v>
      </c>
      <c r="K3555">
        <v>1429449191</v>
      </c>
      <c r="L3555" s="13">
        <f t="shared" si="222"/>
        <v>42377.70694444445</v>
      </c>
      <c r="M3555" t="b">
        <v>0</v>
      </c>
      <c r="N3555">
        <v>5</v>
      </c>
      <c r="O3555" t="b">
        <v>0</v>
      </c>
      <c r="P3555" t="s">
        <v>8267</v>
      </c>
      <c r="Q3555" s="6">
        <f t="shared" si="220"/>
        <v>5.5999999999999995E-4</v>
      </c>
      <c r="R3555" s="8">
        <f t="shared" si="223"/>
        <v>28</v>
      </c>
      <c r="S3555" t="s">
        <v>8320</v>
      </c>
      <c r="T3555" t="s">
        <v>8340</v>
      </c>
    </row>
    <row r="3556" spans="1:20" ht="45" x14ac:dyDescent="0.25">
      <c r="A3556">
        <v>3878</v>
      </c>
      <c r="B3556" s="3" t="s">
        <v>3875</v>
      </c>
      <c r="C3556" s="3" t="s">
        <v>7987</v>
      </c>
      <c r="D3556">
        <v>18000</v>
      </c>
      <c r="E3556">
        <v>10</v>
      </c>
      <c r="F3556" t="s">
        <v>8220</v>
      </c>
      <c r="G3556" t="s">
        <v>8224</v>
      </c>
      <c r="H3556" t="s">
        <v>8246</v>
      </c>
      <c r="I3556">
        <v>1435636740</v>
      </c>
      <c r="J3556" s="13">
        <f t="shared" si="221"/>
        <v>42185.165972222225</v>
      </c>
      <c r="K3556">
        <v>1433014746</v>
      </c>
      <c r="L3556" s="13">
        <f t="shared" si="222"/>
        <v>41831.675034722226</v>
      </c>
      <c r="M3556" t="b">
        <v>0</v>
      </c>
      <c r="N3556">
        <v>1</v>
      </c>
      <c r="O3556" t="b">
        <v>0</v>
      </c>
      <c r="P3556" t="s">
        <v>8305</v>
      </c>
      <c r="Q3556" s="6">
        <f t="shared" si="220"/>
        <v>5.5555555555555556E-4</v>
      </c>
      <c r="R3556" s="8">
        <f t="shared" si="223"/>
        <v>10</v>
      </c>
      <c r="S3556" t="s">
        <v>8317</v>
      </c>
      <c r="T3556" t="s">
        <v>8338</v>
      </c>
    </row>
    <row r="3557" spans="1:20" ht="30" x14ac:dyDescent="0.25">
      <c r="A3557">
        <v>2691</v>
      </c>
      <c r="B3557" s="3" t="s">
        <v>2691</v>
      </c>
      <c r="C3557" s="3" t="s">
        <v>6801</v>
      </c>
      <c r="D3557">
        <v>65000</v>
      </c>
      <c r="E3557">
        <v>35</v>
      </c>
      <c r="F3557" t="s">
        <v>8221</v>
      </c>
      <c r="G3557" t="s">
        <v>8229</v>
      </c>
      <c r="H3557" t="s">
        <v>8251</v>
      </c>
      <c r="I3557">
        <v>1431278557</v>
      </c>
      <c r="J3557" s="13">
        <f t="shared" si="221"/>
        <v>42134.724039351851</v>
      </c>
      <c r="K3557">
        <v>1427390557</v>
      </c>
      <c r="L3557" s="13">
        <f t="shared" si="222"/>
        <v>41825.055231481485</v>
      </c>
      <c r="M3557" t="b">
        <v>0</v>
      </c>
      <c r="N3557">
        <v>2</v>
      </c>
      <c r="O3557" t="b">
        <v>0</v>
      </c>
      <c r="P3557" t="s">
        <v>8284</v>
      </c>
      <c r="Q3557" s="6">
        <f t="shared" si="220"/>
        <v>5.3846153846153844E-4</v>
      </c>
      <c r="R3557" s="8">
        <f t="shared" si="223"/>
        <v>17.5</v>
      </c>
      <c r="S3557" t="s">
        <v>8328</v>
      </c>
      <c r="T3557" t="s">
        <v>8356</v>
      </c>
    </row>
    <row r="3558" spans="1:20" ht="30" x14ac:dyDescent="0.25">
      <c r="A3558">
        <v>3108</v>
      </c>
      <c r="B3558" s="3" t="s">
        <v>3108</v>
      </c>
      <c r="C3558" s="3" t="s">
        <v>7218</v>
      </c>
      <c r="D3558">
        <v>50000</v>
      </c>
      <c r="E3558">
        <v>26</v>
      </c>
      <c r="F3558" t="s">
        <v>8221</v>
      </c>
      <c r="G3558" t="s">
        <v>8224</v>
      </c>
      <c r="H3558" t="s">
        <v>8246</v>
      </c>
      <c r="I3558">
        <v>1430234394</v>
      </c>
      <c r="J3558" s="13">
        <f t="shared" si="221"/>
        <v>42122.638819444444</v>
      </c>
      <c r="K3558">
        <v>1425053994</v>
      </c>
      <c r="L3558" s="13">
        <f t="shared" si="222"/>
        <v>42745.031469907408</v>
      </c>
      <c r="M3558" t="b">
        <v>0</v>
      </c>
      <c r="N3558">
        <v>2</v>
      </c>
      <c r="O3558" t="b">
        <v>0</v>
      </c>
      <c r="P3558" t="s">
        <v>8303</v>
      </c>
      <c r="Q3558" s="6">
        <f t="shared" si="220"/>
        <v>5.1999999999999995E-4</v>
      </c>
      <c r="R3558" s="8">
        <f t="shared" si="223"/>
        <v>13</v>
      </c>
      <c r="S3558" t="s">
        <v>8317</v>
      </c>
      <c r="T3558" t="s">
        <v>8330</v>
      </c>
    </row>
    <row r="3559" spans="1:20" ht="60" x14ac:dyDescent="0.25">
      <c r="A3559">
        <v>2654</v>
      </c>
      <c r="B3559" s="3" t="s">
        <v>2654</v>
      </c>
      <c r="C3559" s="3" t="s">
        <v>6764</v>
      </c>
      <c r="D3559">
        <v>100000</v>
      </c>
      <c r="E3559">
        <v>51</v>
      </c>
      <c r="F3559" t="s">
        <v>8220</v>
      </c>
      <c r="G3559" t="s">
        <v>8224</v>
      </c>
      <c r="H3559" t="s">
        <v>8246</v>
      </c>
      <c r="I3559">
        <v>1429622726</v>
      </c>
      <c r="J3559" s="13">
        <f t="shared" si="221"/>
        <v>42115.559328703705</v>
      </c>
      <c r="K3559">
        <v>1424442326</v>
      </c>
      <c r="L3559" s="13">
        <f t="shared" si="222"/>
        <v>41789.893599537041</v>
      </c>
      <c r="M3559" t="b">
        <v>0</v>
      </c>
      <c r="N3559">
        <v>6</v>
      </c>
      <c r="O3559" t="b">
        <v>0</v>
      </c>
      <c r="P3559" t="s">
        <v>8301</v>
      </c>
      <c r="Q3559" s="6">
        <f t="shared" si="220"/>
        <v>5.1000000000000004E-4</v>
      </c>
      <c r="R3559" s="8">
        <f t="shared" si="223"/>
        <v>8.5</v>
      </c>
      <c r="S3559" t="s">
        <v>8310</v>
      </c>
      <c r="T3559" t="s">
        <v>8319</v>
      </c>
    </row>
    <row r="3560" spans="1:20" ht="45" x14ac:dyDescent="0.25">
      <c r="A3560">
        <v>1047</v>
      </c>
      <c r="B3560" s="3" t="s">
        <v>1048</v>
      </c>
      <c r="C3560" s="3" t="s">
        <v>5157</v>
      </c>
      <c r="D3560">
        <v>2000</v>
      </c>
      <c r="E3560">
        <v>1</v>
      </c>
      <c r="F3560" t="s">
        <v>8220</v>
      </c>
      <c r="G3560" t="s">
        <v>8224</v>
      </c>
      <c r="H3560" t="s">
        <v>8246</v>
      </c>
      <c r="I3560">
        <v>1415219915</v>
      </c>
      <c r="J3560" s="13">
        <f t="shared" si="221"/>
        <v>41948.860127314816</v>
      </c>
      <c r="K3560">
        <v>1412624315</v>
      </c>
      <c r="L3560" s="13">
        <f t="shared" si="222"/>
        <v>42400.946597222224</v>
      </c>
      <c r="M3560" t="b">
        <v>0</v>
      </c>
      <c r="N3560">
        <v>1</v>
      </c>
      <c r="O3560" t="b">
        <v>0</v>
      </c>
      <c r="P3560" t="s">
        <v>8281</v>
      </c>
      <c r="Q3560" s="6">
        <f t="shared" si="220"/>
        <v>5.0000000000000001E-4</v>
      </c>
      <c r="R3560" s="8">
        <f t="shared" si="223"/>
        <v>1</v>
      </c>
      <c r="S3560" t="s">
        <v>8341</v>
      </c>
      <c r="T3560" t="s">
        <v>8342</v>
      </c>
    </row>
    <row r="3561" spans="1:20" ht="60" x14ac:dyDescent="0.25">
      <c r="A3561">
        <v>1694</v>
      </c>
      <c r="B3561" s="3" t="s">
        <v>1695</v>
      </c>
      <c r="C3561" s="3" t="s">
        <v>5804</v>
      </c>
      <c r="D3561">
        <v>10000</v>
      </c>
      <c r="E3561">
        <v>5</v>
      </c>
      <c r="F3561" t="s">
        <v>8222</v>
      </c>
      <c r="G3561" t="s">
        <v>8224</v>
      </c>
      <c r="H3561" t="s">
        <v>8246</v>
      </c>
      <c r="I3561">
        <v>1490589360</v>
      </c>
      <c r="J3561" s="13">
        <f t="shared" si="221"/>
        <v>42821.191666666666</v>
      </c>
      <c r="K3561">
        <v>1488038674</v>
      </c>
      <c r="L3561" s="13">
        <f t="shared" si="222"/>
        <v>42123.185798611114</v>
      </c>
      <c r="M3561" t="b">
        <v>0</v>
      </c>
      <c r="N3561">
        <v>1</v>
      </c>
      <c r="O3561" t="b">
        <v>0</v>
      </c>
      <c r="P3561" t="s">
        <v>8293</v>
      </c>
      <c r="Q3561" s="6">
        <f t="shared" si="220"/>
        <v>5.0000000000000001E-4</v>
      </c>
      <c r="R3561" s="8">
        <f t="shared" si="223"/>
        <v>5</v>
      </c>
      <c r="S3561" t="s">
        <v>8314</v>
      </c>
      <c r="T3561" t="s">
        <v>8339</v>
      </c>
    </row>
    <row r="3562" spans="1:20" ht="60" x14ac:dyDescent="0.25">
      <c r="A3562">
        <v>1867</v>
      </c>
      <c r="B3562" s="3" t="s">
        <v>1868</v>
      </c>
      <c r="C3562" s="3" t="s">
        <v>5977</v>
      </c>
      <c r="D3562">
        <v>20000</v>
      </c>
      <c r="E3562">
        <v>10</v>
      </c>
      <c r="F3562" t="s">
        <v>8221</v>
      </c>
      <c r="G3562" t="s">
        <v>8224</v>
      </c>
      <c r="H3562" t="s">
        <v>8246</v>
      </c>
      <c r="I3562">
        <v>1478383912</v>
      </c>
      <c r="J3562" s="13">
        <f t="shared" si="221"/>
        <v>42679.924907407403</v>
      </c>
      <c r="K3562">
        <v>1475791912</v>
      </c>
      <c r="L3562" s="13">
        <f t="shared" si="222"/>
        <v>42338.615393518514</v>
      </c>
      <c r="M3562" t="b">
        <v>0</v>
      </c>
      <c r="N3562">
        <v>1</v>
      </c>
      <c r="O3562" t="b">
        <v>0</v>
      </c>
      <c r="P3562" t="s">
        <v>8283</v>
      </c>
      <c r="Q3562" s="6">
        <f t="shared" si="220"/>
        <v>5.0000000000000001E-4</v>
      </c>
      <c r="R3562" s="8">
        <f t="shared" si="223"/>
        <v>10</v>
      </c>
      <c r="S3562" t="s">
        <v>8312</v>
      </c>
      <c r="T3562" t="s">
        <v>8344</v>
      </c>
    </row>
    <row r="3563" spans="1:20" ht="60" x14ac:dyDescent="0.25">
      <c r="A3563">
        <v>1986</v>
      </c>
      <c r="B3563" s="3" t="s">
        <v>1987</v>
      </c>
      <c r="C3563" s="3" t="s">
        <v>6096</v>
      </c>
      <c r="D3563">
        <v>2000</v>
      </c>
      <c r="E3563">
        <v>1</v>
      </c>
      <c r="F3563" t="s">
        <v>8221</v>
      </c>
      <c r="G3563" t="s">
        <v>8225</v>
      </c>
      <c r="H3563" t="s">
        <v>8247</v>
      </c>
      <c r="I3563">
        <v>1457947483</v>
      </c>
      <c r="J3563" s="13">
        <f t="shared" si="221"/>
        <v>42443.392164351855</v>
      </c>
      <c r="K3563">
        <v>1455359083</v>
      </c>
      <c r="L3563" s="13">
        <f t="shared" si="222"/>
        <v>41009.847314814811</v>
      </c>
      <c r="M3563" t="b">
        <v>0</v>
      </c>
      <c r="N3563">
        <v>1</v>
      </c>
      <c r="O3563" t="b">
        <v>0</v>
      </c>
      <c r="P3563" t="s">
        <v>8296</v>
      </c>
      <c r="Q3563" s="6">
        <f t="shared" si="220"/>
        <v>5.0000000000000001E-4</v>
      </c>
      <c r="R3563" s="8">
        <f t="shared" si="223"/>
        <v>1</v>
      </c>
      <c r="S3563" t="s">
        <v>8325</v>
      </c>
      <c r="T3563" t="s">
        <v>8354</v>
      </c>
    </row>
    <row r="3564" spans="1:20" ht="45" x14ac:dyDescent="0.25">
      <c r="A3564">
        <v>2126</v>
      </c>
      <c r="B3564" s="3" t="s">
        <v>2127</v>
      </c>
      <c r="C3564" s="3" t="s">
        <v>6236</v>
      </c>
      <c r="D3564">
        <v>20000</v>
      </c>
      <c r="E3564">
        <v>10</v>
      </c>
      <c r="F3564" t="s">
        <v>8221</v>
      </c>
      <c r="G3564" t="s">
        <v>8224</v>
      </c>
      <c r="H3564" t="s">
        <v>8246</v>
      </c>
      <c r="I3564">
        <v>1418080887</v>
      </c>
      <c r="J3564" s="13">
        <f t="shared" si="221"/>
        <v>41981.973229166666</v>
      </c>
      <c r="K3564">
        <v>1415488887</v>
      </c>
      <c r="L3564" s="13">
        <f t="shared" si="222"/>
        <v>42465.128391203703</v>
      </c>
      <c r="M3564" t="b">
        <v>0</v>
      </c>
      <c r="N3564">
        <v>2</v>
      </c>
      <c r="O3564" t="b">
        <v>0</v>
      </c>
      <c r="P3564" t="s">
        <v>8282</v>
      </c>
      <c r="Q3564" s="6">
        <f t="shared" si="220"/>
        <v>5.0000000000000001E-4</v>
      </c>
      <c r="R3564" s="8">
        <f t="shared" si="223"/>
        <v>5</v>
      </c>
      <c r="S3564" t="s">
        <v>8312</v>
      </c>
      <c r="T3564" t="s">
        <v>8348</v>
      </c>
    </row>
    <row r="3565" spans="1:20" ht="60" x14ac:dyDescent="0.25">
      <c r="A3565">
        <v>2393</v>
      </c>
      <c r="B3565" s="3" t="s">
        <v>2394</v>
      </c>
      <c r="C3565" s="3" t="s">
        <v>6503</v>
      </c>
      <c r="D3565">
        <v>100000</v>
      </c>
      <c r="E3565">
        <v>50</v>
      </c>
      <c r="F3565" t="s">
        <v>8220</v>
      </c>
      <c r="G3565" t="s">
        <v>8224</v>
      </c>
      <c r="H3565" t="s">
        <v>8246</v>
      </c>
      <c r="I3565">
        <v>1439048017</v>
      </c>
      <c r="J3565" s="13">
        <f t="shared" si="221"/>
        <v>42224.648344907408</v>
      </c>
      <c r="K3565">
        <v>1436456017</v>
      </c>
      <c r="L3565" s="13">
        <f t="shared" si="222"/>
        <v>42425.960983796293</v>
      </c>
      <c r="M3565" t="b">
        <v>0</v>
      </c>
      <c r="N3565">
        <v>1</v>
      </c>
      <c r="O3565" t="b">
        <v>0</v>
      </c>
      <c r="P3565" t="s">
        <v>8272</v>
      </c>
      <c r="Q3565" s="6">
        <f t="shared" si="220"/>
        <v>5.0000000000000001E-4</v>
      </c>
      <c r="R3565" s="8">
        <f t="shared" si="223"/>
        <v>50</v>
      </c>
      <c r="S3565" t="s">
        <v>8310</v>
      </c>
      <c r="T3565" t="s">
        <v>8357</v>
      </c>
    </row>
    <row r="3566" spans="1:20" ht="60" x14ac:dyDescent="0.25">
      <c r="A3566">
        <v>3119</v>
      </c>
      <c r="B3566" s="3" t="s">
        <v>3119</v>
      </c>
      <c r="C3566" s="3" t="s">
        <v>7229</v>
      </c>
      <c r="D3566">
        <v>10000</v>
      </c>
      <c r="E3566">
        <v>5</v>
      </c>
      <c r="F3566" t="s">
        <v>8221</v>
      </c>
      <c r="G3566" t="s">
        <v>8224</v>
      </c>
      <c r="H3566" t="s">
        <v>8246</v>
      </c>
      <c r="I3566">
        <v>1427414732</v>
      </c>
      <c r="J3566" s="13">
        <f t="shared" si="221"/>
        <v>42090.003842592589</v>
      </c>
      <c r="K3566">
        <v>1424826332</v>
      </c>
      <c r="L3566" s="13">
        <f t="shared" si="222"/>
        <v>42096.704976851848</v>
      </c>
      <c r="M3566" t="b">
        <v>0</v>
      </c>
      <c r="N3566">
        <v>1</v>
      </c>
      <c r="O3566" t="b">
        <v>0</v>
      </c>
      <c r="P3566" t="s">
        <v>8303</v>
      </c>
      <c r="Q3566" s="6">
        <f t="shared" si="220"/>
        <v>5.0000000000000001E-4</v>
      </c>
      <c r="R3566" s="8">
        <f t="shared" si="223"/>
        <v>5</v>
      </c>
      <c r="S3566" t="s">
        <v>8317</v>
      </c>
      <c r="T3566" t="s">
        <v>8330</v>
      </c>
    </row>
    <row r="3567" spans="1:20" ht="45" x14ac:dyDescent="0.25">
      <c r="A3567">
        <v>1097</v>
      </c>
      <c r="B3567" s="3" t="s">
        <v>1098</v>
      </c>
      <c r="C3567" s="3" t="s">
        <v>5207</v>
      </c>
      <c r="D3567">
        <v>100000</v>
      </c>
      <c r="E3567">
        <v>47</v>
      </c>
      <c r="F3567" t="s">
        <v>8221</v>
      </c>
      <c r="G3567" t="s">
        <v>8224</v>
      </c>
      <c r="H3567" t="s">
        <v>8246</v>
      </c>
      <c r="I3567">
        <v>1393786877</v>
      </c>
      <c r="J3567" s="13">
        <f t="shared" si="221"/>
        <v>41700.792557870373</v>
      </c>
      <c r="K3567">
        <v>1390330877</v>
      </c>
      <c r="L3567" s="13">
        <f t="shared" si="222"/>
        <v>42605.908182870371</v>
      </c>
      <c r="M3567" t="b">
        <v>0</v>
      </c>
      <c r="N3567">
        <v>7</v>
      </c>
      <c r="O3567" t="b">
        <v>0</v>
      </c>
      <c r="P3567" t="s">
        <v>8282</v>
      </c>
      <c r="Q3567" s="6">
        <f t="shared" si="220"/>
        <v>4.6999999999999999E-4</v>
      </c>
      <c r="R3567" s="8">
        <f t="shared" si="223"/>
        <v>6.7142857142857144</v>
      </c>
      <c r="S3567" t="s">
        <v>8312</v>
      </c>
      <c r="T3567" t="s">
        <v>8348</v>
      </c>
    </row>
    <row r="3568" spans="1:20" ht="60" x14ac:dyDescent="0.25">
      <c r="A3568">
        <v>2374</v>
      </c>
      <c r="B3568" s="3" t="s">
        <v>2375</v>
      </c>
      <c r="C3568" s="3" t="s">
        <v>6484</v>
      </c>
      <c r="D3568">
        <v>22000</v>
      </c>
      <c r="E3568">
        <v>10</v>
      </c>
      <c r="F3568" t="s">
        <v>8220</v>
      </c>
      <c r="G3568" t="s">
        <v>8224</v>
      </c>
      <c r="H3568" t="s">
        <v>8246</v>
      </c>
      <c r="I3568">
        <v>1423772060</v>
      </c>
      <c r="J3568" s="13">
        <f t="shared" si="221"/>
        <v>42047.843287037031</v>
      </c>
      <c r="K3568">
        <v>1421180060</v>
      </c>
      <c r="L3568" s="13">
        <f t="shared" si="222"/>
        <v>41974.712245370371</v>
      </c>
      <c r="M3568" t="b">
        <v>0</v>
      </c>
      <c r="N3568">
        <v>1</v>
      </c>
      <c r="O3568" t="b">
        <v>0</v>
      </c>
      <c r="P3568" t="s">
        <v>8272</v>
      </c>
      <c r="Q3568" s="6">
        <f t="shared" si="220"/>
        <v>4.5454545454545455E-4</v>
      </c>
      <c r="R3568" s="8">
        <f t="shared" si="223"/>
        <v>10</v>
      </c>
      <c r="S3568" t="s">
        <v>8310</v>
      </c>
      <c r="T3568" t="s">
        <v>8357</v>
      </c>
    </row>
    <row r="3569" spans="1:20" ht="45" x14ac:dyDescent="0.25">
      <c r="A3569">
        <v>2519</v>
      </c>
      <c r="B3569" s="3" t="s">
        <v>2519</v>
      </c>
      <c r="C3569" s="3" t="s">
        <v>6629</v>
      </c>
      <c r="D3569">
        <v>150000</v>
      </c>
      <c r="E3569">
        <v>65</v>
      </c>
      <c r="F3569" t="s">
        <v>8221</v>
      </c>
      <c r="G3569" t="s">
        <v>8224</v>
      </c>
      <c r="H3569" t="s">
        <v>8246</v>
      </c>
      <c r="I3569">
        <v>1405741404</v>
      </c>
      <c r="J3569" s="13">
        <f t="shared" si="221"/>
        <v>41839.155138888891</v>
      </c>
      <c r="K3569">
        <v>1403149404</v>
      </c>
      <c r="L3569" s="13">
        <f t="shared" si="222"/>
        <v>42031.884652777779</v>
      </c>
      <c r="M3569" t="b">
        <v>0</v>
      </c>
      <c r="N3569">
        <v>4</v>
      </c>
      <c r="O3569" t="b">
        <v>0</v>
      </c>
      <c r="P3569" t="s">
        <v>8299</v>
      </c>
      <c r="Q3569" s="6">
        <f t="shared" si="220"/>
        <v>4.3333333333333331E-4</v>
      </c>
      <c r="R3569" s="8">
        <f t="shared" si="223"/>
        <v>16.25</v>
      </c>
      <c r="S3569" t="s">
        <v>8328</v>
      </c>
      <c r="T3569" t="s">
        <v>8359</v>
      </c>
    </row>
    <row r="3570" spans="1:20" ht="45" x14ac:dyDescent="0.25">
      <c r="A3570">
        <v>1101</v>
      </c>
      <c r="B3570" s="3" t="s">
        <v>1102</v>
      </c>
      <c r="C3570" s="3" t="s">
        <v>5211</v>
      </c>
      <c r="D3570">
        <v>100000</v>
      </c>
      <c r="E3570">
        <v>41</v>
      </c>
      <c r="F3570" t="s">
        <v>8221</v>
      </c>
      <c r="G3570" t="s">
        <v>8224</v>
      </c>
      <c r="H3570" t="s">
        <v>8246</v>
      </c>
      <c r="I3570">
        <v>1468519920</v>
      </c>
      <c r="J3570" s="13">
        <f t="shared" si="221"/>
        <v>42565.758333333331</v>
      </c>
      <c r="K3570">
        <v>1466188338</v>
      </c>
      <c r="L3570" s="13">
        <f t="shared" si="222"/>
        <v>42044.927974537044</v>
      </c>
      <c r="M3570" t="b">
        <v>0</v>
      </c>
      <c r="N3570">
        <v>6</v>
      </c>
      <c r="O3570" t="b">
        <v>0</v>
      </c>
      <c r="P3570" t="s">
        <v>8282</v>
      </c>
      <c r="Q3570" s="6">
        <f t="shared" si="220"/>
        <v>4.0999999999999999E-4</v>
      </c>
      <c r="R3570" s="8">
        <f t="shared" si="223"/>
        <v>6.833333333333333</v>
      </c>
      <c r="S3570" t="s">
        <v>8312</v>
      </c>
      <c r="T3570" t="s">
        <v>8348</v>
      </c>
    </row>
    <row r="3571" spans="1:20" ht="45" x14ac:dyDescent="0.25">
      <c r="A3571">
        <v>213</v>
      </c>
      <c r="B3571" s="3" t="s">
        <v>215</v>
      </c>
      <c r="C3571" s="3" t="s">
        <v>4323</v>
      </c>
      <c r="D3571">
        <v>50000</v>
      </c>
      <c r="E3571">
        <v>20</v>
      </c>
      <c r="F3571" t="s">
        <v>8221</v>
      </c>
      <c r="G3571" t="s">
        <v>8224</v>
      </c>
      <c r="H3571" t="s">
        <v>8246</v>
      </c>
      <c r="I3571">
        <v>1439734001</v>
      </c>
      <c r="J3571" s="13">
        <f t="shared" si="221"/>
        <v>42232.587974537033</v>
      </c>
      <c r="K3571">
        <v>1437142547</v>
      </c>
      <c r="L3571" s="13">
        <f t="shared" si="222"/>
        <v>42786.350231481483</v>
      </c>
      <c r="M3571" t="b">
        <v>0</v>
      </c>
      <c r="N3571">
        <v>1</v>
      </c>
      <c r="O3571" t="b">
        <v>0</v>
      </c>
      <c r="P3571" t="s">
        <v>8268</v>
      </c>
      <c r="Q3571" s="6">
        <f t="shared" si="220"/>
        <v>4.0000000000000002E-4</v>
      </c>
      <c r="R3571" s="8">
        <f t="shared" si="223"/>
        <v>20</v>
      </c>
      <c r="S3571" t="s">
        <v>8320</v>
      </c>
      <c r="T3571" t="s">
        <v>8349</v>
      </c>
    </row>
    <row r="3572" spans="1:20" ht="60" x14ac:dyDescent="0.25">
      <c r="A3572">
        <v>681</v>
      </c>
      <c r="B3572" s="3" t="s">
        <v>682</v>
      </c>
      <c r="C3572" s="3" t="s">
        <v>4791</v>
      </c>
      <c r="D3572">
        <v>2500</v>
      </c>
      <c r="E3572">
        <v>1</v>
      </c>
      <c r="F3572" t="s">
        <v>8221</v>
      </c>
      <c r="G3572" t="s">
        <v>8224</v>
      </c>
      <c r="H3572" t="s">
        <v>8246</v>
      </c>
      <c r="I3572">
        <v>1477509604</v>
      </c>
      <c r="J3572" s="13">
        <f t="shared" si="221"/>
        <v>42669.805601851855</v>
      </c>
      <c r="K3572">
        <v>1474917604</v>
      </c>
      <c r="L3572" s="13">
        <f t="shared" si="222"/>
        <v>41942.84710648148</v>
      </c>
      <c r="M3572" t="b">
        <v>0</v>
      </c>
      <c r="N3572">
        <v>1</v>
      </c>
      <c r="O3572" t="b">
        <v>0</v>
      </c>
      <c r="P3572" t="s">
        <v>8273</v>
      </c>
      <c r="Q3572" s="6">
        <f t="shared" si="220"/>
        <v>4.0000000000000002E-4</v>
      </c>
      <c r="R3572" s="8">
        <f t="shared" si="223"/>
        <v>1</v>
      </c>
      <c r="S3572" t="s">
        <v>8310</v>
      </c>
      <c r="T3572" t="s">
        <v>8316</v>
      </c>
    </row>
    <row r="3573" spans="1:20" ht="60" x14ac:dyDescent="0.25">
      <c r="A3573">
        <v>1111</v>
      </c>
      <c r="B3573" s="3" t="s">
        <v>1112</v>
      </c>
      <c r="C3573" s="3" t="s">
        <v>5221</v>
      </c>
      <c r="D3573">
        <v>2500</v>
      </c>
      <c r="E3573">
        <v>1</v>
      </c>
      <c r="F3573" t="s">
        <v>8221</v>
      </c>
      <c r="G3573" t="s">
        <v>8224</v>
      </c>
      <c r="H3573" t="s">
        <v>8246</v>
      </c>
      <c r="I3573">
        <v>1452228790</v>
      </c>
      <c r="J3573" s="13">
        <f t="shared" si="221"/>
        <v>42377.203587962969</v>
      </c>
      <c r="K3573">
        <v>1449636790</v>
      </c>
      <c r="L3573" s="13">
        <f t="shared" si="222"/>
        <v>42753.329039351855</v>
      </c>
      <c r="M3573" t="b">
        <v>0</v>
      </c>
      <c r="N3573">
        <v>1</v>
      </c>
      <c r="O3573" t="b">
        <v>0</v>
      </c>
      <c r="P3573" t="s">
        <v>8282</v>
      </c>
      <c r="Q3573" s="6">
        <f t="shared" si="220"/>
        <v>4.0000000000000002E-4</v>
      </c>
      <c r="R3573" s="8">
        <f t="shared" si="223"/>
        <v>1</v>
      </c>
      <c r="S3573" t="s">
        <v>8312</v>
      </c>
      <c r="T3573" t="s">
        <v>8348</v>
      </c>
    </row>
    <row r="3574" spans="1:20" ht="45" x14ac:dyDescent="0.25">
      <c r="A3574">
        <v>2360</v>
      </c>
      <c r="B3574" s="3" t="s">
        <v>2361</v>
      </c>
      <c r="C3574" s="3" t="s">
        <v>6470</v>
      </c>
      <c r="D3574">
        <v>5000</v>
      </c>
      <c r="E3574">
        <v>2</v>
      </c>
      <c r="F3574" t="s">
        <v>8220</v>
      </c>
      <c r="G3574" t="s">
        <v>8229</v>
      </c>
      <c r="H3574" t="s">
        <v>8251</v>
      </c>
      <c r="I3574">
        <v>1454864280</v>
      </c>
      <c r="J3574" s="13">
        <f t="shared" si="221"/>
        <v>42407.70694444445</v>
      </c>
      <c r="K3574">
        <v>1452272280</v>
      </c>
      <c r="L3574" s="13">
        <f t="shared" si="222"/>
        <v>42646.896898148145</v>
      </c>
      <c r="M3574" t="b">
        <v>0</v>
      </c>
      <c r="N3574">
        <v>1</v>
      </c>
      <c r="O3574" t="b">
        <v>0</v>
      </c>
      <c r="P3574" t="s">
        <v>8272</v>
      </c>
      <c r="Q3574" s="6">
        <f t="shared" si="220"/>
        <v>4.0000000000000002E-4</v>
      </c>
      <c r="R3574" s="8">
        <f t="shared" si="223"/>
        <v>2</v>
      </c>
      <c r="S3574" t="s">
        <v>8310</v>
      </c>
      <c r="T3574" t="s">
        <v>8357</v>
      </c>
    </row>
    <row r="3575" spans="1:20" ht="60" x14ac:dyDescent="0.25">
      <c r="A3575">
        <v>2863</v>
      </c>
      <c r="B3575" s="3" t="s">
        <v>2863</v>
      </c>
      <c r="C3575" s="3" t="s">
        <v>6973</v>
      </c>
      <c r="D3575">
        <v>50000</v>
      </c>
      <c r="E3575">
        <v>20</v>
      </c>
      <c r="F3575" t="s">
        <v>8221</v>
      </c>
      <c r="G3575" t="s">
        <v>8224</v>
      </c>
      <c r="H3575" t="s">
        <v>8246</v>
      </c>
      <c r="I3575">
        <v>1410279123</v>
      </c>
      <c r="J3575" s="13">
        <f t="shared" si="221"/>
        <v>41891.675034722226</v>
      </c>
      <c r="K3575">
        <v>1405095123</v>
      </c>
      <c r="L3575" s="13">
        <f t="shared" si="222"/>
        <v>41803.116053240738</v>
      </c>
      <c r="M3575" t="b">
        <v>0</v>
      </c>
      <c r="N3575">
        <v>1</v>
      </c>
      <c r="O3575" t="b">
        <v>0</v>
      </c>
      <c r="P3575" t="s">
        <v>8271</v>
      </c>
      <c r="Q3575" s="6">
        <f t="shared" si="220"/>
        <v>4.0000000000000002E-4</v>
      </c>
      <c r="R3575" s="8">
        <f t="shared" si="223"/>
        <v>20</v>
      </c>
      <c r="S3575" t="s">
        <v>8317</v>
      </c>
      <c r="T3575" t="s">
        <v>8318</v>
      </c>
    </row>
    <row r="3576" spans="1:20" ht="60" x14ac:dyDescent="0.25">
      <c r="A3576">
        <v>3065</v>
      </c>
      <c r="B3576" s="3" t="s">
        <v>3065</v>
      </c>
      <c r="C3576" s="3" t="s">
        <v>7175</v>
      </c>
      <c r="D3576">
        <v>25000</v>
      </c>
      <c r="E3576">
        <v>10</v>
      </c>
      <c r="F3576" t="s">
        <v>8221</v>
      </c>
      <c r="G3576" t="s">
        <v>8224</v>
      </c>
      <c r="H3576" t="s">
        <v>8246</v>
      </c>
      <c r="I3576">
        <v>1406683172</v>
      </c>
      <c r="J3576" s="13">
        <f t="shared" si="221"/>
        <v>41850.055231481485</v>
      </c>
      <c r="K3576">
        <v>1404523172</v>
      </c>
      <c r="L3576" s="13">
        <f t="shared" si="222"/>
        <v>42095.229166666672</v>
      </c>
      <c r="M3576" t="b">
        <v>0</v>
      </c>
      <c r="N3576">
        <v>2</v>
      </c>
      <c r="O3576" t="b">
        <v>0</v>
      </c>
      <c r="P3576" t="s">
        <v>8303</v>
      </c>
      <c r="Q3576" s="6">
        <f t="shared" si="220"/>
        <v>4.0000000000000002E-4</v>
      </c>
      <c r="R3576" s="8">
        <f t="shared" si="223"/>
        <v>5</v>
      </c>
      <c r="S3576" t="s">
        <v>8317</v>
      </c>
      <c r="T3576" t="s">
        <v>8330</v>
      </c>
    </row>
    <row r="3577" spans="1:20" ht="45" x14ac:dyDescent="0.25">
      <c r="A3577">
        <v>3110</v>
      </c>
      <c r="B3577" s="3" t="s">
        <v>3110</v>
      </c>
      <c r="C3577" s="3" t="s">
        <v>7220</v>
      </c>
      <c r="D3577">
        <v>25000</v>
      </c>
      <c r="E3577">
        <v>10</v>
      </c>
      <c r="F3577" t="s">
        <v>8221</v>
      </c>
      <c r="G3577" t="s">
        <v>8224</v>
      </c>
      <c r="H3577" t="s">
        <v>8246</v>
      </c>
      <c r="I3577">
        <v>1487465119</v>
      </c>
      <c r="J3577" s="13">
        <f t="shared" si="221"/>
        <v>42785.031469907408</v>
      </c>
      <c r="K3577">
        <v>1484009119</v>
      </c>
      <c r="L3577" s="13">
        <f t="shared" si="222"/>
        <v>42502.913761574076</v>
      </c>
      <c r="M3577" t="b">
        <v>0</v>
      </c>
      <c r="N3577">
        <v>1</v>
      </c>
      <c r="O3577" t="b">
        <v>0</v>
      </c>
      <c r="P3577" t="s">
        <v>8303</v>
      </c>
      <c r="Q3577" s="6">
        <f t="shared" si="220"/>
        <v>4.0000000000000002E-4</v>
      </c>
      <c r="R3577" s="8">
        <f t="shared" si="223"/>
        <v>10</v>
      </c>
      <c r="S3577" t="s">
        <v>8317</v>
      </c>
      <c r="T3577" t="s">
        <v>8330</v>
      </c>
    </row>
    <row r="3578" spans="1:20" ht="45" x14ac:dyDescent="0.25">
      <c r="A3578">
        <v>3859</v>
      </c>
      <c r="B3578" s="3" t="s">
        <v>3856</v>
      </c>
      <c r="C3578" s="3" t="s">
        <v>7968</v>
      </c>
      <c r="D3578">
        <v>2500</v>
      </c>
      <c r="E3578">
        <v>1</v>
      </c>
      <c r="F3578" t="s">
        <v>8221</v>
      </c>
      <c r="G3578" t="s">
        <v>8224</v>
      </c>
      <c r="H3578" t="s">
        <v>8246</v>
      </c>
      <c r="I3578">
        <v>1403730000</v>
      </c>
      <c r="J3578" s="13">
        <f t="shared" si="221"/>
        <v>41815.875</v>
      </c>
      <c r="K3578">
        <v>1401485207</v>
      </c>
      <c r="L3578" s="13">
        <f t="shared" si="222"/>
        <v>42038.824988425928</v>
      </c>
      <c r="M3578" t="b">
        <v>0</v>
      </c>
      <c r="N3578">
        <v>1</v>
      </c>
      <c r="O3578" t="b">
        <v>0</v>
      </c>
      <c r="P3578" t="s">
        <v>8271</v>
      </c>
      <c r="Q3578" s="6">
        <f t="shared" si="220"/>
        <v>4.0000000000000002E-4</v>
      </c>
      <c r="R3578" s="8">
        <f t="shared" si="223"/>
        <v>1</v>
      </c>
      <c r="S3578" t="s">
        <v>8317</v>
      </c>
      <c r="T3578" t="s">
        <v>8318</v>
      </c>
    </row>
    <row r="3579" spans="1:20" ht="60" x14ac:dyDescent="0.25">
      <c r="A3579">
        <v>4112</v>
      </c>
      <c r="B3579" s="3" t="s">
        <v>4108</v>
      </c>
      <c r="C3579" s="3" t="s">
        <v>6961</v>
      </c>
      <c r="D3579">
        <v>2500</v>
      </c>
      <c r="E3579">
        <v>1</v>
      </c>
      <c r="F3579" t="s">
        <v>8221</v>
      </c>
      <c r="G3579" t="s">
        <v>8241</v>
      </c>
      <c r="H3579" t="s">
        <v>8249</v>
      </c>
      <c r="I3579">
        <v>1456617600</v>
      </c>
      <c r="J3579" s="13">
        <f t="shared" si="221"/>
        <v>42428</v>
      </c>
      <c r="K3579">
        <v>1454280186</v>
      </c>
      <c r="L3579" s="13">
        <f t="shared" si="222"/>
        <v>42349.824097222227</v>
      </c>
      <c r="M3579" t="b">
        <v>0</v>
      </c>
      <c r="N3579">
        <v>1</v>
      </c>
      <c r="O3579" t="b">
        <v>0</v>
      </c>
      <c r="P3579" t="s">
        <v>8271</v>
      </c>
      <c r="Q3579" s="6">
        <f t="shared" si="220"/>
        <v>4.0000000000000002E-4</v>
      </c>
      <c r="R3579" s="8">
        <f t="shared" si="223"/>
        <v>1</v>
      </c>
      <c r="S3579" t="s">
        <v>8317</v>
      </c>
      <c r="T3579" t="s">
        <v>8318</v>
      </c>
    </row>
    <row r="3580" spans="1:20" ht="60" x14ac:dyDescent="0.25">
      <c r="A3580">
        <v>1090</v>
      </c>
      <c r="B3580" s="3" t="s">
        <v>1091</v>
      </c>
      <c r="C3580" s="3" t="s">
        <v>5200</v>
      </c>
      <c r="D3580">
        <v>12999</v>
      </c>
      <c r="E3580">
        <v>5</v>
      </c>
      <c r="F3580" t="s">
        <v>8221</v>
      </c>
      <c r="G3580" t="s">
        <v>8226</v>
      </c>
      <c r="H3580" t="s">
        <v>8248</v>
      </c>
      <c r="I3580">
        <v>1432873653</v>
      </c>
      <c r="J3580" s="13">
        <f t="shared" si="221"/>
        <v>42153.185798611114</v>
      </c>
      <c r="K3580">
        <v>1430281653</v>
      </c>
      <c r="L3580" s="13">
        <f t="shared" si="222"/>
        <v>41848.84002314815</v>
      </c>
      <c r="M3580" t="b">
        <v>0</v>
      </c>
      <c r="N3580">
        <v>1</v>
      </c>
      <c r="O3580" t="b">
        <v>0</v>
      </c>
      <c r="P3580" t="s">
        <v>8282</v>
      </c>
      <c r="Q3580" s="6">
        <f t="shared" si="220"/>
        <v>3.8464497269020693E-4</v>
      </c>
      <c r="R3580" s="8">
        <f t="shared" si="223"/>
        <v>5</v>
      </c>
      <c r="S3580" t="s">
        <v>8312</v>
      </c>
      <c r="T3580" t="s">
        <v>8348</v>
      </c>
    </row>
    <row r="3581" spans="1:20" ht="60" x14ac:dyDescent="0.25">
      <c r="A3581">
        <v>2436</v>
      </c>
      <c r="B3581" s="3" t="s">
        <v>2437</v>
      </c>
      <c r="C3581" s="3" t="s">
        <v>6546</v>
      </c>
      <c r="D3581">
        <v>117000</v>
      </c>
      <c r="E3581">
        <v>45</v>
      </c>
      <c r="F3581" t="s">
        <v>8221</v>
      </c>
      <c r="G3581" t="s">
        <v>8229</v>
      </c>
      <c r="H3581" t="s">
        <v>8251</v>
      </c>
      <c r="I3581">
        <v>1454078770</v>
      </c>
      <c r="J3581" s="13">
        <f t="shared" si="221"/>
        <v>42398.615393518514</v>
      </c>
      <c r="K3581">
        <v>1448894770</v>
      </c>
      <c r="L3581" s="13">
        <f t="shared" si="222"/>
        <v>42019.737766203703</v>
      </c>
      <c r="M3581" t="b">
        <v>0</v>
      </c>
      <c r="N3581">
        <v>2</v>
      </c>
      <c r="O3581" t="b">
        <v>0</v>
      </c>
      <c r="P3581" t="s">
        <v>8284</v>
      </c>
      <c r="Q3581" s="6">
        <f t="shared" si="220"/>
        <v>3.8461538461538462E-4</v>
      </c>
      <c r="R3581" s="8">
        <f t="shared" si="223"/>
        <v>22.5</v>
      </c>
      <c r="S3581" t="s">
        <v>8328</v>
      </c>
      <c r="T3581" t="s">
        <v>8356</v>
      </c>
    </row>
    <row r="3582" spans="1:20" ht="45" x14ac:dyDescent="0.25">
      <c r="A3582">
        <v>1116</v>
      </c>
      <c r="B3582" s="3" t="s">
        <v>1117</v>
      </c>
      <c r="C3582" s="3" t="s">
        <v>5226</v>
      </c>
      <c r="D3582">
        <v>500000</v>
      </c>
      <c r="E3582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 s="13">
        <f t="shared" si="221"/>
        <v>41069.847314814811</v>
      </c>
      <c r="K3582">
        <v>1334089208</v>
      </c>
      <c r="L3582" s="13">
        <f t="shared" si="222"/>
        <v>42207.795787037037</v>
      </c>
      <c r="M3582" t="b">
        <v>0</v>
      </c>
      <c r="N3582">
        <v>10</v>
      </c>
      <c r="O3582" t="b">
        <v>0</v>
      </c>
      <c r="P3582" t="s">
        <v>8282</v>
      </c>
      <c r="Q3582" s="6">
        <f t="shared" si="220"/>
        <v>3.5704000000000004E-4</v>
      </c>
      <c r="R3582" s="8">
        <f t="shared" si="223"/>
        <v>17.852</v>
      </c>
      <c r="S3582" t="s">
        <v>8312</v>
      </c>
      <c r="T3582" t="s">
        <v>8348</v>
      </c>
    </row>
    <row r="3583" spans="1:20" ht="60" x14ac:dyDescent="0.25">
      <c r="A3583">
        <v>2875</v>
      </c>
      <c r="B3583" s="3" t="s">
        <v>2875</v>
      </c>
      <c r="C3583" s="3" t="s">
        <v>6985</v>
      </c>
      <c r="D3583">
        <v>20000</v>
      </c>
      <c r="E3583">
        <v>7</v>
      </c>
      <c r="F3583" t="s">
        <v>8221</v>
      </c>
      <c r="G3583" t="s">
        <v>8224</v>
      </c>
      <c r="H3583" t="s">
        <v>8246</v>
      </c>
      <c r="I3583">
        <v>1462417493</v>
      </c>
      <c r="J3583" s="13">
        <f t="shared" si="221"/>
        <v>42495.128391203703</v>
      </c>
      <c r="K3583">
        <v>1459825493</v>
      </c>
      <c r="L3583" s="13">
        <f t="shared" si="222"/>
        <v>42513.976319444439</v>
      </c>
      <c r="M3583" t="b">
        <v>0</v>
      </c>
      <c r="N3583">
        <v>3</v>
      </c>
      <c r="O3583" t="b">
        <v>0</v>
      </c>
      <c r="P3583" t="s">
        <v>8271</v>
      </c>
      <c r="Q3583" s="6">
        <f t="shared" si="220"/>
        <v>3.5E-4</v>
      </c>
      <c r="R3583" s="8">
        <f t="shared" si="223"/>
        <v>2.3333333333333335</v>
      </c>
      <c r="S3583" t="s">
        <v>8317</v>
      </c>
      <c r="T3583" t="s">
        <v>8318</v>
      </c>
    </row>
    <row r="3584" spans="1:20" ht="45" x14ac:dyDescent="0.25">
      <c r="A3584">
        <v>1722</v>
      </c>
      <c r="B3584" s="3" t="s">
        <v>1723</v>
      </c>
      <c r="C3584" s="3" t="s">
        <v>5832</v>
      </c>
      <c r="D3584">
        <v>2880</v>
      </c>
      <c r="E3584">
        <v>1</v>
      </c>
      <c r="F3584" t="s">
        <v>8221</v>
      </c>
      <c r="G3584" t="s">
        <v>8224</v>
      </c>
      <c r="H3584" t="s">
        <v>8246</v>
      </c>
      <c r="I3584">
        <v>1459642200</v>
      </c>
      <c r="J3584" s="13">
        <f t="shared" si="221"/>
        <v>42463.006944444445</v>
      </c>
      <c r="K3584">
        <v>1456441429</v>
      </c>
      <c r="L3584" s="13">
        <f t="shared" si="222"/>
        <v>42184.185844907406</v>
      </c>
      <c r="M3584" t="b">
        <v>0</v>
      </c>
      <c r="N3584">
        <v>1</v>
      </c>
      <c r="O3584" t="b">
        <v>0</v>
      </c>
      <c r="P3584" t="s">
        <v>8293</v>
      </c>
      <c r="Q3584" s="6">
        <f t="shared" si="220"/>
        <v>3.4722222222222224E-4</v>
      </c>
      <c r="R3584" s="8">
        <f t="shared" si="223"/>
        <v>1</v>
      </c>
      <c r="S3584" t="s">
        <v>8314</v>
      </c>
      <c r="T3584" t="s">
        <v>8339</v>
      </c>
    </row>
    <row r="3585" spans="1:20" ht="60" x14ac:dyDescent="0.25">
      <c r="A3585">
        <v>121</v>
      </c>
      <c r="B3585" s="3" t="s">
        <v>123</v>
      </c>
      <c r="C3585" s="3" t="s">
        <v>4232</v>
      </c>
      <c r="D3585">
        <v>3000</v>
      </c>
      <c r="E3585">
        <v>1</v>
      </c>
      <c r="F3585" t="s">
        <v>8220</v>
      </c>
      <c r="G3585" t="s">
        <v>8224</v>
      </c>
      <c r="H3585" t="s">
        <v>8246</v>
      </c>
      <c r="I3585">
        <v>1429352160</v>
      </c>
      <c r="J3585" s="13">
        <f t="shared" si="221"/>
        <v>42112.427777777775</v>
      </c>
      <c r="K3585">
        <v>1427993710</v>
      </c>
      <c r="L3585" s="13">
        <f t="shared" si="222"/>
        <v>41830.033958333333</v>
      </c>
      <c r="M3585" t="b">
        <v>0</v>
      </c>
      <c r="N3585">
        <v>1</v>
      </c>
      <c r="O3585" t="b">
        <v>0</v>
      </c>
      <c r="P3585" t="s">
        <v>8267</v>
      </c>
      <c r="Q3585" s="6">
        <f t="shared" si="220"/>
        <v>3.3333333333333332E-4</v>
      </c>
      <c r="R3585" s="8">
        <f t="shared" si="223"/>
        <v>1</v>
      </c>
      <c r="S3585" t="s">
        <v>8320</v>
      </c>
      <c r="T3585" t="s">
        <v>8340</v>
      </c>
    </row>
    <row r="3586" spans="1:20" ht="60" x14ac:dyDescent="0.25">
      <c r="A3586">
        <v>580</v>
      </c>
      <c r="B3586" s="3" t="s">
        <v>581</v>
      </c>
      <c r="C3586" s="3" t="s">
        <v>4690</v>
      </c>
      <c r="D3586">
        <v>3000</v>
      </c>
      <c r="E3586">
        <v>1</v>
      </c>
      <c r="F3586" t="s">
        <v>8221</v>
      </c>
      <c r="G3586" t="s">
        <v>8224</v>
      </c>
      <c r="H3586" t="s">
        <v>8246</v>
      </c>
      <c r="I3586">
        <v>1474580867</v>
      </c>
      <c r="J3586" s="13">
        <f t="shared" si="221"/>
        <v>42635.908182870371</v>
      </c>
      <c r="K3586">
        <v>1471988867</v>
      </c>
      <c r="L3586" s="13">
        <f t="shared" si="222"/>
        <v>42111.684027777781</v>
      </c>
      <c r="M3586" t="b">
        <v>0</v>
      </c>
      <c r="N3586">
        <v>1</v>
      </c>
      <c r="O3586" t="b">
        <v>0</v>
      </c>
      <c r="P3586" t="s">
        <v>8272</v>
      </c>
      <c r="Q3586" s="6">
        <f t="shared" ref="Q3586:Q3649" si="224">E3586/D3586</f>
        <v>3.3333333333333332E-4</v>
      </c>
      <c r="R3586" s="8">
        <f t="shared" si="223"/>
        <v>1</v>
      </c>
      <c r="S3586" t="s">
        <v>8310</v>
      </c>
      <c r="T3586" t="s">
        <v>8357</v>
      </c>
    </row>
    <row r="3587" spans="1:20" ht="45" x14ac:dyDescent="0.25">
      <c r="A3587">
        <v>1541</v>
      </c>
      <c r="B3587" s="3" t="s">
        <v>1542</v>
      </c>
      <c r="C3587" s="3" t="s">
        <v>5651</v>
      </c>
      <c r="D3587">
        <v>18000</v>
      </c>
      <c r="E3587">
        <v>6</v>
      </c>
      <c r="F3587" t="s">
        <v>8221</v>
      </c>
      <c r="G3587" t="s">
        <v>8224</v>
      </c>
      <c r="H3587" t="s">
        <v>8246</v>
      </c>
      <c r="I3587">
        <v>1420045538</v>
      </c>
      <c r="J3587" s="13">
        <f t="shared" ref="J3587:J3650" si="225">(((I3587/60)/60)/24)+DATE(1970,1,1)</f>
        <v>42004.712245370371</v>
      </c>
      <c r="K3587">
        <v>1417453538</v>
      </c>
      <c r="L3587" s="13">
        <f t="shared" ref="L3587:L3650" si="226">(((K3606/60)/60)/24)+DATE(1970,1,1)</f>
        <v>42102.036527777775</v>
      </c>
      <c r="M3587" t="b">
        <v>0</v>
      </c>
      <c r="N3587">
        <v>2</v>
      </c>
      <c r="O3587" t="b">
        <v>0</v>
      </c>
      <c r="P3587" t="s">
        <v>8289</v>
      </c>
      <c r="Q3587" s="6">
        <f t="shared" si="224"/>
        <v>3.3333333333333332E-4</v>
      </c>
      <c r="R3587" s="8">
        <f t="shared" ref="R3587:R3650" si="227">E3587/N3587</f>
        <v>3</v>
      </c>
      <c r="S3587" t="s">
        <v>8325</v>
      </c>
      <c r="T3587" t="s">
        <v>8353</v>
      </c>
    </row>
    <row r="3588" spans="1:20" ht="45" x14ac:dyDescent="0.25">
      <c r="A3588">
        <v>1545</v>
      </c>
      <c r="B3588" s="3" t="s">
        <v>1546</v>
      </c>
      <c r="C3588" s="3" t="s">
        <v>5655</v>
      </c>
      <c r="D3588">
        <v>3000</v>
      </c>
      <c r="E3588">
        <v>1</v>
      </c>
      <c r="F3588" t="s">
        <v>8221</v>
      </c>
      <c r="G3588" t="s">
        <v>8224</v>
      </c>
      <c r="H3588" t="s">
        <v>8246</v>
      </c>
      <c r="I3588">
        <v>1425330960</v>
      </c>
      <c r="J3588" s="13">
        <f t="shared" si="225"/>
        <v>42065.886111111111</v>
      </c>
      <c r="K3588">
        <v>1422393234</v>
      </c>
      <c r="L3588" s="13">
        <f t="shared" si="226"/>
        <v>42321.283101851848</v>
      </c>
      <c r="M3588" t="b">
        <v>0</v>
      </c>
      <c r="N3588">
        <v>1</v>
      </c>
      <c r="O3588" t="b">
        <v>0</v>
      </c>
      <c r="P3588" t="s">
        <v>8289</v>
      </c>
      <c r="Q3588" s="6">
        <f t="shared" si="224"/>
        <v>3.3333333333333332E-4</v>
      </c>
      <c r="R3588" s="8">
        <f t="shared" si="227"/>
        <v>1</v>
      </c>
      <c r="S3588" t="s">
        <v>8325</v>
      </c>
      <c r="T3588" t="s">
        <v>8353</v>
      </c>
    </row>
    <row r="3589" spans="1:20" ht="60" x14ac:dyDescent="0.25">
      <c r="A3589">
        <v>1727</v>
      </c>
      <c r="B3589" s="3" t="s">
        <v>1728</v>
      </c>
      <c r="C3589" s="3" t="s">
        <v>5837</v>
      </c>
      <c r="D3589">
        <v>3000</v>
      </c>
      <c r="E3589">
        <v>1</v>
      </c>
      <c r="F3589" t="s">
        <v>8221</v>
      </c>
      <c r="G3589" t="s">
        <v>8225</v>
      </c>
      <c r="H3589" t="s">
        <v>8247</v>
      </c>
      <c r="I3589">
        <v>1428231600</v>
      </c>
      <c r="J3589" s="13">
        <f t="shared" si="225"/>
        <v>42099.458333333328</v>
      </c>
      <c r="K3589">
        <v>1423520177</v>
      </c>
      <c r="L3589" s="13">
        <f t="shared" si="226"/>
        <v>42535.68440972222</v>
      </c>
      <c r="M3589" t="b">
        <v>0</v>
      </c>
      <c r="N3589">
        <v>1</v>
      </c>
      <c r="O3589" t="b">
        <v>0</v>
      </c>
      <c r="P3589" t="s">
        <v>8293</v>
      </c>
      <c r="Q3589" s="6">
        <f t="shared" si="224"/>
        <v>3.3333333333333332E-4</v>
      </c>
      <c r="R3589" s="8">
        <f t="shared" si="227"/>
        <v>1</v>
      </c>
      <c r="S3589" t="s">
        <v>8314</v>
      </c>
      <c r="T3589" t="s">
        <v>8339</v>
      </c>
    </row>
    <row r="3590" spans="1:20" ht="30" x14ac:dyDescent="0.25">
      <c r="A3590">
        <v>3132</v>
      </c>
      <c r="B3590" s="3" t="s">
        <v>3132</v>
      </c>
      <c r="C3590" s="3" t="s">
        <v>7242</v>
      </c>
      <c r="D3590">
        <v>30000</v>
      </c>
      <c r="E3590">
        <v>10</v>
      </c>
      <c r="F3590" t="s">
        <v>8222</v>
      </c>
      <c r="G3590" t="s">
        <v>8224</v>
      </c>
      <c r="H3590" t="s">
        <v>8246</v>
      </c>
      <c r="I3590">
        <v>1492759460</v>
      </c>
      <c r="J3590" s="13">
        <f t="shared" si="225"/>
        <v>42846.308564814812</v>
      </c>
      <c r="K3590">
        <v>1487579060</v>
      </c>
      <c r="L3590" s="13">
        <f t="shared" si="226"/>
        <v>42384.306840277779</v>
      </c>
      <c r="M3590" t="b">
        <v>0</v>
      </c>
      <c r="N3590">
        <v>1</v>
      </c>
      <c r="O3590" t="b">
        <v>0</v>
      </c>
      <c r="P3590" t="s">
        <v>8271</v>
      </c>
      <c r="Q3590" s="6">
        <f t="shared" si="224"/>
        <v>3.3333333333333332E-4</v>
      </c>
      <c r="R3590" s="8">
        <f t="shared" si="227"/>
        <v>10</v>
      </c>
      <c r="S3590" t="s">
        <v>8317</v>
      </c>
      <c r="T3590" t="s">
        <v>8318</v>
      </c>
    </row>
    <row r="3591" spans="1:20" ht="60" x14ac:dyDescent="0.25">
      <c r="A3591">
        <v>3630</v>
      </c>
      <c r="B3591" s="3" t="s">
        <v>3628</v>
      </c>
      <c r="C3591" s="3" t="s">
        <v>7740</v>
      </c>
      <c r="D3591">
        <v>3000</v>
      </c>
      <c r="E3591">
        <v>1</v>
      </c>
      <c r="F3591" t="s">
        <v>8221</v>
      </c>
      <c r="G3591" t="s">
        <v>8225</v>
      </c>
      <c r="H3591" t="s">
        <v>8247</v>
      </c>
      <c r="I3591">
        <v>1417295990</v>
      </c>
      <c r="J3591" s="13">
        <f t="shared" si="225"/>
        <v>41972.888773148152</v>
      </c>
      <c r="K3591">
        <v>1414700390</v>
      </c>
      <c r="L3591" s="13">
        <f t="shared" si="226"/>
        <v>42031.928576388891</v>
      </c>
      <c r="M3591" t="b">
        <v>0</v>
      </c>
      <c r="N3591">
        <v>1</v>
      </c>
      <c r="O3591" t="b">
        <v>0</v>
      </c>
      <c r="P3591" t="s">
        <v>8305</v>
      </c>
      <c r="Q3591" s="6">
        <f t="shared" si="224"/>
        <v>3.3333333333333332E-4</v>
      </c>
      <c r="R3591" s="8">
        <f t="shared" si="227"/>
        <v>1</v>
      </c>
      <c r="S3591" t="s">
        <v>8317</v>
      </c>
      <c r="T3591" t="s">
        <v>8338</v>
      </c>
    </row>
    <row r="3592" spans="1:20" ht="45" x14ac:dyDescent="0.25">
      <c r="A3592">
        <v>474</v>
      </c>
      <c r="B3592" s="3" t="s">
        <v>475</v>
      </c>
      <c r="C3592" s="3" t="s">
        <v>4584</v>
      </c>
      <c r="D3592">
        <v>3300</v>
      </c>
      <c r="E3592">
        <v>1</v>
      </c>
      <c r="F3592" t="s">
        <v>8221</v>
      </c>
      <c r="G3592" t="s">
        <v>8224</v>
      </c>
      <c r="H3592" t="s">
        <v>8246</v>
      </c>
      <c r="I3592">
        <v>1487318029</v>
      </c>
      <c r="J3592" s="13">
        <f t="shared" si="225"/>
        <v>42783.329039351855</v>
      </c>
      <c r="K3592">
        <v>1484726029</v>
      </c>
      <c r="L3592" s="13">
        <f t="shared" si="226"/>
        <v>42397.679513888885</v>
      </c>
      <c r="M3592" t="b">
        <v>0</v>
      </c>
      <c r="N3592">
        <v>1</v>
      </c>
      <c r="O3592" t="b">
        <v>0</v>
      </c>
      <c r="P3592" t="s">
        <v>8270</v>
      </c>
      <c r="Q3592" s="6">
        <f t="shared" si="224"/>
        <v>3.0303030303030303E-4</v>
      </c>
      <c r="R3592" s="8">
        <f t="shared" si="227"/>
        <v>1</v>
      </c>
      <c r="S3592" t="s">
        <v>8320</v>
      </c>
      <c r="T3592" t="s">
        <v>8347</v>
      </c>
    </row>
    <row r="3593" spans="1:20" ht="45" x14ac:dyDescent="0.25">
      <c r="A3593">
        <v>596</v>
      </c>
      <c r="B3593" s="3" t="s">
        <v>597</v>
      </c>
      <c r="C3593" s="3" t="s">
        <v>4706</v>
      </c>
      <c r="D3593">
        <v>20000</v>
      </c>
      <c r="E3593">
        <v>6</v>
      </c>
      <c r="F3593" t="s">
        <v>8221</v>
      </c>
      <c r="G3593" t="s">
        <v>8224</v>
      </c>
      <c r="H3593" t="s">
        <v>8246</v>
      </c>
      <c r="I3593">
        <v>1478122292</v>
      </c>
      <c r="J3593" s="13">
        <f t="shared" si="225"/>
        <v>42676.896898148145</v>
      </c>
      <c r="K3593">
        <v>1475530292</v>
      </c>
      <c r="L3593" s="13">
        <f t="shared" si="226"/>
        <v>42027.856990740736</v>
      </c>
      <c r="M3593" t="b">
        <v>0</v>
      </c>
      <c r="N3593">
        <v>2</v>
      </c>
      <c r="O3593" t="b">
        <v>0</v>
      </c>
      <c r="P3593" t="s">
        <v>8272</v>
      </c>
      <c r="Q3593" s="6">
        <f t="shared" si="224"/>
        <v>2.9999999999999997E-4</v>
      </c>
      <c r="R3593" s="8">
        <f t="shared" si="227"/>
        <v>3</v>
      </c>
      <c r="S3593" t="s">
        <v>8310</v>
      </c>
      <c r="T3593" t="s">
        <v>8357</v>
      </c>
    </row>
    <row r="3594" spans="1:20" ht="30" x14ac:dyDescent="0.25">
      <c r="A3594">
        <v>674</v>
      </c>
      <c r="B3594" s="3" t="s">
        <v>675</v>
      </c>
      <c r="C3594" s="3" t="s">
        <v>4784</v>
      </c>
      <c r="D3594">
        <v>50000</v>
      </c>
      <c r="E3594">
        <v>15</v>
      </c>
      <c r="F3594" t="s">
        <v>8221</v>
      </c>
      <c r="G3594" t="s">
        <v>8224</v>
      </c>
      <c r="H3594" t="s">
        <v>8246</v>
      </c>
      <c r="I3594">
        <v>1407811627</v>
      </c>
      <c r="J3594" s="13">
        <f t="shared" si="225"/>
        <v>41863.116053240738</v>
      </c>
      <c r="K3594">
        <v>1402627627</v>
      </c>
      <c r="L3594" s="13">
        <f t="shared" si="226"/>
        <v>42061.69594907407</v>
      </c>
      <c r="M3594" t="b">
        <v>0</v>
      </c>
      <c r="N3594">
        <v>2</v>
      </c>
      <c r="O3594" t="b">
        <v>0</v>
      </c>
      <c r="P3594" t="s">
        <v>8273</v>
      </c>
      <c r="Q3594" s="6">
        <f t="shared" si="224"/>
        <v>2.9999999999999997E-4</v>
      </c>
      <c r="R3594" s="8">
        <f t="shared" si="227"/>
        <v>7.5</v>
      </c>
      <c r="S3594" t="s">
        <v>8310</v>
      </c>
      <c r="T3594" t="s">
        <v>8316</v>
      </c>
    </row>
    <row r="3595" spans="1:20" ht="30" x14ac:dyDescent="0.25">
      <c r="A3595">
        <v>3904</v>
      </c>
      <c r="B3595" s="3" t="s">
        <v>3901</v>
      </c>
      <c r="C3595" s="3" t="s">
        <v>8012</v>
      </c>
      <c r="D3595">
        <v>10000</v>
      </c>
      <c r="E3595">
        <v>3</v>
      </c>
      <c r="F3595" t="s">
        <v>8221</v>
      </c>
      <c r="G3595" t="s">
        <v>8224</v>
      </c>
      <c r="H3595" t="s">
        <v>8246</v>
      </c>
      <c r="I3595">
        <v>1429074240</v>
      </c>
      <c r="J3595" s="13">
        <f t="shared" si="225"/>
        <v>42109.211111111115</v>
      </c>
      <c r="K3595">
        <v>1427866200</v>
      </c>
      <c r="L3595" s="13">
        <f t="shared" si="226"/>
        <v>41828.922905092593</v>
      </c>
      <c r="M3595" t="b">
        <v>0</v>
      </c>
      <c r="N3595">
        <v>2</v>
      </c>
      <c r="O3595" t="b">
        <v>0</v>
      </c>
      <c r="P3595" t="s">
        <v>8271</v>
      </c>
      <c r="Q3595" s="6">
        <f t="shared" si="224"/>
        <v>2.9999999999999997E-4</v>
      </c>
      <c r="R3595" s="8">
        <f t="shared" si="227"/>
        <v>1.5</v>
      </c>
      <c r="S3595" t="s">
        <v>8317</v>
      </c>
      <c r="T3595" t="s">
        <v>8318</v>
      </c>
    </row>
    <row r="3596" spans="1:20" ht="60" x14ac:dyDescent="0.25">
      <c r="A3596">
        <v>2425</v>
      </c>
      <c r="B3596" s="3" t="s">
        <v>2426</v>
      </c>
      <c r="C3596" s="3" t="s">
        <v>6535</v>
      </c>
      <c r="D3596">
        <v>3500</v>
      </c>
      <c r="E3596">
        <v>1</v>
      </c>
      <c r="F3596" t="s">
        <v>8221</v>
      </c>
      <c r="G3596" t="s">
        <v>8224</v>
      </c>
      <c r="H3596" t="s">
        <v>8246</v>
      </c>
      <c r="I3596">
        <v>1464386640</v>
      </c>
      <c r="J3596" s="13">
        <f t="shared" si="225"/>
        <v>42517.919444444444</v>
      </c>
      <c r="K3596">
        <v>1463090149</v>
      </c>
      <c r="L3596" s="13">
        <f t="shared" si="226"/>
        <v>42041.743090277778</v>
      </c>
      <c r="M3596" t="b">
        <v>0</v>
      </c>
      <c r="N3596">
        <v>1</v>
      </c>
      <c r="O3596" t="b">
        <v>0</v>
      </c>
      <c r="P3596" t="s">
        <v>8284</v>
      </c>
      <c r="Q3596" s="6">
        <f t="shared" si="224"/>
        <v>2.8571428571428574E-4</v>
      </c>
      <c r="R3596" s="8">
        <f t="shared" si="227"/>
        <v>1</v>
      </c>
      <c r="S3596" t="s">
        <v>8328</v>
      </c>
      <c r="T3596" t="s">
        <v>8356</v>
      </c>
    </row>
    <row r="3597" spans="1:20" ht="60" x14ac:dyDescent="0.25">
      <c r="A3597">
        <v>453</v>
      </c>
      <c r="B3597" s="3" t="s">
        <v>454</v>
      </c>
      <c r="C3597" s="3" t="s">
        <v>4563</v>
      </c>
      <c r="D3597">
        <v>94875</v>
      </c>
      <c r="E3597">
        <v>26</v>
      </c>
      <c r="F3597" t="s">
        <v>8221</v>
      </c>
      <c r="G3597" t="s">
        <v>8224</v>
      </c>
      <c r="H3597" t="s">
        <v>8246</v>
      </c>
      <c r="I3597">
        <v>1424375279</v>
      </c>
      <c r="J3597" s="13">
        <f t="shared" si="225"/>
        <v>42054.824988425928</v>
      </c>
      <c r="K3597">
        <v>1422992879</v>
      </c>
      <c r="L3597" s="13">
        <f t="shared" si="226"/>
        <v>41842.201261574075</v>
      </c>
      <c r="M3597" t="b">
        <v>0</v>
      </c>
      <c r="N3597">
        <v>2</v>
      </c>
      <c r="O3597" t="b">
        <v>0</v>
      </c>
      <c r="P3597" t="s">
        <v>8270</v>
      </c>
      <c r="Q3597" s="6">
        <f t="shared" si="224"/>
        <v>2.740447957839262E-4</v>
      </c>
      <c r="R3597" s="8">
        <f t="shared" si="227"/>
        <v>13</v>
      </c>
      <c r="S3597" t="s">
        <v>8320</v>
      </c>
      <c r="T3597" t="s">
        <v>8347</v>
      </c>
    </row>
    <row r="3598" spans="1:20" ht="45" x14ac:dyDescent="0.25">
      <c r="A3598">
        <v>771</v>
      </c>
      <c r="B3598" s="3" t="s">
        <v>772</v>
      </c>
      <c r="C3598" s="3" t="s">
        <v>4881</v>
      </c>
      <c r="D3598">
        <v>38000</v>
      </c>
      <c r="E3598">
        <v>10</v>
      </c>
      <c r="F3598" t="s">
        <v>8221</v>
      </c>
      <c r="G3598" t="s">
        <v>8224</v>
      </c>
      <c r="H3598" t="s">
        <v>8246</v>
      </c>
      <c r="I3598">
        <v>1454183202</v>
      </c>
      <c r="J3598" s="13">
        <f t="shared" si="225"/>
        <v>42399.824097222227</v>
      </c>
      <c r="K3598">
        <v>1449863202</v>
      </c>
      <c r="L3598" s="13">
        <f t="shared" si="226"/>
        <v>41940.028287037036</v>
      </c>
      <c r="M3598" t="b">
        <v>0</v>
      </c>
      <c r="N3598">
        <v>1</v>
      </c>
      <c r="O3598" t="b">
        <v>0</v>
      </c>
      <c r="P3598" t="s">
        <v>8275</v>
      </c>
      <c r="Q3598" s="6">
        <f t="shared" si="224"/>
        <v>2.631578947368421E-4</v>
      </c>
      <c r="R3598" s="8">
        <f t="shared" si="227"/>
        <v>10</v>
      </c>
      <c r="S3598" t="s">
        <v>8323</v>
      </c>
      <c r="T3598" t="s">
        <v>8345</v>
      </c>
    </row>
    <row r="3599" spans="1:20" ht="45" x14ac:dyDescent="0.25">
      <c r="A3599">
        <v>3853</v>
      </c>
      <c r="B3599" s="3" t="s">
        <v>3850</v>
      </c>
      <c r="C3599" s="3" t="s">
        <v>7962</v>
      </c>
      <c r="D3599">
        <v>100000</v>
      </c>
      <c r="E3599">
        <v>26</v>
      </c>
      <c r="F3599" t="s">
        <v>8221</v>
      </c>
      <c r="G3599" t="s">
        <v>8224</v>
      </c>
      <c r="H3599" t="s">
        <v>8246</v>
      </c>
      <c r="I3599">
        <v>1409602178</v>
      </c>
      <c r="J3599" s="13">
        <f t="shared" si="225"/>
        <v>41883.84002314815</v>
      </c>
      <c r="K3599">
        <v>1406578178</v>
      </c>
      <c r="L3599" s="13">
        <f t="shared" si="226"/>
        <v>42039.194988425923</v>
      </c>
      <c r="M3599" t="b">
        <v>0</v>
      </c>
      <c r="N3599">
        <v>2</v>
      </c>
      <c r="O3599" t="b">
        <v>0</v>
      </c>
      <c r="P3599" t="s">
        <v>8271</v>
      </c>
      <c r="Q3599" s="6">
        <f t="shared" si="224"/>
        <v>2.5999999999999998E-4</v>
      </c>
      <c r="R3599" s="8">
        <f t="shared" si="227"/>
        <v>13</v>
      </c>
      <c r="S3599" t="s">
        <v>8317</v>
      </c>
      <c r="T3599" t="s">
        <v>8318</v>
      </c>
    </row>
    <row r="3600" spans="1:20" ht="60" x14ac:dyDescent="0.25">
      <c r="A3600">
        <v>2416</v>
      </c>
      <c r="B3600" s="3" t="s">
        <v>2417</v>
      </c>
      <c r="C3600" s="3" t="s">
        <v>6526</v>
      </c>
      <c r="D3600">
        <v>20000</v>
      </c>
      <c r="E3600">
        <v>5</v>
      </c>
      <c r="F3600" t="s">
        <v>8221</v>
      </c>
      <c r="G3600" t="s">
        <v>8224</v>
      </c>
      <c r="H3600" t="s">
        <v>8246</v>
      </c>
      <c r="I3600">
        <v>1426345200</v>
      </c>
      <c r="J3600" s="13">
        <f t="shared" si="225"/>
        <v>42077.625</v>
      </c>
      <c r="K3600">
        <v>1421343743</v>
      </c>
      <c r="L3600" s="13">
        <f t="shared" si="226"/>
        <v>42002.926990740743</v>
      </c>
      <c r="M3600" t="b">
        <v>0</v>
      </c>
      <c r="N3600">
        <v>1</v>
      </c>
      <c r="O3600" t="b">
        <v>0</v>
      </c>
      <c r="P3600" t="s">
        <v>8284</v>
      </c>
      <c r="Q3600" s="6">
        <f t="shared" si="224"/>
        <v>2.5000000000000001E-4</v>
      </c>
      <c r="R3600" s="8">
        <f t="shared" si="227"/>
        <v>5</v>
      </c>
      <c r="S3600" t="s">
        <v>8328</v>
      </c>
      <c r="T3600" t="s">
        <v>8356</v>
      </c>
    </row>
    <row r="3601" spans="1:20" ht="45" x14ac:dyDescent="0.25">
      <c r="A3601">
        <v>3094</v>
      </c>
      <c r="B3601" s="3" t="s">
        <v>3094</v>
      </c>
      <c r="C3601" s="3" t="s">
        <v>7204</v>
      </c>
      <c r="D3601">
        <v>100000</v>
      </c>
      <c r="E3601">
        <v>25</v>
      </c>
      <c r="F3601" t="s">
        <v>8221</v>
      </c>
      <c r="G3601" t="s">
        <v>8224</v>
      </c>
      <c r="H3601" t="s">
        <v>8246</v>
      </c>
      <c r="I3601">
        <v>1442775956</v>
      </c>
      <c r="J3601" s="13">
        <f t="shared" si="225"/>
        <v>42267.795787037037</v>
      </c>
      <c r="K3601">
        <v>1437591956</v>
      </c>
      <c r="L3601" s="13">
        <f t="shared" si="226"/>
        <v>42615.753310185188</v>
      </c>
      <c r="M3601" t="b">
        <v>0</v>
      </c>
      <c r="N3601">
        <v>1</v>
      </c>
      <c r="O3601" t="b">
        <v>0</v>
      </c>
      <c r="P3601" t="s">
        <v>8303</v>
      </c>
      <c r="Q3601" s="6">
        <f t="shared" si="224"/>
        <v>2.5000000000000001E-4</v>
      </c>
      <c r="R3601" s="8">
        <f t="shared" si="227"/>
        <v>25</v>
      </c>
      <c r="S3601" t="s">
        <v>8317</v>
      </c>
      <c r="T3601" t="s">
        <v>8330</v>
      </c>
    </row>
    <row r="3602" spans="1:20" ht="45" x14ac:dyDescent="0.25">
      <c r="A3602">
        <v>3957</v>
      </c>
      <c r="B3602" s="3" t="s">
        <v>3954</v>
      </c>
      <c r="C3602" s="3" t="s">
        <v>8064</v>
      </c>
      <c r="D3602">
        <v>28000</v>
      </c>
      <c r="E3602">
        <v>7</v>
      </c>
      <c r="F3602" t="s">
        <v>8221</v>
      </c>
      <c r="G3602" t="s">
        <v>8224</v>
      </c>
      <c r="H3602" t="s">
        <v>8246</v>
      </c>
      <c r="I3602">
        <v>1468020354</v>
      </c>
      <c r="J3602" s="13">
        <f t="shared" si="225"/>
        <v>42559.976319444439</v>
      </c>
      <c r="K3602">
        <v>1464045954</v>
      </c>
      <c r="L3602" s="13">
        <f t="shared" si="226"/>
        <v>41331.555127314816</v>
      </c>
      <c r="M3602" t="b">
        <v>0</v>
      </c>
      <c r="N3602">
        <v>1</v>
      </c>
      <c r="O3602" t="b">
        <v>0</v>
      </c>
      <c r="P3602" t="s">
        <v>8271</v>
      </c>
      <c r="Q3602" s="6">
        <f t="shared" si="224"/>
        <v>2.5000000000000001E-4</v>
      </c>
      <c r="R3602" s="8">
        <f t="shared" si="227"/>
        <v>7</v>
      </c>
      <c r="S3602" t="s">
        <v>8317</v>
      </c>
      <c r="T3602" t="s">
        <v>8318</v>
      </c>
    </row>
    <row r="3603" spans="1:20" ht="60" x14ac:dyDescent="0.25">
      <c r="A3603">
        <v>1173</v>
      </c>
      <c r="B3603" s="3" t="s">
        <v>1174</v>
      </c>
      <c r="C3603" s="3" t="s">
        <v>5283</v>
      </c>
      <c r="D3603">
        <v>125000</v>
      </c>
      <c r="E3603">
        <v>30</v>
      </c>
      <c r="F3603" t="s">
        <v>8221</v>
      </c>
      <c r="G3603" t="s">
        <v>8224</v>
      </c>
      <c r="H3603" t="s">
        <v>8246</v>
      </c>
      <c r="I3603">
        <v>1438576057</v>
      </c>
      <c r="J3603" s="13">
        <f t="shared" si="225"/>
        <v>42219.185844907406</v>
      </c>
      <c r="K3603">
        <v>1435552057</v>
      </c>
      <c r="L3603" s="13">
        <f t="shared" si="226"/>
        <v>42479.318518518514</v>
      </c>
      <c r="M3603" t="b">
        <v>0</v>
      </c>
      <c r="N3603">
        <v>1</v>
      </c>
      <c r="O3603" t="b">
        <v>0</v>
      </c>
      <c r="P3603" t="s">
        <v>8284</v>
      </c>
      <c r="Q3603" s="6">
        <f t="shared" si="224"/>
        <v>2.4000000000000001E-4</v>
      </c>
      <c r="R3603" s="8">
        <f t="shared" si="227"/>
        <v>30</v>
      </c>
      <c r="S3603" t="s">
        <v>8328</v>
      </c>
      <c r="T3603" t="s">
        <v>8356</v>
      </c>
    </row>
    <row r="3604" spans="1:20" ht="60" x14ac:dyDescent="0.25">
      <c r="A3604">
        <v>1911</v>
      </c>
      <c r="B3604" s="3" t="s">
        <v>1912</v>
      </c>
      <c r="C3604" s="3" t="s">
        <v>6021</v>
      </c>
      <c r="D3604">
        <v>42500</v>
      </c>
      <c r="E3604">
        <v>10</v>
      </c>
      <c r="F3604" t="s">
        <v>8221</v>
      </c>
      <c r="G3604" t="s">
        <v>8228</v>
      </c>
      <c r="H3604" t="s">
        <v>8250</v>
      </c>
      <c r="I3604">
        <v>1407545334</v>
      </c>
      <c r="J3604" s="13">
        <f t="shared" si="225"/>
        <v>41860.033958333333</v>
      </c>
      <c r="K3604">
        <v>1404953334</v>
      </c>
      <c r="L3604" s="13">
        <f t="shared" si="226"/>
        <v>42026.687453703707</v>
      </c>
      <c r="M3604" t="b">
        <v>0</v>
      </c>
      <c r="N3604">
        <v>1</v>
      </c>
      <c r="O3604" t="b">
        <v>0</v>
      </c>
      <c r="P3604" t="s">
        <v>8294</v>
      </c>
      <c r="Q3604" s="6">
        <f t="shared" si="224"/>
        <v>2.3529411764705883E-4</v>
      </c>
      <c r="R3604" s="8">
        <f t="shared" si="227"/>
        <v>10</v>
      </c>
      <c r="S3604" t="s">
        <v>8310</v>
      </c>
      <c r="T3604" t="s">
        <v>8350</v>
      </c>
    </row>
    <row r="3605" spans="1:20" ht="45" x14ac:dyDescent="0.25">
      <c r="A3605">
        <v>3073</v>
      </c>
      <c r="B3605" s="3" t="s">
        <v>3073</v>
      </c>
      <c r="C3605" s="3" t="s">
        <v>7183</v>
      </c>
      <c r="D3605">
        <v>2800000</v>
      </c>
      <c r="E3605">
        <v>645</v>
      </c>
      <c r="F3605" t="s">
        <v>8221</v>
      </c>
      <c r="G3605" t="s">
        <v>8224</v>
      </c>
      <c r="H3605" t="s">
        <v>8246</v>
      </c>
      <c r="I3605">
        <v>1434309540</v>
      </c>
      <c r="J3605" s="13">
        <f t="shared" si="225"/>
        <v>42169.804861111115</v>
      </c>
      <c r="K3605">
        <v>1429287900</v>
      </c>
      <c r="L3605" s="13">
        <f t="shared" si="226"/>
        <v>42210.439768518518</v>
      </c>
      <c r="M3605" t="b">
        <v>0</v>
      </c>
      <c r="N3605">
        <v>7</v>
      </c>
      <c r="O3605" t="b">
        <v>0</v>
      </c>
      <c r="P3605" t="s">
        <v>8303</v>
      </c>
      <c r="Q3605" s="6">
        <f t="shared" si="224"/>
        <v>2.3035714285714285E-4</v>
      </c>
      <c r="R3605" s="8">
        <f t="shared" si="227"/>
        <v>92.142857142857139</v>
      </c>
      <c r="S3605" t="s">
        <v>8317</v>
      </c>
      <c r="T3605" t="s">
        <v>8330</v>
      </c>
    </row>
    <row r="3606" spans="1:20" ht="45" x14ac:dyDescent="0.25">
      <c r="A3606">
        <v>1734</v>
      </c>
      <c r="B3606" s="3" t="s">
        <v>1735</v>
      </c>
      <c r="C3606" s="3" t="s">
        <v>5844</v>
      </c>
      <c r="D3606">
        <v>4500</v>
      </c>
      <c r="E3606">
        <v>1</v>
      </c>
      <c r="F3606" t="s">
        <v>8221</v>
      </c>
      <c r="G3606" t="s">
        <v>8224</v>
      </c>
      <c r="H3606" t="s">
        <v>8246</v>
      </c>
      <c r="I3606">
        <v>1431046356</v>
      </c>
      <c r="J3606" s="13">
        <f t="shared" si="225"/>
        <v>42132.036527777775</v>
      </c>
      <c r="K3606">
        <v>1428454356</v>
      </c>
      <c r="L3606" s="13">
        <f t="shared" si="226"/>
        <v>42460.374305555553</v>
      </c>
      <c r="M3606" t="b">
        <v>0</v>
      </c>
      <c r="N3606">
        <v>1</v>
      </c>
      <c r="O3606" t="b">
        <v>0</v>
      </c>
      <c r="P3606" t="s">
        <v>8293</v>
      </c>
      <c r="Q3606" s="6">
        <f t="shared" si="224"/>
        <v>2.2222222222222223E-4</v>
      </c>
      <c r="R3606" s="8">
        <f t="shared" si="227"/>
        <v>1</v>
      </c>
      <c r="S3606" t="s">
        <v>8314</v>
      </c>
      <c r="T3606" t="s">
        <v>8339</v>
      </c>
    </row>
    <row r="3607" spans="1:20" ht="60" x14ac:dyDescent="0.25">
      <c r="A3607">
        <v>559</v>
      </c>
      <c r="B3607" s="3" t="s">
        <v>560</v>
      </c>
      <c r="C3607" s="3" t="s">
        <v>4669</v>
      </c>
      <c r="D3607">
        <v>240000</v>
      </c>
      <c r="E3607">
        <v>50</v>
      </c>
      <c r="F3607" t="s">
        <v>8221</v>
      </c>
      <c r="G3607" t="s">
        <v>8224</v>
      </c>
      <c r="H3607" t="s">
        <v>8246</v>
      </c>
      <c r="I3607">
        <v>1449989260</v>
      </c>
      <c r="J3607" s="13">
        <f t="shared" si="225"/>
        <v>42351.283101851848</v>
      </c>
      <c r="K3607">
        <v>1447397260</v>
      </c>
      <c r="L3607" s="13">
        <f t="shared" si="226"/>
        <v>42658.690532407403</v>
      </c>
      <c r="M3607" t="b">
        <v>0</v>
      </c>
      <c r="N3607">
        <v>1</v>
      </c>
      <c r="O3607" t="b">
        <v>0</v>
      </c>
      <c r="P3607" t="s">
        <v>8272</v>
      </c>
      <c r="Q3607" s="6">
        <f t="shared" si="224"/>
        <v>2.0833333333333335E-4</v>
      </c>
      <c r="R3607" s="8">
        <f t="shared" si="227"/>
        <v>50</v>
      </c>
      <c r="S3607" t="s">
        <v>8310</v>
      </c>
      <c r="T3607" t="s">
        <v>8357</v>
      </c>
    </row>
    <row r="3608" spans="1:20" ht="60" x14ac:dyDescent="0.25">
      <c r="A3608">
        <v>566</v>
      </c>
      <c r="B3608" s="3" t="s">
        <v>567</v>
      </c>
      <c r="C3608" s="3" t="s">
        <v>4676</v>
      </c>
      <c r="D3608">
        <v>5000</v>
      </c>
      <c r="E3608">
        <v>1</v>
      </c>
      <c r="F3608" t="s">
        <v>8221</v>
      </c>
      <c r="G3608" t="s">
        <v>8224</v>
      </c>
      <c r="H3608" t="s">
        <v>8246</v>
      </c>
      <c r="I3608">
        <v>1468513533</v>
      </c>
      <c r="J3608" s="13">
        <f t="shared" si="225"/>
        <v>42565.68440972222</v>
      </c>
      <c r="K3608">
        <v>1465921533</v>
      </c>
      <c r="L3608" s="13">
        <f t="shared" si="226"/>
        <v>42529.969131944439</v>
      </c>
      <c r="M3608" t="b">
        <v>0</v>
      </c>
      <c r="N3608">
        <v>1</v>
      </c>
      <c r="O3608" t="b">
        <v>0</v>
      </c>
      <c r="P3608" t="s">
        <v>8272</v>
      </c>
      <c r="Q3608" s="6">
        <f t="shared" si="224"/>
        <v>2.0000000000000001E-4</v>
      </c>
      <c r="R3608" s="8">
        <f t="shared" si="227"/>
        <v>1</v>
      </c>
      <c r="S3608" t="s">
        <v>8310</v>
      </c>
      <c r="T3608" t="s">
        <v>8357</v>
      </c>
    </row>
    <row r="3609" spans="1:20" ht="60" x14ac:dyDescent="0.25">
      <c r="A3609">
        <v>627</v>
      </c>
      <c r="B3609" s="3" t="s">
        <v>628</v>
      </c>
      <c r="C3609" s="3" t="s">
        <v>4737</v>
      </c>
      <c r="D3609">
        <v>450000</v>
      </c>
      <c r="E3609">
        <v>90</v>
      </c>
      <c r="F3609" t="s">
        <v>8220</v>
      </c>
      <c r="G3609" t="s">
        <v>8235</v>
      </c>
      <c r="H3609" t="s">
        <v>8255</v>
      </c>
      <c r="I3609">
        <v>1457996400</v>
      </c>
      <c r="J3609" s="13">
        <f t="shared" si="225"/>
        <v>42443.958333333328</v>
      </c>
      <c r="K3609">
        <v>1452842511</v>
      </c>
      <c r="L3609" s="13">
        <f t="shared" si="226"/>
        <v>42416.881018518514</v>
      </c>
      <c r="M3609" t="b">
        <v>0</v>
      </c>
      <c r="N3609">
        <v>1</v>
      </c>
      <c r="O3609" t="b">
        <v>0</v>
      </c>
      <c r="P3609" t="s">
        <v>8272</v>
      </c>
      <c r="Q3609" s="6">
        <f t="shared" si="224"/>
        <v>2.0000000000000001E-4</v>
      </c>
      <c r="R3609" s="8">
        <f t="shared" si="227"/>
        <v>90</v>
      </c>
      <c r="S3609" t="s">
        <v>8310</v>
      </c>
      <c r="T3609" t="s">
        <v>8357</v>
      </c>
    </row>
    <row r="3610" spans="1:20" ht="45" x14ac:dyDescent="0.25">
      <c r="A3610">
        <v>634</v>
      </c>
      <c r="B3610" s="3" t="s">
        <v>635</v>
      </c>
      <c r="C3610" s="3" t="s">
        <v>4744</v>
      </c>
      <c r="D3610">
        <v>5000</v>
      </c>
      <c r="E3610">
        <v>1</v>
      </c>
      <c r="F3610" t="s">
        <v>8220</v>
      </c>
      <c r="G3610" t="s">
        <v>8224</v>
      </c>
      <c r="H3610" t="s">
        <v>8246</v>
      </c>
      <c r="I3610">
        <v>1424989029</v>
      </c>
      <c r="J3610" s="13">
        <f t="shared" si="225"/>
        <v>42061.928576388891</v>
      </c>
      <c r="K3610">
        <v>1422397029</v>
      </c>
      <c r="L3610" s="13">
        <f t="shared" si="226"/>
        <v>42529.730717592596</v>
      </c>
      <c r="M3610" t="b">
        <v>0</v>
      </c>
      <c r="N3610">
        <v>1</v>
      </c>
      <c r="O3610" t="b">
        <v>0</v>
      </c>
      <c r="P3610" t="s">
        <v>8272</v>
      </c>
      <c r="Q3610" s="6">
        <f t="shared" si="224"/>
        <v>2.0000000000000001E-4</v>
      </c>
      <c r="R3610" s="8">
        <f t="shared" si="227"/>
        <v>1</v>
      </c>
      <c r="S3610" t="s">
        <v>8310</v>
      </c>
      <c r="T3610" t="s">
        <v>8357</v>
      </c>
    </row>
    <row r="3611" spans="1:20" ht="60" x14ac:dyDescent="0.25">
      <c r="A3611">
        <v>2146</v>
      </c>
      <c r="B3611" s="3" t="s">
        <v>2147</v>
      </c>
      <c r="C3611" s="3" t="s">
        <v>6256</v>
      </c>
      <c r="D3611">
        <v>5000</v>
      </c>
      <c r="E3611">
        <v>1</v>
      </c>
      <c r="F3611" t="s">
        <v>8221</v>
      </c>
      <c r="G3611" t="s">
        <v>8224</v>
      </c>
      <c r="H3611" t="s">
        <v>8246</v>
      </c>
      <c r="I3611">
        <v>1455207510</v>
      </c>
      <c r="J3611" s="13">
        <f t="shared" si="225"/>
        <v>42411.679513888885</v>
      </c>
      <c r="K3611">
        <v>1453997910</v>
      </c>
      <c r="L3611" s="13">
        <f t="shared" si="226"/>
        <v>42616.049849537041</v>
      </c>
      <c r="M3611" t="b">
        <v>0</v>
      </c>
      <c r="N3611">
        <v>1</v>
      </c>
      <c r="O3611" t="b">
        <v>0</v>
      </c>
      <c r="P3611" t="s">
        <v>8282</v>
      </c>
      <c r="Q3611" s="6">
        <f t="shared" si="224"/>
        <v>2.0000000000000001E-4</v>
      </c>
      <c r="R3611" s="8">
        <f t="shared" si="227"/>
        <v>1</v>
      </c>
      <c r="S3611" t="s">
        <v>8312</v>
      </c>
      <c r="T3611" t="s">
        <v>8348</v>
      </c>
    </row>
    <row r="3612" spans="1:20" x14ac:dyDescent="0.25">
      <c r="A3612">
        <v>2418</v>
      </c>
      <c r="B3612" s="3" t="s">
        <v>2419</v>
      </c>
      <c r="C3612" s="3" t="s">
        <v>6528</v>
      </c>
      <c r="D3612">
        <v>25000</v>
      </c>
      <c r="E3612">
        <v>5</v>
      </c>
      <c r="F3612" t="s">
        <v>8221</v>
      </c>
      <c r="G3612" t="s">
        <v>8224</v>
      </c>
      <c r="H3612" t="s">
        <v>8246</v>
      </c>
      <c r="I3612">
        <v>1427225644</v>
      </c>
      <c r="J3612" s="13">
        <f t="shared" si="225"/>
        <v>42087.815324074079</v>
      </c>
      <c r="K3612">
        <v>1422045244</v>
      </c>
      <c r="L3612" s="13">
        <f t="shared" si="226"/>
        <v>42041.218715277777</v>
      </c>
      <c r="M3612" t="b">
        <v>0</v>
      </c>
      <c r="N3612">
        <v>5</v>
      </c>
      <c r="O3612" t="b">
        <v>0</v>
      </c>
      <c r="P3612" t="s">
        <v>8284</v>
      </c>
      <c r="Q3612" s="6">
        <f t="shared" si="224"/>
        <v>2.0000000000000001E-4</v>
      </c>
      <c r="R3612" s="8">
        <f t="shared" si="227"/>
        <v>1</v>
      </c>
      <c r="S3612" t="s">
        <v>8328</v>
      </c>
      <c r="T3612" t="s">
        <v>8356</v>
      </c>
    </row>
    <row r="3613" spans="1:20" ht="60" x14ac:dyDescent="0.25">
      <c r="A3613">
        <v>2685</v>
      </c>
      <c r="B3613" s="3" t="s">
        <v>2685</v>
      </c>
      <c r="C3613" s="3" t="s">
        <v>6795</v>
      </c>
      <c r="D3613">
        <v>50000</v>
      </c>
      <c r="E3613">
        <v>10</v>
      </c>
      <c r="F3613" t="s">
        <v>8221</v>
      </c>
      <c r="G3613" t="s">
        <v>8224</v>
      </c>
      <c r="H3613" t="s">
        <v>8246</v>
      </c>
      <c r="I3613">
        <v>1430149330</v>
      </c>
      <c r="J3613" s="13">
        <f t="shared" si="225"/>
        <v>42121.654282407413</v>
      </c>
      <c r="K3613">
        <v>1424968930</v>
      </c>
      <c r="L3613" s="13">
        <f t="shared" si="226"/>
        <v>42174.780821759254</v>
      </c>
      <c r="M3613" t="b">
        <v>0</v>
      </c>
      <c r="N3613">
        <v>1</v>
      </c>
      <c r="O3613" t="b">
        <v>0</v>
      </c>
      <c r="P3613" t="s">
        <v>8284</v>
      </c>
      <c r="Q3613" s="6">
        <f t="shared" si="224"/>
        <v>2.0000000000000001E-4</v>
      </c>
      <c r="R3613" s="8">
        <f t="shared" si="227"/>
        <v>10</v>
      </c>
      <c r="S3613" t="s">
        <v>8328</v>
      </c>
      <c r="T3613" t="s">
        <v>8356</v>
      </c>
    </row>
    <row r="3614" spans="1:20" ht="60" x14ac:dyDescent="0.25">
      <c r="A3614">
        <v>2913</v>
      </c>
      <c r="B3614" s="3" t="s">
        <v>2913</v>
      </c>
      <c r="C3614" s="3" t="s">
        <v>7023</v>
      </c>
      <c r="D3614">
        <v>10000</v>
      </c>
      <c r="E3614">
        <v>2</v>
      </c>
      <c r="F3614" t="s">
        <v>8221</v>
      </c>
      <c r="G3614" t="s">
        <v>8224</v>
      </c>
      <c r="H3614" t="s">
        <v>8246</v>
      </c>
      <c r="I3614">
        <v>1410041339</v>
      </c>
      <c r="J3614" s="13">
        <f t="shared" si="225"/>
        <v>41888.922905092593</v>
      </c>
      <c r="K3614">
        <v>1404857339</v>
      </c>
      <c r="L3614" s="13">
        <f t="shared" si="226"/>
        <v>42241.798206018517</v>
      </c>
      <c r="M3614" t="b">
        <v>0</v>
      </c>
      <c r="N3614">
        <v>2</v>
      </c>
      <c r="O3614" t="b">
        <v>0</v>
      </c>
      <c r="P3614" t="s">
        <v>8271</v>
      </c>
      <c r="Q3614" s="6">
        <f t="shared" si="224"/>
        <v>2.0000000000000001E-4</v>
      </c>
      <c r="R3614" s="8">
        <f t="shared" si="227"/>
        <v>1</v>
      </c>
      <c r="S3614" t="s">
        <v>8317</v>
      </c>
      <c r="T3614" t="s">
        <v>8318</v>
      </c>
    </row>
    <row r="3615" spans="1:20" ht="60" x14ac:dyDescent="0.25">
      <c r="A3615">
        <v>3856</v>
      </c>
      <c r="B3615" s="3" t="s">
        <v>3853</v>
      </c>
      <c r="C3615" s="3" t="s">
        <v>7965</v>
      </c>
      <c r="D3615">
        <v>5000</v>
      </c>
      <c r="E3615">
        <v>1</v>
      </c>
      <c r="F3615" t="s">
        <v>8221</v>
      </c>
      <c r="G3615" t="s">
        <v>8224</v>
      </c>
      <c r="H3615" t="s">
        <v>8246</v>
      </c>
      <c r="I3615">
        <v>1425833403</v>
      </c>
      <c r="J3615" s="13">
        <f t="shared" si="225"/>
        <v>42071.701423611114</v>
      </c>
      <c r="K3615">
        <v>1423245003</v>
      </c>
      <c r="L3615" s="13">
        <f t="shared" si="226"/>
        <v>42033.845543981486</v>
      </c>
      <c r="M3615" t="b">
        <v>0</v>
      </c>
      <c r="N3615">
        <v>1</v>
      </c>
      <c r="O3615" t="b">
        <v>0</v>
      </c>
      <c r="P3615" t="s">
        <v>8271</v>
      </c>
      <c r="Q3615" s="6">
        <f t="shared" si="224"/>
        <v>2.0000000000000001E-4</v>
      </c>
      <c r="R3615" s="8">
        <f t="shared" si="227"/>
        <v>1</v>
      </c>
      <c r="S3615" t="s">
        <v>8317</v>
      </c>
      <c r="T3615" t="s">
        <v>8318</v>
      </c>
    </row>
    <row r="3616" spans="1:20" ht="60" x14ac:dyDescent="0.25">
      <c r="A3616">
        <v>4045</v>
      </c>
      <c r="B3616" s="3" t="s">
        <v>4041</v>
      </c>
      <c r="C3616" s="3" t="s">
        <v>8149</v>
      </c>
      <c r="D3616">
        <v>5000</v>
      </c>
      <c r="E3616">
        <v>1</v>
      </c>
      <c r="F3616" t="s">
        <v>8221</v>
      </c>
      <c r="G3616" t="s">
        <v>8226</v>
      </c>
      <c r="H3616" t="s">
        <v>8248</v>
      </c>
      <c r="I3616">
        <v>1408596589</v>
      </c>
      <c r="J3616" s="13">
        <f t="shared" si="225"/>
        <v>41872.201261574075</v>
      </c>
      <c r="K3616">
        <v>1406004589</v>
      </c>
      <c r="L3616" s="13">
        <f t="shared" si="226"/>
        <v>42178.614571759259</v>
      </c>
      <c r="M3616" t="b">
        <v>0</v>
      </c>
      <c r="N3616">
        <v>1</v>
      </c>
      <c r="O3616" t="b">
        <v>0</v>
      </c>
      <c r="P3616" t="s">
        <v>8271</v>
      </c>
      <c r="Q3616" s="6">
        <f t="shared" si="224"/>
        <v>2.0000000000000001E-4</v>
      </c>
      <c r="R3616" s="8">
        <f t="shared" si="227"/>
        <v>1</v>
      </c>
      <c r="S3616" t="s">
        <v>8317</v>
      </c>
      <c r="T3616" t="s">
        <v>8318</v>
      </c>
    </row>
    <row r="3617" spans="1:20" ht="60" x14ac:dyDescent="0.25">
      <c r="A3617">
        <v>3080</v>
      </c>
      <c r="B3617" s="3" t="s">
        <v>3080</v>
      </c>
      <c r="C3617" s="3" t="s">
        <v>7190</v>
      </c>
      <c r="D3617">
        <v>2000000</v>
      </c>
      <c r="E3617">
        <v>376</v>
      </c>
      <c r="F3617" t="s">
        <v>8221</v>
      </c>
      <c r="G3617" t="s">
        <v>8224</v>
      </c>
      <c r="H3617" t="s">
        <v>8246</v>
      </c>
      <c r="I3617">
        <v>1419644444</v>
      </c>
      <c r="J3617" s="13">
        <f t="shared" si="225"/>
        <v>42000.0699537037</v>
      </c>
      <c r="K3617">
        <v>1414456844</v>
      </c>
      <c r="L3617" s="13">
        <f t="shared" si="226"/>
        <v>41956.950983796298</v>
      </c>
      <c r="M3617" t="b">
        <v>0</v>
      </c>
      <c r="N3617">
        <v>7</v>
      </c>
      <c r="O3617" t="b">
        <v>0</v>
      </c>
      <c r="P3617" t="s">
        <v>8303</v>
      </c>
      <c r="Q3617" s="6">
        <f t="shared" si="224"/>
        <v>1.8799999999999999E-4</v>
      </c>
      <c r="R3617" s="8">
        <f t="shared" si="227"/>
        <v>53.714285714285715</v>
      </c>
      <c r="S3617" t="s">
        <v>8317</v>
      </c>
      <c r="T3617" t="s">
        <v>8330</v>
      </c>
    </row>
    <row r="3618" spans="1:20" ht="45" x14ac:dyDescent="0.25">
      <c r="A3618">
        <v>4092</v>
      </c>
      <c r="B3618" s="3" t="s">
        <v>4088</v>
      </c>
      <c r="C3618" s="3" t="s">
        <v>8195</v>
      </c>
      <c r="D3618">
        <v>110000</v>
      </c>
      <c r="E3618">
        <v>20</v>
      </c>
      <c r="F3618" t="s">
        <v>8221</v>
      </c>
      <c r="G3618" t="s">
        <v>8224</v>
      </c>
      <c r="H3618" t="s">
        <v>8246</v>
      </c>
      <c r="I3618">
        <v>1428205247</v>
      </c>
      <c r="J3618" s="13">
        <f t="shared" si="225"/>
        <v>42099.153321759266</v>
      </c>
      <c r="K3618">
        <v>1423024847</v>
      </c>
      <c r="L3618" s="13">
        <f t="shared" si="226"/>
        <v>41974.704745370371</v>
      </c>
      <c r="M3618" t="b">
        <v>0</v>
      </c>
      <c r="N3618">
        <v>1</v>
      </c>
      <c r="O3618" t="b">
        <v>0</v>
      </c>
      <c r="P3618" t="s">
        <v>8271</v>
      </c>
      <c r="Q3618" s="6">
        <f t="shared" si="224"/>
        <v>1.8181818181818181E-4</v>
      </c>
      <c r="R3618" s="8">
        <f t="shared" si="227"/>
        <v>20</v>
      </c>
      <c r="S3618" t="s">
        <v>8317</v>
      </c>
      <c r="T3618" t="s">
        <v>8318</v>
      </c>
    </row>
    <row r="3619" spans="1:20" ht="45" x14ac:dyDescent="0.25">
      <c r="A3619">
        <v>1081</v>
      </c>
      <c r="B3619" s="3" t="s">
        <v>1082</v>
      </c>
      <c r="C3619" s="3" t="s">
        <v>5191</v>
      </c>
      <c r="D3619">
        <v>68000</v>
      </c>
      <c r="E3619">
        <v>12</v>
      </c>
      <c r="F3619" t="s">
        <v>8221</v>
      </c>
      <c r="G3619" t="s">
        <v>8224</v>
      </c>
      <c r="H3619" t="s">
        <v>8246</v>
      </c>
      <c r="I3619">
        <v>1422483292</v>
      </c>
      <c r="J3619" s="13">
        <f t="shared" si="225"/>
        <v>42032.926990740743</v>
      </c>
      <c r="K3619">
        <v>1419891292</v>
      </c>
      <c r="L3619" s="13">
        <f t="shared" si="226"/>
        <v>42611.261064814811</v>
      </c>
      <c r="M3619" t="b">
        <v>0</v>
      </c>
      <c r="N3619">
        <v>4</v>
      </c>
      <c r="O3619" t="b">
        <v>0</v>
      </c>
      <c r="P3619" t="s">
        <v>8282</v>
      </c>
      <c r="Q3619" s="6">
        <f t="shared" si="224"/>
        <v>1.7647058823529413E-4</v>
      </c>
      <c r="R3619" s="8">
        <f t="shared" si="227"/>
        <v>3</v>
      </c>
      <c r="S3619" t="s">
        <v>8312</v>
      </c>
      <c r="T3619" t="s">
        <v>8348</v>
      </c>
    </row>
    <row r="3620" spans="1:20" ht="45" x14ac:dyDescent="0.25">
      <c r="A3620">
        <v>982</v>
      </c>
      <c r="B3620" s="3" t="s">
        <v>983</v>
      </c>
      <c r="C3620" s="3" t="s">
        <v>5092</v>
      </c>
      <c r="D3620">
        <v>17500</v>
      </c>
      <c r="E3620">
        <v>3</v>
      </c>
      <c r="F3620" t="s">
        <v>8221</v>
      </c>
      <c r="G3620" t="s">
        <v>8224</v>
      </c>
      <c r="H3620" t="s">
        <v>8246</v>
      </c>
      <c r="I3620">
        <v>1475431486</v>
      </c>
      <c r="J3620" s="13">
        <f t="shared" si="225"/>
        <v>42645.753310185188</v>
      </c>
      <c r="K3620">
        <v>1472839486</v>
      </c>
      <c r="L3620" s="13">
        <f t="shared" si="226"/>
        <v>41830.947013888886</v>
      </c>
      <c r="M3620" t="b">
        <v>0</v>
      </c>
      <c r="N3620">
        <v>3</v>
      </c>
      <c r="O3620" t="b">
        <v>0</v>
      </c>
      <c r="P3620" t="s">
        <v>8273</v>
      </c>
      <c r="Q3620" s="6">
        <f t="shared" si="224"/>
        <v>1.7142857142857143E-4</v>
      </c>
      <c r="R3620" s="8">
        <f t="shared" si="227"/>
        <v>1</v>
      </c>
      <c r="S3620" t="s">
        <v>8310</v>
      </c>
      <c r="T3620" t="s">
        <v>8316</v>
      </c>
    </row>
    <row r="3621" spans="1:20" ht="60" x14ac:dyDescent="0.25">
      <c r="A3621">
        <v>447</v>
      </c>
      <c r="B3621" s="3" t="s">
        <v>448</v>
      </c>
      <c r="C3621" s="3" t="s">
        <v>4557</v>
      </c>
      <c r="D3621">
        <v>30000</v>
      </c>
      <c r="E3621">
        <v>5</v>
      </c>
      <c r="F3621" t="s">
        <v>8221</v>
      </c>
      <c r="G3621" t="s">
        <v>8225</v>
      </c>
      <c r="H3621" t="s">
        <v>8247</v>
      </c>
      <c r="I3621">
        <v>1364041163</v>
      </c>
      <c r="J3621" s="13">
        <f t="shared" si="225"/>
        <v>41356.513460648144</v>
      </c>
      <c r="K3621">
        <v>1361884763</v>
      </c>
      <c r="L3621" s="13">
        <f t="shared" si="226"/>
        <v>42275.861157407402</v>
      </c>
      <c r="M3621" t="b">
        <v>0</v>
      </c>
      <c r="N3621">
        <v>1</v>
      </c>
      <c r="O3621" t="b">
        <v>0</v>
      </c>
      <c r="P3621" t="s">
        <v>8270</v>
      </c>
      <c r="Q3621" s="6">
        <f t="shared" si="224"/>
        <v>1.6666666666666666E-4</v>
      </c>
      <c r="R3621" s="8">
        <f t="shared" si="227"/>
        <v>5</v>
      </c>
      <c r="S3621" t="s">
        <v>8320</v>
      </c>
      <c r="T3621" t="s">
        <v>8347</v>
      </c>
    </row>
    <row r="3622" spans="1:20" ht="60" x14ac:dyDescent="0.25">
      <c r="A3622">
        <v>1410</v>
      </c>
      <c r="B3622" s="3" t="s">
        <v>1411</v>
      </c>
      <c r="C3622" s="3" t="s">
        <v>5520</v>
      </c>
      <c r="D3622">
        <v>6000</v>
      </c>
      <c r="E3622">
        <v>1</v>
      </c>
      <c r="F3622" t="s">
        <v>8221</v>
      </c>
      <c r="G3622" t="s">
        <v>8237</v>
      </c>
      <c r="H3622" t="s">
        <v>8249</v>
      </c>
      <c r="I3622">
        <v>1464939520</v>
      </c>
      <c r="J3622" s="13">
        <f t="shared" si="225"/>
        <v>42524.318518518514</v>
      </c>
      <c r="K3622">
        <v>1461051520</v>
      </c>
      <c r="L3622" s="13">
        <f t="shared" si="226"/>
        <v>41960.771354166667</v>
      </c>
      <c r="M3622" t="b">
        <v>0</v>
      </c>
      <c r="N3622">
        <v>1</v>
      </c>
      <c r="O3622" t="b">
        <v>0</v>
      </c>
      <c r="P3622" t="s">
        <v>8287</v>
      </c>
      <c r="Q3622" s="6">
        <f t="shared" si="224"/>
        <v>1.6666666666666666E-4</v>
      </c>
      <c r="R3622" s="8">
        <f t="shared" si="227"/>
        <v>1</v>
      </c>
      <c r="S3622" t="s">
        <v>8323</v>
      </c>
      <c r="T3622" t="s">
        <v>8358</v>
      </c>
    </row>
    <row r="3623" spans="1:20" ht="30" x14ac:dyDescent="0.25">
      <c r="A3623">
        <v>2421</v>
      </c>
      <c r="B3623" s="3" t="s">
        <v>2422</v>
      </c>
      <c r="C3623" s="3" t="s">
        <v>6531</v>
      </c>
      <c r="D3623">
        <v>6000</v>
      </c>
      <c r="E3623">
        <v>1</v>
      </c>
      <c r="F3623" t="s">
        <v>8221</v>
      </c>
      <c r="G3623" t="s">
        <v>8224</v>
      </c>
      <c r="H3623" t="s">
        <v>8246</v>
      </c>
      <c r="I3623">
        <v>1424536196</v>
      </c>
      <c r="J3623" s="13">
        <f t="shared" si="225"/>
        <v>42056.687453703707</v>
      </c>
      <c r="K3623">
        <v>1421944196</v>
      </c>
      <c r="L3623" s="13">
        <f t="shared" si="226"/>
        <v>42412.934212962966</v>
      </c>
      <c r="M3623" t="b">
        <v>0</v>
      </c>
      <c r="N3623">
        <v>1</v>
      </c>
      <c r="O3623" t="b">
        <v>0</v>
      </c>
      <c r="P3623" t="s">
        <v>8284</v>
      </c>
      <c r="Q3623" s="6">
        <f t="shared" si="224"/>
        <v>1.6666666666666666E-4</v>
      </c>
      <c r="R3623" s="8">
        <f t="shared" si="227"/>
        <v>1</v>
      </c>
      <c r="S3623" t="s">
        <v>8328</v>
      </c>
      <c r="T3623" t="s">
        <v>8356</v>
      </c>
    </row>
    <row r="3624" spans="1:20" ht="45" x14ac:dyDescent="0.25">
      <c r="A3624">
        <v>2902</v>
      </c>
      <c r="B3624" s="3" t="s">
        <v>2902</v>
      </c>
      <c r="C3624" s="3" t="s">
        <v>7012</v>
      </c>
      <c r="D3624">
        <v>150000</v>
      </c>
      <c r="E3624">
        <v>25</v>
      </c>
      <c r="F3624" t="s">
        <v>8221</v>
      </c>
      <c r="G3624" t="s">
        <v>8224</v>
      </c>
      <c r="H3624" t="s">
        <v>8246</v>
      </c>
      <c r="I3624">
        <v>1440412396</v>
      </c>
      <c r="J3624" s="13">
        <f t="shared" si="225"/>
        <v>42240.439768518518</v>
      </c>
      <c r="K3624">
        <v>1437820396</v>
      </c>
      <c r="L3624" s="13">
        <f t="shared" si="226"/>
        <v>42230.578622685185</v>
      </c>
      <c r="M3624" t="b">
        <v>0</v>
      </c>
      <c r="N3624">
        <v>1</v>
      </c>
      <c r="O3624" t="b">
        <v>0</v>
      </c>
      <c r="P3624" t="s">
        <v>8271</v>
      </c>
      <c r="Q3624" s="6">
        <f t="shared" si="224"/>
        <v>1.6666666666666666E-4</v>
      </c>
      <c r="R3624" s="8">
        <f t="shared" si="227"/>
        <v>25</v>
      </c>
      <c r="S3624" t="s">
        <v>8317</v>
      </c>
      <c r="T3624" t="s">
        <v>8318</v>
      </c>
    </row>
    <row r="3625" spans="1:20" ht="60" x14ac:dyDescent="0.25">
      <c r="A3625">
        <v>3058</v>
      </c>
      <c r="B3625" s="3" t="s">
        <v>3058</v>
      </c>
      <c r="C3625" s="3" t="s">
        <v>7168</v>
      </c>
      <c r="D3625">
        <v>18000</v>
      </c>
      <c r="E3625">
        <v>3</v>
      </c>
      <c r="F3625" t="s">
        <v>8221</v>
      </c>
      <c r="G3625" t="s">
        <v>8237</v>
      </c>
      <c r="H3625" t="s">
        <v>8249</v>
      </c>
      <c r="I3625">
        <v>1463734740</v>
      </c>
      <c r="J3625" s="13">
        <f t="shared" si="225"/>
        <v>42510.374305555553</v>
      </c>
      <c r="K3625">
        <v>1459414740</v>
      </c>
      <c r="L3625" s="13">
        <f t="shared" si="226"/>
        <v>42052.93850694444</v>
      </c>
      <c r="M3625" t="b">
        <v>0</v>
      </c>
      <c r="N3625">
        <v>3</v>
      </c>
      <c r="O3625" t="b">
        <v>0</v>
      </c>
      <c r="P3625" t="s">
        <v>8303</v>
      </c>
      <c r="Q3625" s="6">
        <f t="shared" si="224"/>
        <v>1.6666666666666666E-4</v>
      </c>
      <c r="R3625" s="8">
        <f t="shared" si="227"/>
        <v>1</v>
      </c>
      <c r="S3625" t="s">
        <v>8317</v>
      </c>
      <c r="T3625" t="s">
        <v>8330</v>
      </c>
    </row>
    <row r="3626" spans="1:20" ht="60" x14ac:dyDescent="0.25">
      <c r="A3626">
        <v>3072</v>
      </c>
      <c r="B3626" s="3" t="s">
        <v>3072</v>
      </c>
      <c r="C3626" s="3" t="s">
        <v>7182</v>
      </c>
      <c r="D3626">
        <v>12000</v>
      </c>
      <c r="E3626">
        <v>2</v>
      </c>
      <c r="F3626" t="s">
        <v>8221</v>
      </c>
      <c r="G3626" t="s">
        <v>8224</v>
      </c>
      <c r="H3626" t="s">
        <v>8246</v>
      </c>
      <c r="I3626">
        <v>1477791960</v>
      </c>
      <c r="J3626" s="13">
        <f t="shared" si="225"/>
        <v>42673.073611111111</v>
      </c>
      <c r="K3626">
        <v>1476549262</v>
      </c>
      <c r="L3626" s="13">
        <f t="shared" si="226"/>
        <v>41929.266215277778</v>
      </c>
      <c r="M3626" t="b">
        <v>0</v>
      </c>
      <c r="N3626">
        <v>2</v>
      </c>
      <c r="O3626" t="b">
        <v>0</v>
      </c>
      <c r="P3626" t="s">
        <v>8303</v>
      </c>
      <c r="Q3626" s="6">
        <f t="shared" si="224"/>
        <v>1.6666666666666666E-4</v>
      </c>
      <c r="R3626" s="8">
        <f t="shared" si="227"/>
        <v>1</v>
      </c>
      <c r="S3626" t="s">
        <v>8317</v>
      </c>
      <c r="T3626" t="s">
        <v>8330</v>
      </c>
    </row>
    <row r="3627" spans="1:20" ht="60" x14ac:dyDescent="0.25">
      <c r="A3627">
        <v>1874</v>
      </c>
      <c r="B3627" s="3" t="s">
        <v>1875</v>
      </c>
      <c r="C3627" s="3" t="s">
        <v>5984</v>
      </c>
      <c r="D3627">
        <v>160000</v>
      </c>
      <c r="E3627">
        <v>26</v>
      </c>
      <c r="F3627" t="s">
        <v>8221</v>
      </c>
      <c r="G3627" t="s">
        <v>8224</v>
      </c>
      <c r="H3627" t="s">
        <v>8246</v>
      </c>
      <c r="I3627">
        <v>1467155733</v>
      </c>
      <c r="J3627" s="13">
        <f t="shared" si="225"/>
        <v>42549.969131944439</v>
      </c>
      <c r="K3627">
        <v>1465427733</v>
      </c>
      <c r="L3627" s="13">
        <f t="shared" si="226"/>
        <v>41931.959016203706</v>
      </c>
      <c r="M3627" t="b">
        <v>0</v>
      </c>
      <c r="N3627">
        <v>2</v>
      </c>
      <c r="O3627" t="b">
        <v>0</v>
      </c>
      <c r="P3627" t="s">
        <v>8283</v>
      </c>
      <c r="Q3627" s="6">
        <f t="shared" si="224"/>
        <v>1.6249999999999999E-4</v>
      </c>
      <c r="R3627" s="8">
        <f t="shared" si="227"/>
        <v>13</v>
      </c>
      <c r="S3627" t="s">
        <v>8312</v>
      </c>
      <c r="T3627" t="s">
        <v>8344</v>
      </c>
    </row>
    <row r="3628" spans="1:20" ht="45" x14ac:dyDescent="0.25">
      <c r="A3628">
        <v>212</v>
      </c>
      <c r="B3628" s="3" t="s">
        <v>214</v>
      </c>
      <c r="C3628" s="3" t="s">
        <v>4322</v>
      </c>
      <c r="D3628">
        <v>6300</v>
      </c>
      <c r="E3628">
        <v>1</v>
      </c>
      <c r="F3628" t="s">
        <v>8221</v>
      </c>
      <c r="G3628" t="s">
        <v>8224</v>
      </c>
      <c r="H3628" t="s">
        <v>8246</v>
      </c>
      <c r="I3628">
        <v>1460837320</v>
      </c>
      <c r="J3628" s="13">
        <f t="shared" si="225"/>
        <v>42476.839351851857</v>
      </c>
      <c r="K3628">
        <v>1455656920</v>
      </c>
      <c r="L3628" s="13">
        <f t="shared" si="226"/>
        <v>41792.687442129631</v>
      </c>
      <c r="M3628" t="b">
        <v>0</v>
      </c>
      <c r="N3628">
        <v>1</v>
      </c>
      <c r="O3628" t="b">
        <v>0</v>
      </c>
      <c r="P3628" t="s">
        <v>8268</v>
      </c>
      <c r="Q3628" s="6">
        <f t="shared" si="224"/>
        <v>1.5873015873015873E-4</v>
      </c>
      <c r="R3628" s="8">
        <f t="shared" si="227"/>
        <v>1</v>
      </c>
      <c r="S3628" t="s">
        <v>8320</v>
      </c>
      <c r="T3628" t="s">
        <v>8349</v>
      </c>
    </row>
    <row r="3629" spans="1:20" ht="30" x14ac:dyDescent="0.25">
      <c r="A3629">
        <v>1447</v>
      </c>
      <c r="B3629" s="3" t="s">
        <v>1448</v>
      </c>
      <c r="C3629" s="3" t="s">
        <v>5557</v>
      </c>
      <c r="D3629">
        <v>500000</v>
      </c>
      <c r="E3629">
        <v>75</v>
      </c>
      <c r="F3629" t="s">
        <v>8221</v>
      </c>
      <c r="G3629" t="s">
        <v>8224</v>
      </c>
      <c r="H3629" t="s">
        <v>8246</v>
      </c>
      <c r="I3629">
        <v>1467999134</v>
      </c>
      <c r="J3629" s="13">
        <f t="shared" si="225"/>
        <v>42559.730717592596</v>
      </c>
      <c r="K3629">
        <v>1465407134</v>
      </c>
      <c r="L3629" s="13">
        <f t="shared" si="226"/>
        <v>42160.927488425921</v>
      </c>
      <c r="M3629" t="b">
        <v>0</v>
      </c>
      <c r="N3629">
        <v>3</v>
      </c>
      <c r="O3629" t="b">
        <v>0</v>
      </c>
      <c r="P3629" t="s">
        <v>8287</v>
      </c>
      <c r="Q3629" s="6">
        <f t="shared" si="224"/>
        <v>1.4999999999999999E-4</v>
      </c>
      <c r="R3629" s="8">
        <f t="shared" si="227"/>
        <v>25</v>
      </c>
      <c r="S3629" t="s">
        <v>8323</v>
      </c>
      <c r="T3629" t="s">
        <v>8358</v>
      </c>
    </row>
    <row r="3630" spans="1:20" ht="60" x14ac:dyDescent="0.25">
      <c r="A3630">
        <v>120</v>
      </c>
      <c r="B3630" s="3" t="s">
        <v>122</v>
      </c>
      <c r="C3630" s="3" t="s">
        <v>4231</v>
      </c>
      <c r="D3630">
        <v>70000</v>
      </c>
      <c r="E3630">
        <v>10</v>
      </c>
      <c r="F3630" t="s">
        <v>8220</v>
      </c>
      <c r="G3630" t="s">
        <v>8231</v>
      </c>
      <c r="H3630" t="s">
        <v>8252</v>
      </c>
      <c r="I3630">
        <v>1475457107</v>
      </c>
      <c r="J3630" s="13">
        <f t="shared" si="225"/>
        <v>42646.049849537041</v>
      </c>
      <c r="K3630">
        <v>1472865107</v>
      </c>
      <c r="L3630" s="13">
        <f t="shared" si="226"/>
        <v>42422.536192129628</v>
      </c>
      <c r="M3630" t="b">
        <v>0</v>
      </c>
      <c r="N3630">
        <v>1</v>
      </c>
      <c r="O3630" t="b">
        <v>0</v>
      </c>
      <c r="P3630" t="s">
        <v>8267</v>
      </c>
      <c r="Q3630" s="6">
        <f t="shared" si="224"/>
        <v>1.4285714285714287E-4</v>
      </c>
      <c r="R3630" s="8">
        <f t="shared" si="227"/>
        <v>10</v>
      </c>
      <c r="S3630" t="s">
        <v>8320</v>
      </c>
      <c r="T3630" t="s">
        <v>8340</v>
      </c>
    </row>
    <row r="3631" spans="1:20" ht="45" x14ac:dyDescent="0.25">
      <c r="A3631">
        <v>2432</v>
      </c>
      <c r="B3631" s="3" t="s">
        <v>2433</v>
      </c>
      <c r="C3631" s="3" t="s">
        <v>6542</v>
      </c>
      <c r="D3631">
        <v>14000</v>
      </c>
      <c r="E3631">
        <v>2</v>
      </c>
      <c r="F3631" t="s">
        <v>8221</v>
      </c>
      <c r="G3631" t="s">
        <v>8224</v>
      </c>
      <c r="H3631" t="s">
        <v>8246</v>
      </c>
      <c r="I3631">
        <v>1425791697</v>
      </c>
      <c r="J3631" s="13">
        <f t="shared" si="225"/>
        <v>42071.218715277777</v>
      </c>
      <c r="K3631">
        <v>1423199697</v>
      </c>
      <c r="L3631" s="13">
        <f t="shared" si="226"/>
        <v>42435.942083333335</v>
      </c>
      <c r="M3631" t="b">
        <v>0</v>
      </c>
      <c r="N3631">
        <v>2</v>
      </c>
      <c r="O3631" t="b">
        <v>0</v>
      </c>
      <c r="P3631" t="s">
        <v>8284</v>
      </c>
      <c r="Q3631" s="6">
        <f t="shared" si="224"/>
        <v>1.4285714285714287E-4</v>
      </c>
      <c r="R3631" s="8">
        <f t="shared" si="227"/>
        <v>1</v>
      </c>
      <c r="S3631" t="s">
        <v>8328</v>
      </c>
      <c r="T3631" t="s">
        <v>8356</v>
      </c>
    </row>
    <row r="3632" spans="1:20" ht="60" x14ac:dyDescent="0.25">
      <c r="A3632">
        <v>4015</v>
      </c>
      <c r="B3632" s="3" t="s">
        <v>4011</v>
      </c>
      <c r="C3632" s="3" t="s">
        <v>8120</v>
      </c>
      <c r="D3632">
        <v>7000</v>
      </c>
      <c r="E3632">
        <v>1</v>
      </c>
      <c r="F3632" t="s">
        <v>8221</v>
      </c>
      <c r="G3632" t="s">
        <v>8224</v>
      </c>
      <c r="H3632" t="s">
        <v>8246</v>
      </c>
      <c r="I3632">
        <v>1437331463</v>
      </c>
      <c r="J3632" s="13">
        <f t="shared" si="225"/>
        <v>42204.780821759254</v>
      </c>
      <c r="K3632">
        <v>1434739463</v>
      </c>
      <c r="L3632" s="13">
        <f t="shared" si="226"/>
        <v>41974.911087962959</v>
      </c>
      <c r="M3632" t="b">
        <v>0</v>
      </c>
      <c r="N3632">
        <v>1</v>
      </c>
      <c r="O3632" t="b">
        <v>0</v>
      </c>
      <c r="P3632" t="s">
        <v>8271</v>
      </c>
      <c r="Q3632" s="6">
        <f t="shared" si="224"/>
        <v>1.4285714285714287E-4</v>
      </c>
      <c r="R3632" s="8">
        <f t="shared" si="227"/>
        <v>1</v>
      </c>
      <c r="S3632" t="s">
        <v>8317</v>
      </c>
      <c r="T3632" t="s">
        <v>8318</v>
      </c>
    </row>
    <row r="3633" spans="1:20" ht="60" x14ac:dyDescent="0.25">
      <c r="A3633">
        <v>2678</v>
      </c>
      <c r="B3633" s="3" t="s">
        <v>2678</v>
      </c>
      <c r="C3633" s="3" t="s">
        <v>6788</v>
      </c>
      <c r="D3633">
        <v>8000000</v>
      </c>
      <c r="E3633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 s="13">
        <f t="shared" si="225"/>
        <v>42271.798206018517</v>
      </c>
      <c r="K3633">
        <v>1440529765</v>
      </c>
      <c r="L3633" s="13">
        <f t="shared" si="226"/>
        <v>41761.94258101852</v>
      </c>
      <c r="M3633" t="b">
        <v>0</v>
      </c>
      <c r="N3633">
        <v>2</v>
      </c>
      <c r="O3633" t="b">
        <v>0</v>
      </c>
      <c r="P3633" t="s">
        <v>8302</v>
      </c>
      <c r="Q3633" s="6">
        <f t="shared" si="224"/>
        <v>1.3750000000000001E-4</v>
      </c>
      <c r="R3633" s="8">
        <f t="shared" si="227"/>
        <v>550</v>
      </c>
      <c r="S3633" t="s">
        <v>8310</v>
      </c>
      <c r="T3633" t="s">
        <v>8337</v>
      </c>
    </row>
    <row r="3634" spans="1:20" ht="45" x14ac:dyDescent="0.25">
      <c r="A3634">
        <v>1593</v>
      </c>
      <c r="B3634" s="3" t="s">
        <v>1594</v>
      </c>
      <c r="C3634" s="3" t="s">
        <v>5703</v>
      </c>
      <c r="D3634">
        <v>22000</v>
      </c>
      <c r="E3634">
        <v>3</v>
      </c>
      <c r="F3634" t="s">
        <v>8221</v>
      </c>
      <c r="G3634" t="s">
        <v>8224</v>
      </c>
      <c r="H3634" t="s">
        <v>8246</v>
      </c>
      <c r="I3634">
        <v>1425154655</v>
      </c>
      <c r="J3634" s="13">
        <f t="shared" si="225"/>
        <v>42063.845543981486</v>
      </c>
      <c r="K3634">
        <v>1422562655</v>
      </c>
      <c r="L3634" s="13">
        <f t="shared" si="226"/>
        <v>42759.593310185184</v>
      </c>
      <c r="M3634" t="b">
        <v>0</v>
      </c>
      <c r="N3634">
        <v>3</v>
      </c>
      <c r="O3634" t="b">
        <v>0</v>
      </c>
      <c r="P3634" t="s">
        <v>8291</v>
      </c>
      <c r="Q3634" s="6">
        <f t="shared" si="224"/>
        <v>1.3636363636363637E-4</v>
      </c>
      <c r="R3634" s="8">
        <f t="shared" si="227"/>
        <v>1</v>
      </c>
      <c r="S3634" t="s">
        <v>8325</v>
      </c>
      <c r="T3634" t="s">
        <v>8343</v>
      </c>
    </row>
    <row r="3635" spans="1:20" x14ac:dyDescent="0.25">
      <c r="A3635">
        <v>589</v>
      </c>
      <c r="B3635" s="3" t="s">
        <v>590</v>
      </c>
      <c r="C3635" s="3" t="s">
        <v>4699</v>
      </c>
      <c r="D3635">
        <v>7500</v>
      </c>
      <c r="E3635">
        <v>1</v>
      </c>
      <c r="F3635" t="s">
        <v>8221</v>
      </c>
      <c r="G3635" t="s">
        <v>8224</v>
      </c>
      <c r="H3635" t="s">
        <v>8246</v>
      </c>
      <c r="I3635">
        <v>1436366699</v>
      </c>
      <c r="J3635" s="13">
        <f t="shared" si="225"/>
        <v>42193.614571759259</v>
      </c>
      <c r="K3635">
        <v>1435070699</v>
      </c>
      <c r="L3635" s="13">
        <f t="shared" si="226"/>
        <v>42415.168564814812</v>
      </c>
      <c r="M3635" t="b">
        <v>0</v>
      </c>
      <c r="N3635">
        <v>1</v>
      </c>
      <c r="O3635" t="b">
        <v>0</v>
      </c>
      <c r="P3635" t="s">
        <v>8272</v>
      </c>
      <c r="Q3635" s="6">
        <f t="shared" si="224"/>
        <v>1.3333333333333334E-4</v>
      </c>
      <c r="R3635" s="8">
        <f t="shared" si="227"/>
        <v>1</v>
      </c>
      <c r="S3635" t="s">
        <v>8310</v>
      </c>
      <c r="T3635" t="s">
        <v>8357</v>
      </c>
    </row>
    <row r="3636" spans="1:20" ht="60" x14ac:dyDescent="0.25">
      <c r="A3636">
        <v>1587</v>
      </c>
      <c r="B3636" s="3" t="s">
        <v>1588</v>
      </c>
      <c r="C3636" s="3" t="s">
        <v>5697</v>
      </c>
      <c r="D3636">
        <v>7500</v>
      </c>
      <c r="E3636">
        <v>1</v>
      </c>
      <c r="F3636" t="s">
        <v>8221</v>
      </c>
      <c r="G3636" t="s">
        <v>8224</v>
      </c>
      <c r="H3636" t="s">
        <v>8246</v>
      </c>
      <c r="I3636">
        <v>1418510965</v>
      </c>
      <c r="J3636" s="13">
        <f t="shared" si="225"/>
        <v>41986.950983796298</v>
      </c>
      <c r="K3636">
        <v>1415918965</v>
      </c>
      <c r="L3636" s="13">
        <f t="shared" si="226"/>
        <v>42009.64061342593</v>
      </c>
      <c r="M3636" t="b">
        <v>0</v>
      </c>
      <c r="N3636">
        <v>1</v>
      </c>
      <c r="O3636" t="b">
        <v>0</v>
      </c>
      <c r="P3636" t="s">
        <v>8291</v>
      </c>
      <c r="Q3636" s="6">
        <f t="shared" si="224"/>
        <v>1.3333333333333334E-4</v>
      </c>
      <c r="R3636" s="8">
        <f t="shared" si="227"/>
        <v>1</v>
      </c>
      <c r="S3636" t="s">
        <v>8325</v>
      </c>
      <c r="T3636" t="s">
        <v>8343</v>
      </c>
    </row>
    <row r="3637" spans="1:20" ht="45" x14ac:dyDescent="0.25">
      <c r="A3637">
        <v>2423</v>
      </c>
      <c r="B3637" s="3" t="s">
        <v>2424</v>
      </c>
      <c r="C3637" s="3" t="s">
        <v>6533</v>
      </c>
      <c r="D3637">
        <v>60000</v>
      </c>
      <c r="E3637">
        <v>8</v>
      </c>
      <c r="F3637" t="s">
        <v>8221</v>
      </c>
      <c r="G3637" t="s">
        <v>8224</v>
      </c>
      <c r="H3637" t="s">
        <v>8246</v>
      </c>
      <c r="I3637">
        <v>1420044890</v>
      </c>
      <c r="J3637" s="13">
        <f t="shared" si="225"/>
        <v>42004.704745370371</v>
      </c>
      <c r="K3637">
        <v>1417452890</v>
      </c>
      <c r="L3637" s="13">
        <f t="shared" si="226"/>
        <v>42076.092152777783</v>
      </c>
      <c r="M3637" t="b">
        <v>0</v>
      </c>
      <c r="N3637">
        <v>1</v>
      </c>
      <c r="O3637" t="b">
        <v>0</v>
      </c>
      <c r="P3637" t="s">
        <v>8284</v>
      </c>
      <c r="Q3637" s="6">
        <f t="shared" si="224"/>
        <v>1.3333333333333334E-4</v>
      </c>
      <c r="R3637" s="8">
        <f t="shared" si="227"/>
        <v>8</v>
      </c>
      <c r="S3637" t="s">
        <v>8328</v>
      </c>
      <c r="T3637" t="s">
        <v>8356</v>
      </c>
    </row>
    <row r="3638" spans="1:20" ht="30" x14ac:dyDescent="0.25">
      <c r="A3638">
        <v>3862</v>
      </c>
      <c r="B3638" s="3" t="s">
        <v>3859</v>
      </c>
      <c r="C3638" s="3" t="s">
        <v>7971</v>
      </c>
      <c r="D3638">
        <v>7500</v>
      </c>
      <c r="E3638">
        <v>1</v>
      </c>
      <c r="F3638" t="s">
        <v>8221</v>
      </c>
      <c r="G3638" t="s">
        <v>8224</v>
      </c>
      <c r="H3638" t="s">
        <v>8246</v>
      </c>
      <c r="I3638">
        <v>1473699540</v>
      </c>
      <c r="J3638" s="13">
        <f t="shared" si="225"/>
        <v>42625.707638888889</v>
      </c>
      <c r="K3638">
        <v>1472451356</v>
      </c>
      <c r="L3638" s="13">
        <f t="shared" si="226"/>
        <v>42034.339363425926</v>
      </c>
      <c r="M3638" t="b">
        <v>0</v>
      </c>
      <c r="N3638">
        <v>1</v>
      </c>
      <c r="O3638" t="b">
        <v>0</v>
      </c>
      <c r="P3638" t="s">
        <v>8271</v>
      </c>
      <c r="Q3638" s="6">
        <f t="shared" si="224"/>
        <v>1.3333333333333334E-4</v>
      </c>
      <c r="R3638" s="8">
        <f t="shared" si="227"/>
        <v>1</v>
      </c>
      <c r="S3638" t="s">
        <v>8317</v>
      </c>
      <c r="T3638" t="s">
        <v>8318</v>
      </c>
    </row>
    <row r="3639" spans="1:20" ht="60" x14ac:dyDescent="0.25">
      <c r="A3639">
        <v>981</v>
      </c>
      <c r="B3639" s="3" t="s">
        <v>982</v>
      </c>
      <c r="C3639" s="3" t="s">
        <v>5091</v>
      </c>
      <c r="D3639">
        <v>88888</v>
      </c>
      <c r="E3639">
        <v>11</v>
      </c>
      <c r="F3639" t="s">
        <v>8221</v>
      </c>
      <c r="G3639" t="s">
        <v>8224</v>
      </c>
      <c r="H3639" t="s">
        <v>8246</v>
      </c>
      <c r="I3639">
        <v>1407624222</v>
      </c>
      <c r="J3639" s="13">
        <f t="shared" si="225"/>
        <v>41860.947013888886</v>
      </c>
      <c r="K3639">
        <v>1405032222</v>
      </c>
      <c r="L3639" s="13">
        <f t="shared" si="226"/>
        <v>41875.077546296299</v>
      </c>
      <c r="M3639" t="b">
        <v>0</v>
      </c>
      <c r="N3639">
        <v>4</v>
      </c>
      <c r="O3639" t="b">
        <v>0</v>
      </c>
      <c r="P3639" t="s">
        <v>8273</v>
      </c>
      <c r="Q3639" s="6">
        <f t="shared" si="224"/>
        <v>1.2375123751237513E-4</v>
      </c>
      <c r="R3639" s="8">
        <f t="shared" si="227"/>
        <v>2.75</v>
      </c>
      <c r="S3639" t="s">
        <v>8310</v>
      </c>
      <c r="T3639" t="s">
        <v>8316</v>
      </c>
    </row>
    <row r="3640" spans="1:20" ht="60" x14ac:dyDescent="0.25">
      <c r="A3640">
        <v>425</v>
      </c>
      <c r="B3640" s="3" t="s">
        <v>426</v>
      </c>
      <c r="C3640" s="3" t="s">
        <v>4535</v>
      </c>
      <c r="D3640">
        <v>50000</v>
      </c>
      <c r="E3640">
        <v>6</v>
      </c>
      <c r="F3640" t="s">
        <v>8221</v>
      </c>
      <c r="G3640" t="s">
        <v>8224</v>
      </c>
      <c r="H3640" t="s">
        <v>8246</v>
      </c>
      <c r="I3640">
        <v>1448660404</v>
      </c>
      <c r="J3640" s="13">
        <f t="shared" si="225"/>
        <v>42335.902824074074</v>
      </c>
      <c r="K3640">
        <v>1443472804</v>
      </c>
      <c r="L3640" s="13">
        <f t="shared" si="226"/>
        <v>42486.748414351852</v>
      </c>
      <c r="M3640" t="b">
        <v>0</v>
      </c>
      <c r="N3640">
        <v>2</v>
      </c>
      <c r="O3640" t="b">
        <v>0</v>
      </c>
      <c r="P3640" t="s">
        <v>8270</v>
      </c>
      <c r="Q3640" s="6">
        <f t="shared" si="224"/>
        <v>1.2E-4</v>
      </c>
      <c r="R3640" s="8">
        <f t="shared" si="227"/>
        <v>3</v>
      </c>
      <c r="S3640" t="s">
        <v>8320</v>
      </c>
      <c r="T3640" t="s">
        <v>8347</v>
      </c>
    </row>
    <row r="3641" spans="1:20" ht="45" x14ac:dyDescent="0.25">
      <c r="A3641">
        <v>560</v>
      </c>
      <c r="B3641" s="3" t="s">
        <v>561</v>
      </c>
      <c r="C3641" s="3" t="s">
        <v>4670</v>
      </c>
      <c r="D3641">
        <v>100000</v>
      </c>
      <c r="E3641">
        <v>12</v>
      </c>
      <c r="F3641" t="s">
        <v>8221</v>
      </c>
      <c r="G3641" t="s">
        <v>8229</v>
      </c>
      <c r="H3641" t="s">
        <v>8251</v>
      </c>
      <c r="I3641">
        <v>1418841045</v>
      </c>
      <c r="J3641" s="13">
        <f t="shared" si="225"/>
        <v>41990.771354166667</v>
      </c>
      <c r="K3641">
        <v>1416249045</v>
      </c>
      <c r="L3641" s="13">
        <f t="shared" si="226"/>
        <v>42009.817199074074</v>
      </c>
      <c r="M3641" t="b">
        <v>0</v>
      </c>
      <c r="N3641">
        <v>3</v>
      </c>
      <c r="O3641" t="b">
        <v>0</v>
      </c>
      <c r="P3641" t="s">
        <v>8272</v>
      </c>
      <c r="Q3641" s="6">
        <f t="shared" si="224"/>
        <v>1.2E-4</v>
      </c>
      <c r="R3641" s="8">
        <f t="shared" si="227"/>
        <v>4</v>
      </c>
      <c r="S3641" t="s">
        <v>8310</v>
      </c>
      <c r="T3641" t="s">
        <v>8357</v>
      </c>
    </row>
    <row r="3642" spans="1:20" ht="45" x14ac:dyDescent="0.25">
      <c r="A3642">
        <v>1121</v>
      </c>
      <c r="B3642" s="3" t="s">
        <v>1122</v>
      </c>
      <c r="C3642" s="3" t="s">
        <v>5231</v>
      </c>
      <c r="D3642">
        <v>250000</v>
      </c>
      <c r="E3642">
        <v>29</v>
      </c>
      <c r="F3642" t="s">
        <v>8221</v>
      </c>
      <c r="G3642" t="s">
        <v>8224</v>
      </c>
      <c r="H3642" t="s">
        <v>8246</v>
      </c>
      <c r="I3642">
        <v>1457904316</v>
      </c>
      <c r="J3642" s="13">
        <f t="shared" si="225"/>
        <v>42442.892546296294</v>
      </c>
      <c r="K3642">
        <v>1455315916</v>
      </c>
      <c r="L3642" s="13">
        <f t="shared" si="226"/>
        <v>41837.905694444446</v>
      </c>
      <c r="M3642" t="b">
        <v>0</v>
      </c>
      <c r="N3642">
        <v>5</v>
      </c>
      <c r="O3642" t="b">
        <v>0</v>
      </c>
      <c r="P3642" t="s">
        <v>8282</v>
      </c>
      <c r="Q3642" s="6">
        <f t="shared" si="224"/>
        <v>1.16E-4</v>
      </c>
      <c r="R3642" s="8">
        <f t="shared" si="227"/>
        <v>5.8</v>
      </c>
      <c r="S3642" t="s">
        <v>8312</v>
      </c>
      <c r="T3642" t="s">
        <v>8348</v>
      </c>
    </row>
    <row r="3643" spans="1:20" ht="30" x14ac:dyDescent="0.25">
      <c r="A3643">
        <v>578</v>
      </c>
      <c r="B3643" s="3" t="s">
        <v>579</v>
      </c>
      <c r="C3643" s="3" t="s">
        <v>4688</v>
      </c>
      <c r="D3643">
        <v>125000</v>
      </c>
      <c r="E3643">
        <v>14</v>
      </c>
      <c r="F3643" t="s">
        <v>8221</v>
      </c>
      <c r="G3643" t="s">
        <v>8225</v>
      </c>
      <c r="H3643" t="s">
        <v>8247</v>
      </c>
      <c r="I3643">
        <v>1441633993</v>
      </c>
      <c r="J3643" s="13">
        <f t="shared" si="225"/>
        <v>42254.578622685185</v>
      </c>
      <c r="K3643">
        <v>1439560393</v>
      </c>
      <c r="L3643" s="13">
        <f t="shared" si="226"/>
        <v>41444.64261574074</v>
      </c>
      <c r="M3643" t="b">
        <v>0</v>
      </c>
      <c r="N3643">
        <v>7</v>
      </c>
      <c r="O3643" t="b">
        <v>0</v>
      </c>
      <c r="P3643" t="s">
        <v>8272</v>
      </c>
      <c r="Q3643" s="6">
        <f t="shared" si="224"/>
        <v>1.12E-4</v>
      </c>
      <c r="R3643" s="8">
        <f t="shared" si="227"/>
        <v>2</v>
      </c>
      <c r="S3643" t="s">
        <v>8310</v>
      </c>
      <c r="T3643" t="s">
        <v>8357</v>
      </c>
    </row>
    <row r="3644" spans="1:20" ht="45" x14ac:dyDescent="0.25">
      <c r="A3644">
        <v>583</v>
      </c>
      <c r="B3644" s="3" t="s">
        <v>584</v>
      </c>
      <c r="C3644" s="3" t="s">
        <v>4693</v>
      </c>
      <c r="D3644">
        <v>9000</v>
      </c>
      <c r="E3644">
        <v>1</v>
      </c>
      <c r="F3644" t="s">
        <v>8221</v>
      </c>
      <c r="G3644" t="s">
        <v>8224</v>
      </c>
      <c r="H3644" t="s">
        <v>8246</v>
      </c>
      <c r="I3644">
        <v>1426800687</v>
      </c>
      <c r="J3644" s="13">
        <f t="shared" si="225"/>
        <v>42082.896840277783</v>
      </c>
      <c r="K3644">
        <v>1424212287</v>
      </c>
      <c r="L3644" s="13">
        <f t="shared" si="226"/>
        <v>42059.270023148143</v>
      </c>
      <c r="M3644" t="b">
        <v>0</v>
      </c>
      <c r="N3644">
        <v>1</v>
      </c>
      <c r="O3644" t="b">
        <v>0</v>
      </c>
      <c r="P3644" t="s">
        <v>8272</v>
      </c>
      <c r="Q3644" s="6">
        <f t="shared" si="224"/>
        <v>1.1111111111111112E-4</v>
      </c>
      <c r="R3644" s="8">
        <f t="shared" si="227"/>
        <v>1</v>
      </c>
      <c r="S3644" t="s">
        <v>8310</v>
      </c>
      <c r="T3644" t="s">
        <v>8357</v>
      </c>
    </row>
    <row r="3645" spans="1:20" ht="60" x14ac:dyDescent="0.25">
      <c r="A3645">
        <v>2909</v>
      </c>
      <c r="B3645" s="3" t="s">
        <v>2909</v>
      </c>
      <c r="C3645" s="3" t="s">
        <v>7019</v>
      </c>
      <c r="D3645">
        <v>180000</v>
      </c>
      <c r="E3645">
        <v>20</v>
      </c>
      <c r="F3645" t="s">
        <v>8221</v>
      </c>
      <c r="G3645" t="s">
        <v>8224</v>
      </c>
      <c r="H3645" t="s">
        <v>8246</v>
      </c>
      <c r="I3645">
        <v>1416944760</v>
      </c>
      <c r="J3645" s="13">
        <f t="shared" si="225"/>
        <v>41968.823611111111</v>
      </c>
      <c r="K3645">
        <v>1413527001</v>
      </c>
      <c r="L3645" s="13">
        <f t="shared" si="226"/>
        <v>42391.772997685184</v>
      </c>
      <c r="M3645" t="b">
        <v>0</v>
      </c>
      <c r="N3645">
        <v>1</v>
      </c>
      <c r="O3645" t="b">
        <v>0</v>
      </c>
      <c r="P3645" t="s">
        <v>8271</v>
      </c>
      <c r="Q3645" s="6">
        <f t="shared" si="224"/>
        <v>1.1111111111111112E-4</v>
      </c>
      <c r="R3645" s="8">
        <f t="shared" si="227"/>
        <v>20</v>
      </c>
      <c r="S3645" t="s">
        <v>8317</v>
      </c>
      <c r="T3645" t="s">
        <v>8318</v>
      </c>
    </row>
    <row r="3646" spans="1:20" ht="45" x14ac:dyDescent="0.25">
      <c r="A3646">
        <v>1451</v>
      </c>
      <c r="B3646" s="3" t="s">
        <v>1452</v>
      </c>
      <c r="C3646" s="3" t="s">
        <v>5561</v>
      </c>
      <c r="D3646">
        <v>18950</v>
      </c>
      <c r="E3646">
        <v>2</v>
      </c>
      <c r="F3646" t="s">
        <v>8220</v>
      </c>
      <c r="G3646" t="s">
        <v>8224</v>
      </c>
      <c r="H3646" t="s">
        <v>8246</v>
      </c>
      <c r="I3646">
        <v>1416355259</v>
      </c>
      <c r="J3646" s="13">
        <f t="shared" si="225"/>
        <v>41962.00068287037</v>
      </c>
      <c r="K3646">
        <v>1413759659</v>
      </c>
      <c r="L3646" s="13">
        <f t="shared" si="226"/>
        <v>42063.869791666672</v>
      </c>
      <c r="M3646" t="b">
        <v>0</v>
      </c>
      <c r="N3646">
        <v>2</v>
      </c>
      <c r="O3646" t="b">
        <v>0</v>
      </c>
      <c r="P3646" t="s">
        <v>8287</v>
      </c>
      <c r="Q3646" s="6">
        <f t="shared" si="224"/>
        <v>1.0554089709762533E-4</v>
      </c>
      <c r="R3646" s="8">
        <f t="shared" si="227"/>
        <v>1</v>
      </c>
      <c r="S3646" t="s">
        <v>8323</v>
      </c>
      <c r="T3646" t="s">
        <v>8358</v>
      </c>
    </row>
    <row r="3647" spans="1:20" ht="60" x14ac:dyDescent="0.25">
      <c r="A3647">
        <v>161</v>
      </c>
      <c r="B3647" s="3" t="s">
        <v>163</v>
      </c>
      <c r="C3647" s="3" t="s">
        <v>4271</v>
      </c>
      <c r="D3647">
        <v>50000</v>
      </c>
      <c r="E3647">
        <v>5</v>
      </c>
      <c r="F3647" t="s">
        <v>8221</v>
      </c>
      <c r="G3647" t="s">
        <v>8224</v>
      </c>
      <c r="H3647" t="s">
        <v>8246</v>
      </c>
      <c r="I3647">
        <v>1404318595</v>
      </c>
      <c r="J3647" s="13">
        <f t="shared" si="225"/>
        <v>41822.687442129631</v>
      </c>
      <c r="K3647">
        <v>1401726595</v>
      </c>
      <c r="L3647" s="13">
        <f t="shared" si="226"/>
        <v>42168.559432870374</v>
      </c>
      <c r="M3647" t="b">
        <v>0</v>
      </c>
      <c r="N3647">
        <v>1</v>
      </c>
      <c r="O3647" t="b">
        <v>0</v>
      </c>
      <c r="P3647" t="s">
        <v>8268</v>
      </c>
      <c r="Q3647" s="6">
        <f t="shared" si="224"/>
        <v>1E-4</v>
      </c>
      <c r="R3647" s="8">
        <f t="shared" si="227"/>
        <v>5</v>
      </c>
      <c r="S3647" t="s">
        <v>8320</v>
      </c>
      <c r="T3647" t="s">
        <v>8349</v>
      </c>
    </row>
    <row r="3648" spans="1:20" ht="45" x14ac:dyDescent="0.25">
      <c r="A3648">
        <v>167</v>
      </c>
      <c r="B3648" s="3" t="s">
        <v>169</v>
      </c>
      <c r="C3648" s="3" t="s">
        <v>4277</v>
      </c>
      <c r="D3648">
        <v>110000</v>
      </c>
      <c r="E3648">
        <v>11</v>
      </c>
      <c r="F3648" t="s">
        <v>8221</v>
      </c>
      <c r="G3648" t="s">
        <v>8224</v>
      </c>
      <c r="H3648" t="s">
        <v>8246</v>
      </c>
      <c r="I3648">
        <v>1438726535</v>
      </c>
      <c r="J3648" s="13">
        <f t="shared" si="225"/>
        <v>42220.927488425921</v>
      </c>
      <c r="K3648">
        <v>1433542535</v>
      </c>
      <c r="L3648" s="13">
        <f t="shared" si="226"/>
        <v>42107.864722222221</v>
      </c>
      <c r="M3648" t="b">
        <v>0</v>
      </c>
      <c r="N3648">
        <v>2</v>
      </c>
      <c r="O3648" t="b">
        <v>0</v>
      </c>
      <c r="P3648" t="s">
        <v>8268</v>
      </c>
      <c r="Q3648" s="6">
        <f t="shared" si="224"/>
        <v>1E-4</v>
      </c>
      <c r="R3648" s="8">
        <f t="shared" si="227"/>
        <v>5.5</v>
      </c>
      <c r="S3648" t="s">
        <v>8320</v>
      </c>
      <c r="T3648" t="s">
        <v>8349</v>
      </c>
    </row>
    <row r="3649" spans="1:20" ht="60" x14ac:dyDescent="0.25">
      <c r="A3649">
        <v>2589</v>
      </c>
      <c r="B3649" s="3" t="s">
        <v>2589</v>
      </c>
      <c r="C3649" s="3" t="s">
        <v>6699</v>
      </c>
      <c r="D3649">
        <v>50000</v>
      </c>
      <c r="E3649">
        <v>5</v>
      </c>
      <c r="F3649" t="s">
        <v>8221</v>
      </c>
      <c r="G3649" t="s">
        <v>8232</v>
      </c>
      <c r="H3649" t="s">
        <v>8253</v>
      </c>
      <c r="I3649">
        <v>1458733927</v>
      </c>
      <c r="J3649" s="13">
        <f t="shared" si="225"/>
        <v>42452.494525462964</v>
      </c>
      <c r="K3649">
        <v>1456145527</v>
      </c>
      <c r="L3649" s="13">
        <f t="shared" si="226"/>
        <v>42215.662314814821</v>
      </c>
      <c r="M3649" t="b">
        <v>0</v>
      </c>
      <c r="N3649">
        <v>1</v>
      </c>
      <c r="O3649" t="b">
        <v>0</v>
      </c>
      <c r="P3649" t="s">
        <v>8284</v>
      </c>
      <c r="Q3649" s="6">
        <f t="shared" si="224"/>
        <v>1E-4</v>
      </c>
      <c r="R3649" s="8">
        <f t="shared" si="227"/>
        <v>5</v>
      </c>
      <c r="S3649" t="s">
        <v>8328</v>
      </c>
      <c r="T3649" t="s">
        <v>8356</v>
      </c>
    </row>
    <row r="3650" spans="1:20" ht="45" x14ac:dyDescent="0.25">
      <c r="A3650">
        <v>3120</v>
      </c>
      <c r="B3650" s="3" t="s">
        <v>3120</v>
      </c>
      <c r="C3650" s="3" t="s">
        <v>7230</v>
      </c>
      <c r="D3650">
        <v>1300000</v>
      </c>
      <c r="E3650">
        <v>128</v>
      </c>
      <c r="F3650" t="s">
        <v>8221</v>
      </c>
      <c r="G3650" t="s">
        <v>8233</v>
      </c>
      <c r="H3650" t="s">
        <v>8249</v>
      </c>
      <c r="I3650">
        <v>1462484196</v>
      </c>
      <c r="J3650" s="13">
        <f t="shared" si="225"/>
        <v>42495.900416666671</v>
      </c>
      <c r="K3650">
        <v>1457303796</v>
      </c>
      <c r="L3650" s="13">
        <f t="shared" si="226"/>
        <v>42746.019652777773</v>
      </c>
      <c r="M3650" t="b">
        <v>0</v>
      </c>
      <c r="N3650">
        <v>10</v>
      </c>
      <c r="O3650" t="b">
        <v>0</v>
      </c>
      <c r="P3650" t="s">
        <v>8303</v>
      </c>
      <c r="Q3650" s="6">
        <f t="shared" ref="Q3650:Q3713" si="228">E3650/D3650</f>
        <v>9.8461538461538464E-5</v>
      </c>
      <c r="R3650" s="8">
        <f t="shared" si="227"/>
        <v>12.8</v>
      </c>
      <c r="S3650" t="s">
        <v>8317</v>
      </c>
      <c r="T3650" t="s">
        <v>8330</v>
      </c>
    </row>
    <row r="3651" spans="1:20" ht="60" x14ac:dyDescent="0.25">
      <c r="A3651">
        <v>2153</v>
      </c>
      <c r="B3651" s="3" t="s">
        <v>2154</v>
      </c>
      <c r="C3651" s="3" t="s">
        <v>6263</v>
      </c>
      <c r="D3651">
        <v>372625</v>
      </c>
      <c r="E3651">
        <v>34</v>
      </c>
      <c r="F3651" t="s">
        <v>8221</v>
      </c>
      <c r="G3651" t="s">
        <v>8224</v>
      </c>
      <c r="H3651" t="s">
        <v>8246</v>
      </c>
      <c r="I3651">
        <v>1420876740</v>
      </c>
      <c r="J3651" s="13">
        <f t="shared" ref="J3651:J3714" si="229">(((I3651/60)/60)/24)+DATE(1970,1,1)</f>
        <v>42014.332638888889</v>
      </c>
      <c r="K3651">
        <v>1417470718</v>
      </c>
      <c r="L3651" s="13">
        <f t="shared" ref="L3651:L3714" si="230">(((K3670/60)/60)/24)+DATE(1970,1,1)</f>
        <v>42411.942997685182</v>
      </c>
      <c r="M3651" t="b">
        <v>0</v>
      </c>
      <c r="N3651">
        <v>4</v>
      </c>
      <c r="O3651" t="b">
        <v>0</v>
      </c>
      <c r="P3651" t="s">
        <v>8282</v>
      </c>
      <c r="Q3651" s="6">
        <f t="shared" si="228"/>
        <v>9.1244548809124457E-5</v>
      </c>
      <c r="R3651" s="8">
        <f t="shared" ref="R3651:R3714" si="231">E3651/N3651</f>
        <v>8.5</v>
      </c>
      <c r="S3651" t="s">
        <v>8312</v>
      </c>
      <c r="T3651" t="s">
        <v>8348</v>
      </c>
    </row>
    <row r="3652" spans="1:20" ht="60" x14ac:dyDescent="0.25">
      <c r="A3652">
        <v>486</v>
      </c>
      <c r="B3652" s="3" t="s">
        <v>487</v>
      </c>
      <c r="C3652" s="3" t="s">
        <v>4596</v>
      </c>
      <c r="D3652">
        <v>550000</v>
      </c>
      <c r="E3652">
        <v>50</v>
      </c>
      <c r="F3652" t="s">
        <v>8221</v>
      </c>
      <c r="G3652" t="s">
        <v>8226</v>
      </c>
      <c r="H3652" t="s">
        <v>8248</v>
      </c>
      <c r="I3652">
        <v>1401662239</v>
      </c>
      <c r="J3652" s="13">
        <f t="shared" si="229"/>
        <v>41791.94258101852</v>
      </c>
      <c r="K3652">
        <v>1399070239</v>
      </c>
      <c r="L3652" s="13">
        <f t="shared" si="230"/>
        <v>41953.95821759259</v>
      </c>
      <c r="M3652" t="b">
        <v>0</v>
      </c>
      <c r="N3652">
        <v>1</v>
      </c>
      <c r="O3652" t="b">
        <v>0</v>
      </c>
      <c r="P3652" t="s">
        <v>8270</v>
      </c>
      <c r="Q3652" s="6">
        <f t="shared" si="228"/>
        <v>9.0909090909090904E-5</v>
      </c>
      <c r="R3652" s="8">
        <f t="shared" si="231"/>
        <v>50</v>
      </c>
      <c r="S3652" t="s">
        <v>8320</v>
      </c>
      <c r="T3652" t="s">
        <v>8347</v>
      </c>
    </row>
    <row r="3653" spans="1:20" x14ac:dyDescent="0.25">
      <c r="A3653">
        <v>638</v>
      </c>
      <c r="B3653" s="3" t="s">
        <v>639</v>
      </c>
      <c r="C3653" s="3" t="s">
        <v>4748</v>
      </c>
      <c r="D3653">
        <v>200000</v>
      </c>
      <c r="E3653">
        <v>18</v>
      </c>
      <c r="F3653" t="s">
        <v>8220</v>
      </c>
      <c r="G3653" t="s">
        <v>8236</v>
      </c>
      <c r="H3653" t="s">
        <v>8249</v>
      </c>
      <c r="I3653">
        <v>1490447662</v>
      </c>
      <c r="J3653" s="13">
        <f t="shared" si="229"/>
        <v>42819.55164351852</v>
      </c>
      <c r="K3653">
        <v>1485267262</v>
      </c>
      <c r="L3653" s="13">
        <f t="shared" si="230"/>
        <v>42097.649224537032</v>
      </c>
      <c r="M3653" t="b">
        <v>0</v>
      </c>
      <c r="N3653">
        <v>6</v>
      </c>
      <c r="O3653" t="b">
        <v>0</v>
      </c>
      <c r="P3653" t="s">
        <v>8272</v>
      </c>
      <c r="Q3653" s="6">
        <f t="shared" si="228"/>
        <v>9.0000000000000006E-5</v>
      </c>
      <c r="R3653" s="8">
        <f t="shared" si="231"/>
        <v>3</v>
      </c>
      <c r="S3653" t="s">
        <v>8310</v>
      </c>
      <c r="T3653" t="s">
        <v>8357</v>
      </c>
    </row>
    <row r="3654" spans="1:20" ht="60" x14ac:dyDescent="0.25">
      <c r="A3654">
        <v>3932</v>
      </c>
      <c r="B3654" s="3" t="s">
        <v>3929</v>
      </c>
      <c r="C3654" s="3" t="s">
        <v>8040</v>
      </c>
      <c r="D3654">
        <v>12000</v>
      </c>
      <c r="E3654">
        <v>1</v>
      </c>
      <c r="F3654" t="s">
        <v>8221</v>
      </c>
      <c r="G3654" t="s">
        <v>8224</v>
      </c>
      <c r="H3654" t="s">
        <v>8246</v>
      </c>
      <c r="I3654">
        <v>1458097364</v>
      </c>
      <c r="J3654" s="13">
        <f t="shared" si="229"/>
        <v>42445.126898148148</v>
      </c>
      <c r="K3654">
        <v>1455508964</v>
      </c>
      <c r="L3654" s="13">
        <f t="shared" si="230"/>
        <v>42689.029583333337</v>
      </c>
      <c r="M3654" t="b">
        <v>0</v>
      </c>
      <c r="N3654">
        <v>1</v>
      </c>
      <c r="O3654" t="b">
        <v>0</v>
      </c>
      <c r="P3654" t="s">
        <v>8271</v>
      </c>
      <c r="Q3654" s="6">
        <f t="shared" si="228"/>
        <v>8.3333333333333331E-5</v>
      </c>
      <c r="R3654" s="8">
        <f t="shared" si="231"/>
        <v>1</v>
      </c>
      <c r="S3654" t="s">
        <v>8317</v>
      </c>
      <c r="T3654" t="s">
        <v>8318</v>
      </c>
    </row>
    <row r="3655" spans="1:20" ht="60" x14ac:dyDescent="0.25">
      <c r="A3655">
        <v>214</v>
      </c>
      <c r="B3655" s="3" t="s">
        <v>216</v>
      </c>
      <c r="C3655" s="3" t="s">
        <v>4324</v>
      </c>
      <c r="D3655">
        <v>12500</v>
      </c>
      <c r="E3655">
        <v>1</v>
      </c>
      <c r="F3655" t="s">
        <v>8221</v>
      </c>
      <c r="G3655" t="s">
        <v>8224</v>
      </c>
      <c r="H3655" t="s">
        <v>8246</v>
      </c>
      <c r="I3655">
        <v>1425655349</v>
      </c>
      <c r="J3655" s="13">
        <f t="shared" si="229"/>
        <v>42069.64061342593</v>
      </c>
      <c r="K3655">
        <v>1420471349</v>
      </c>
      <c r="L3655" s="13">
        <f t="shared" si="230"/>
        <v>41838.832152777781</v>
      </c>
      <c r="M3655" t="b">
        <v>0</v>
      </c>
      <c r="N3655">
        <v>1</v>
      </c>
      <c r="O3655" t="b">
        <v>0</v>
      </c>
      <c r="P3655" t="s">
        <v>8268</v>
      </c>
      <c r="Q3655" s="6">
        <f t="shared" si="228"/>
        <v>8.0000000000000007E-5</v>
      </c>
      <c r="R3655" s="8">
        <f t="shared" si="231"/>
        <v>1</v>
      </c>
      <c r="S3655" t="s">
        <v>8320</v>
      </c>
      <c r="T3655" t="s">
        <v>8349</v>
      </c>
    </row>
    <row r="3656" spans="1:20" ht="30" x14ac:dyDescent="0.25">
      <c r="A3656">
        <v>635</v>
      </c>
      <c r="B3656" s="3" t="s">
        <v>636</v>
      </c>
      <c r="C3656" s="3" t="s">
        <v>4745</v>
      </c>
      <c r="D3656">
        <v>25000</v>
      </c>
      <c r="E3656">
        <v>2</v>
      </c>
      <c r="F3656" t="s">
        <v>8220</v>
      </c>
      <c r="G3656" t="s">
        <v>8224</v>
      </c>
      <c r="H3656" t="s">
        <v>8246</v>
      </c>
      <c r="I3656">
        <v>1428804762</v>
      </c>
      <c r="J3656" s="13">
        <f t="shared" si="229"/>
        <v>42106.092152777783</v>
      </c>
      <c r="K3656">
        <v>1426212762</v>
      </c>
      <c r="L3656" s="13">
        <f t="shared" si="230"/>
        <v>41958.285046296296</v>
      </c>
      <c r="M3656" t="b">
        <v>0</v>
      </c>
      <c r="N3656">
        <v>1</v>
      </c>
      <c r="O3656" t="b">
        <v>0</v>
      </c>
      <c r="P3656" t="s">
        <v>8272</v>
      </c>
      <c r="Q3656" s="6">
        <f t="shared" si="228"/>
        <v>8.0000000000000007E-5</v>
      </c>
      <c r="R3656" s="8">
        <f t="shared" si="231"/>
        <v>2</v>
      </c>
      <c r="S3656" t="s">
        <v>8310</v>
      </c>
      <c r="T3656" t="s">
        <v>8357</v>
      </c>
    </row>
    <row r="3657" spans="1:20" ht="30" x14ac:dyDescent="0.25">
      <c r="A3657">
        <v>1181</v>
      </c>
      <c r="B3657" s="3" t="s">
        <v>1182</v>
      </c>
      <c r="C3657" s="3" t="s">
        <v>5291</v>
      </c>
      <c r="D3657">
        <v>50000</v>
      </c>
      <c r="E3657">
        <v>4</v>
      </c>
      <c r="F3657" t="s">
        <v>8221</v>
      </c>
      <c r="G3657" t="s">
        <v>8224</v>
      </c>
      <c r="H3657" t="s">
        <v>8246</v>
      </c>
      <c r="I3657">
        <v>1425197321</v>
      </c>
      <c r="J3657" s="13">
        <f t="shared" si="229"/>
        <v>42064.339363425926</v>
      </c>
      <c r="K3657">
        <v>1422605321</v>
      </c>
      <c r="L3657" s="13">
        <f t="shared" si="230"/>
        <v>42017.907337962963</v>
      </c>
      <c r="M3657" t="b">
        <v>0</v>
      </c>
      <c r="N3657">
        <v>3</v>
      </c>
      <c r="O3657" t="b">
        <v>0</v>
      </c>
      <c r="P3657" t="s">
        <v>8284</v>
      </c>
      <c r="Q3657" s="6">
        <f t="shared" si="228"/>
        <v>8.0000000000000007E-5</v>
      </c>
      <c r="R3657" s="8">
        <f t="shared" si="231"/>
        <v>1.3333333333333333</v>
      </c>
      <c r="S3657" t="s">
        <v>8328</v>
      </c>
      <c r="T3657" t="s">
        <v>8356</v>
      </c>
    </row>
    <row r="3658" spans="1:20" ht="30" x14ac:dyDescent="0.25">
      <c r="A3658">
        <v>152</v>
      </c>
      <c r="B3658" s="3" t="s">
        <v>154</v>
      </c>
      <c r="C3658" s="3" t="s">
        <v>4262</v>
      </c>
      <c r="D3658">
        <v>380000</v>
      </c>
      <c r="E3658">
        <v>30</v>
      </c>
      <c r="F3658" t="s">
        <v>8220</v>
      </c>
      <c r="G3658" t="s">
        <v>8224</v>
      </c>
      <c r="H3658" t="s">
        <v>8246</v>
      </c>
      <c r="I3658">
        <v>1411437100</v>
      </c>
      <c r="J3658" s="13">
        <f t="shared" si="229"/>
        <v>41905.077546296299</v>
      </c>
      <c r="K3658">
        <v>1408845100</v>
      </c>
      <c r="L3658" s="13">
        <f t="shared" si="230"/>
        <v>42034.960127314815</v>
      </c>
      <c r="M3658" t="b">
        <v>0</v>
      </c>
      <c r="N3658">
        <v>2</v>
      </c>
      <c r="O3658" t="b">
        <v>0</v>
      </c>
      <c r="P3658" t="s">
        <v>8267</v>
      </c>
      <c r="Q3658" s="6">
        <f t="shared" si="228"/>
        <v>7.8947368421052633E-5</v>
      </c>
      <c r="R3658" s="8">
        <f t="shared" si="231"/>
        <v>15</v>
      </c>
      <c r="S3658" t="s">
        <v>8320</v>
      </c>
      <c r="T3658" t="s">
        <v>8340</v>
      </c>
    </row>
    <row r="3659" spans="1:20" ht="60" x14ac:dyDescent="0.25">
      <c r="A3659">
        <v>1440</v>
      </c>
      <c r="B3659" s="3" t="s">
        <v>1441</v>
      </c>
      <c r="C3659" s="3" t="s">
        <v>5550</v>
      </c>
      <c r="D3659">
        <v>13000</v>
      </c>
      <c r="E3659">
        <v>1</v>
      </c>
      <c r="F3659" t="s">
        <v>8221</v>
      </c>
      <c r="G3659" t="s">
        <v>8237</v>
      </c>
      <c r="H3659" t="s">
        <v>8249</v>
      </c>
      <c r="I3659">
        <v>1464285463</v>
      </c>
      <c r="J3659" s="13">
        <f t="shared" si="229"/>
        <v>42516.748414351852</v>
      </c>
      <c r="K3659">
        <v>1461693463</v>
      </c>
      <c r="L3659" s="13">
        <f t="shared" si="230"/>
        <v>42590.677152777775</v>
      </c>
      <c r="M3659" t="b">
        <v>0</v>
      </c>
      <c r="N3659">
        <v>1</v>
      </c>
      <c r="O3659" t="b">
        <v>0</v>
      </c>
      <c r="P3659" t="s">
        <v>8287</v>
      </c>
      <c r="Q3659" s="6">
        <f t="shared" si="228"/>
        <v>7.6923076923076926E-5</v>
      </c>
      <c r="R3659" s="8">
        <f t="shared" si="231"/>
        <v>1</v>
      </c>
      <c r="S3659" t="s">
        <v>8323</v>
      </c>
      <c r="T3659" t="s">
        <v>8358</v>
      </c>
    </row>
    <row r="3660" spans="1:20" ht="60" x14ac:dyDescent="0.25">
      <c r="A3660">
        <v>540</v>
      </c>
      <c r="B3660" s="3" t="s">
        <v>541</v>
      </c>
      <c r="C3660" s="3" t="s">
        <v>4650</v>
      </c>
      <c r="D3660">
        <v>15000</v>
      </c>
      <c r="E3660">
        <v>1</v>
      </c>
      <c r="F3660" t="s">
        <v>8221</v>
      </c>
      <c r="G3660" t="s">
        <v>8224</v>
      </c>
      <c r="H3660" t="s">
        <v>8246</v>
      </c>
      <c r="I3660">
        <v>1423078606</v>
      </c>
      <c r="J3660" s="13">
        <f t="shared" si="229"/>
        <v>42039.817199074074</v>
      </c>
      <c r="K3660">
        <v>1420486606</v>
      </c>
      <c r="L3660" s="13">
        <f t="shared" si="230"/>
        <v>42645.367442129631</v>
      </c>
      <c r="M3660" t="b">
        <v>0</v>
      </c>
      <c r="N3660">
        <v>1</v>
      </c>
      <c r="O3660" t="b">
        <v>0</v>
      </c>
      <c r="P3660" t="s">
        <v>8272</v>
      </c>
      <c r="Q3660" s="6">
        <f t="shared" si="228"/>
        <v>6.666666666666667E-5</v>
      </c>
      <c r="R3660" s="8">
        <f t="shared" si="231"/>
        <v>1</v>
      </c>
      <c r="S3660" t="s">
        <v>8310</v>
      </c>
      <c r="T3660" t="s">
        <v>8357</v>
      </c>
    </row>
    <row r="3661" spans="1:20" ht="60" x14ac:dyDescent="0.25">
      <c r="A3661">
        <v>1178</v>
      </c>
      <c r="B3661" s="3" t="s">
        <v>1179</v>
      </c>
      <c r="C3661" s="3" t="s">
        <v>5288</v>
      </c>
      <c r="D3661">
        <v>75000</v>
      </c>
      <c r="E3661">
        <v>5</v>
      </c>
      <c r="F3661" t="s">
        <v>8221</v>
      </c>
      <c r="G3661" t="s">
        <v>8224</v>
      </c>
      <c r="H3661" t="s">
        <v>8246</v>
      </c>
      <c r="I3661">
        <v>1408225452</v>
      </c>
      <c r="J3661" s="13">
        <f t="shared" si="229"/>
        <v>41867.905694444446</v>
      </c>
      <c r="K3661">
        <v>1405633452</v>
      </c>
      <c r="L3661" s="13">
        <f t="shared" si="230"/>
        <v>42130.335358796292</v>
      </c>
      <c r="M3661" t="b">
        <v>0</v>
      </c>
      <c r="N3661">
        <v>1</v>
      </c>
      <c r="O3661" t="b">
        <v>0</v>
      </c>
      <c r="P3661" t="s">
        <v>8284</v>
      </c>
      <c r="Q3661" s="6">
        <f t="shared" si="228"/>
        <v>6.666666666666667E-5</v>
      </c>
      <c r="R3661" s="8">
        <f t="shared" si="231"/>
        <v>5</v>
      </c>
      <c r="S3661" t="s">
        <v>8328</v>
      </c>
      <c r="T3661" t="s">
        <v>8356</v>
      </c>
    </row>
    <row r="3662" spans="1:20" ht="60" x14ac:dyDescent="0.25">
      <c r="A3662">
        <v>1497</v>
      </c>
      <c r="B3662" s="3" t="s">
        <v>1498</v>
      </c>
      <c r="C3662" s="3" t="s">
        <v>5607</v>
      </c>
      <c r="D3662">
        <v>15000</v>
      </c>
      <c r="E3662">
        <v>1</v>
      </c>
      <c r="F3662" t="s">
        <v>8221</v>
      </c>
      <c r="G3662" t="s">
        <v>8224</v>
      </c>
      <c r="H3662" t="s">
        <v>8246</v>
      </c>
      <c r="I3662">
        <v>1375299780</v>
      </c>
      <c r="J3662" s="13">
        <f t="shared" si="229"/>
        <v>41486.821527777778</v>
      </c>
      <c r="K3662">
        <v>1371655522</v>
      </c>
      <c r="L3662" s="13">
        <f t="shared" si="230"/>
        <v>41878.140497685185</v>
      </c>
      <c r="M3662" t="b">
        <v>0</v>
      </c>
      <c r="N3662">
        <v>1</v>
      </c>
      <c r="O3662" t="b">
        <v>0</v>
      </c>
      <c r="P3662" t="s">
        <v>8275</v>
      </c>
      <c r="Q3662" s="6">
        <f t="shared" si="228"/>
        <v>6.666666666666667E-5</v>
      </c>
      <c r="R3662" s="8">
        <f t="shared" si="231"/>
        <v>1</v>
      </c>
      <c r="S3662" t="s">
        <v>8323</v>
      </c>
      <c r="T3662" t="s">
        <v>8345</v>
      </c>
    </row>
    <row r="3663" spans="1:20" ht="45" x14ac:dyDescent="0.25">
      <c r="A3663">
        <v>3912</v>
      </c>
      <c r="B3663" s="3" t="s">
        <v>3909</v>
      </c>
      <c r="C3663" s="3" t="s">
        <v>8020</v>
      </c>
      <c r="D3663">
        <v>15000</v>
      </c>
      <c r="E3663">
        <v>1</v>
      </c>
      <c r="F3663" t="s">
        <v>8221</v>
      </c>
      <c r="G3663" t="s">
        <v>8224</v>
      </c>
      <c r="H3663" t="s">
        <v>8246</v>
      </c>
      <c r="I3663">
        <v>1429936500</v>
      </c>
      <c r="J3663" s="13">
        <f t="shared" si="229"/>
        <v>42119.190972222219</v>
      </c>
      <c r="K3663">
        <v>1424759330</v>
      </c>
      <c r="L3663" s="13">
        <f t="shared" si="230"/>
        <v>42107.841284722221</v>
      </c>
      <c r="M3663" t="b">
        <v>0</v>
      </c>
      <c r="N3663">
        <v>1</v>
      </c>
      <c r="O3663" t="b">
        <v>0</v>
      </c>
      <c r="P3663" t="s">
        <v>8271</v>
      </c>
      <c r="Q3663" s="6">
        <f t="shared" si="228"/>
        <v>6.666666666666667E-5</v>
      </c>
      <c r="R3663" s="8">
        <f t="shared" si="231"/>
        <v>1</v>
      </c>
      <c r="S3663" t="s">
        <v>8317</v>
      </c>
      <c r="T3663" t="s">
        <v>8318</v>
      </c>
    </row>
    <row r="3664" spans="1:20" ht="60" x14ac:dyDescent="0.25">
      <c r="A3664">
        <v>4006</v>
      </c>
      <c r="B3664" s="3" t="s">
        <v>4002</v>
      </c>
      <c r="C3664" s="3" t="s">
        <v>8111</v>
      </c>
      <c r="D3664">
        <v>30000</v>
      </c>
      <c r="E3664">
        <v>2</v>
      </c>
      <c r="F3664" t="s">
        <v>8221</v>
      </c>
      <c r="G3664" t="s">
        <v>8224</v>
      </c>
      <c r="H3664" t="s">
        <v>8246</v>
      </c>
      <c r="I3664">
        <v>1455647587</v>
      </c>
      <c r="J3664" s="13">
        <f t="shared" si="229"/>
        <v>42416.772997685184</v>
      </c>
      <c r="K3664">
        <v>1453487587</v>
      </c>
      <c r="L3664" s="13">
        <f t="shared" si="230"/>
        <v>41977.780104166668</v>
      </c>
      <c r="M3664" t="b">
        <v>0</v>
      </c>
      <c r="N3664">
        <v>1</v>
      </c>
      <c r="O3664" t="b">
        <v>0</v>
      </c>
      <c r="P3664" t="s">
        <v>8271</v>
      </c>
      <c r="Q3664" s="6">
        <f t="shared" si="228"/>
        <v>6.666666666666667E-5</v>
      </c>
      <c r="R3664" s="8">
        <f t="shared" si="231"/>
        <v>2</v>
      </c>
      <c r="S3664" t="s">
        <v>8317</v>
      </c>
      <c r="T3664" t="s">
        <v>8318</v>
      </c>
    </row>
    <row r="3665" spans="1:20" ht="30" x14ac:dyDescent="0.25">
      <c r="A3665">
        <v>1702</v>
      </c>
      <c r="B3665" s="3" t="s">
        <v>1703</v>
      </c>
      <c r="C3665" s="3" t="s">
        <v>5812</v>
      </c>
      <c r="D3665">
        <v>16500</v>
      </c>
      <c r="E3665">
        <v>1</v>
      </c>
      <c r="F3665" t="s">
        <v>8221</v>
      </c>
      <c r="G3665" t="s">
        <v>8224</v>
      </c>
      <c r="H3665" t="s">
        <v>8246</v>
      </c>
      <c r="I3665">
        <v>1427745150</v>
      </c>
      <c r="J3665" s="13">
        <f t="shared" si="229"/>
        <v>42093.828125</v>
      </c>
      <c r="K3665">
        <v>1425156750</v>
      </c>
      <c r="L3665" s="13">
        <f t="shared" si="230"/>
        <v>42045.784155092595</v>
      </c>
      <c r="M3665" t="b">
        <v>0</v>
      </c>
      <c r="N3665">
        <v>1</v>
      </c>
      <c r="O3665" t="b">
        <v>0</v>
      </c>
      <c r="P3665" t="s">
        <v>8293</v>
      </c>
      <c r="Q3665" s="6">
        <f t="shared" si="228"/>
        <v>6.0606060606060605E-5</v>
      </c>
      <c r="R3665" s="8">
        <f t="shared" si="231"/>
        <v>1</v>
      </c>
      <c r="S3665" t="s">
        <v>8314</v>
      </c>
      <c r="T3665" t="s">
        <v>8339</v>
      </c>
    </row>
    <row r="3666" spans="1:20" ht="60" x14ac:dyDescent="0.25">
      <c r="A3666">
        <v>155</v>
      </c>
      <c r="B3666" s="3" t="s">
        <v>157</v>
      </c>
      <c r="C3666" s="3" t="s">
        <v>4265</v>
      </c>
      <c r="D3666">
        <v>1350000</v>
      </c>
      <c r="E3666">
        <v>81</v>
      </c>
      <c r="F3666" t="s">
        <v>8220</v>
      </c>
      <c r="G3666" t="s">
        <v>8224</v>
      </c>
      <c r="H3666" t="s">
        <v>8246</v>
      </c>
      <c r="I3666">
        <v>1437657935</v>
      </c>
      <c r="J3666" s="13">
        <f t="shared" si="229"/>
        <v>42208.559432870374</v>
      </c>
      <c r="K3666">
        <v>1434201935</v>
      </c>
      <c r="L3666" s="13">
        <f t="shared" si="230"/>
        <v>42551.961689814809</v>
      </c>
      <c r="M3666" t="b">
        <v>0</v>
      </c>
      <c r="N3666">
        <v>4</v>
      </c>
      <c r="O3666" t="b">
        <v>0</v>
      </c>
      <c r="P3666" t="s">
        <v>8267</v>
      </c>
      <c r="Q3666" s="6">
        <f t="shared" si="228"/>
        <v>6.0000000000000002E-5</v>
      </c>
      <c r="R3666" s="8">
        <f t="shared" si="231"/>
        <v>20.25</v>
      </c>
      <c r="S3666" t="s">
        <v>8320</v>
      </c>
      <c r="T3666" t="s">
        <v>8340</v>
      </c>
    </row>
    <row r="3667" spans="1:20" ht="45" x14ac:dyDescent="0.25">
      <c r="A3667">
        <v>3993</v>
      </c>
      <c r="B3667" s="3" t="s">
        <v>3989</v>
      </c>
      <c r="C3667" s="3" t="s">
        <v>8099</v>
      </c>
      <c r="D3667">
        <v>50000</v>
      </c>
      <c r="E3667">
        <v>3</v>
      </c>
      <c r="F3667" t="s">
        <v>8221</v>
      </c>
      <c r="G3667" t="s">
        <v>8224</v>
      </c>
      <c r="H3667" t="s">
        <v>8246</v>
      </c>
      <c r="I3667">
        <v>1431549912</v>
      </c>
      <c r="J3667" s="13">
        <f t="shared" si="229"/>
        <v>42137.864722222221</v>
      </c>
      <c r="K3667">
        <v>1428957912</v>
      </c>
      <c r="L3667" s="13">
        <f t="shared" si="230"/>
        <v>41500.747453703705</v>
      </c>
      <c r="M3667" t="b">
        <v>0</v>
      </c>
      <c r="N3667">
        <v>1</v>
      </c>
      <c r="O3667" t="b">
        <v>0</v>
      </c>
      <c r="P3667" t="s">
        <v>8271</v>
      </c>
      <c r="Q3667" s="6">
        <f t="shared" si="228"/>
        <v>6.0000000000000002E-5</v>
      </c>
      <c r="R3667" s="8">
        <f t="shared" si="231"/>
        <v>3</v>
      </c>
      <c r="S3667" t="s">
        <v>8317</v>
      </c>
      <c r="T3667" t="s">
        <v>8318</v>
      </c>
    </row>
    <row r="3668" spans="1:20" ht="30" x14ac:dyDescent="0.25">
      <c r="A3668">
        <v>2373</v>
      </c>
      <c r="B3668" s="3" t="s">
        <v>2374</v>
      </c>
      <c r="C3668" s="3" t="s">
        <v>6483</v>
      </c>
      <c r="D3668">
        <v>850000</v>
      </c>
      <c r="E3668">
        <v>50</v>
      </c>
      <c r="F3668" t="s">
        <v>8220</v>
      </c>
      <c r="G3668" t="s">
        <v>8235</v>
      </c>
      <c r="H3668" t="s">
        <v>8255</v>
      </c>
      <c r="I3668">
        <v>1440863624</v>
      </c>
      <c r="J3668" s="13">
        <f t="shared" si="229"/>
        <v>42245.662314814821</v>
      </c>
      <c r="K3668">
        <v>1438271624</v>
      </c>
      <c r="L3668" s="13">
        <f t="shared" si="230"/>
        <v>42514.434548611112</v>
      </c>
      <c r="M3668" t="b">
        <v>0</v>
      </c>
      <c r="N3668">
        <v>1</v>
      </c>
      <c r="O3668" t="b">
        <v>0</v>
      </c>
      <c r="P3668" t="s">
        <v>8272</v>
      </c>
      <c r="Q3668" s="6">
        <f t="shared" si="228"/>
        <v>5.8823529411764708E-5</v>
      </c>
      <c r="R3668" s="8">
        <f t="shared" si="231"/>
        <v>50</v>
      </c>
      <c r="S3668" t="s">
        <v>8310</v>
      </c>
      <c r="T3668" t="s">
        <v>8357</v>
      </c>
    </row>
    <row r="3669" spans="1:20" ht="60" x14ac:dyDescent="0.25">
      <c r="A3669">
        <v>1176</v>
      </c>
      <c r="B3669" s="3" t="s">
        <v>1177</v>
      </c>
      <c r="C3669" s="3" t="s">
        <v>5286</v>
      </c>
      <c r="D3669">
        <v>175000</v>
      </c>
      <c r="E3669">
        <v>10</v>
      </c>
      <c r="F3669" t="s">
        <v>8221</v>
      </c>
      <c r="G3669" t="s">
        <v>8226</v>
      </c>
      <c r="H3669" t="s">
        <v>8248</v>
      </c>
      <c r="I3669">
        <v>1488805200</v>
      </c>
      <c r="J3669" s="13">
        <f t="shared" si="229"/>
        <v>42800.541666666672</v>
      </c>
      <c r="K3669">
        <v>1484094498</v>
      </c>
      <c r="L3669" s="13">
        <f t="shared" si="230"/>
        <v>42534.180717592593</v>
      </c>
      <c r="M3669" t="b">
        <v>0</v>
      </c>
      <c r="N3669">
        <v>1</v>
      </c>
      <c r="O3669" t="b">
        <v>0</v>
      </c>
      <c r="P3669" t="s">
        <v>8284</v>
      </c>
      <c r="Q3669" s="6">
        <f t="shared" si="228"/>
        <v>5.7142857142857142E-5</v>
      </c>
      <c r="R3669" s="8">
        <f t="shared" si="231"/>
        <v>10</v>
      </c>
      <c r="S3669" t="s">
        <v>8328</v>
      </c>
      <c r="T3669" t="s">
        <v>8356</v>
      </c>
    </row>
    <row r="3670" spans="1:20" ht="60" x14ac:dyDescent="0.25">
      <c r="A3670">
        <v>564</v>
      </c>
      <c r="B3670" s="3" t="s">
        <v>565</v>
      </c>
      <c r="C3670" s="3" t="s">
        <v>4674</v>
      </c>
      <c r="D3670">
        <v>18000</v>
      </c>
      <c r="E3670">
        <v>1</v>
      </c>
      <c r="F3670" t="s">
        <v>8221</v>
      </c>
      <c r="G3670" t="s">
        <v>8230</v>
      </c>
      <c r="H3670" t="s">
        <v>8249</v>
      </c>
      <c r="I3670">
        <v>1457822275</v>
      </c>
      <c r="J3670" s="13">
        <f t="shared" si="229"/>
        <v>42441.942997685182</v>
      </c>
      <c r="K3670">
        <v>1455230275</v>
      </c>
      <c r="L3670" s="13">
        <f t="shared" si="230"/>
        <v>42412.318668981476</v>
      </c>
      <c r="M3670" t="b">
        <v>0</v>
      </c>
      <c r="N3670">
        <v>1</v>
      </c>
      <c r="O3670" t="b">
        <v>0</v>
      </c>
      <c r="P3670" t="s">
        <v>8272</v>
      </c>
      <c r="Q3670" s="6">
        <f t="shared" si="228"/>
        <v>5.5555555555555558E-5</v>
      </c>
      <c r="R3670" s="8">
        <f t="shared" si="231"/>
        <v>1</v>
      </c>
      <c r="S3670" t="s">
        <v>8310</v>
      </c>
      <c r="T3670" t="s">
        <v>8357</v>
      </c>
    </row>
    <row r="3671" spans="1:20" ht="60" x14ac:dyDescent="0.25">
      <c r="A3671">
        <v>3055</v>
      </c>
      <c r="B3671" s="3" t="s">
        <v>3055</v>
      </c>
      <c r="C3671" s="3" t="s">
        <v>7165</v>
      </c>
      <c r="D3671">
        <v>20000</v>
      </c>
      <c r="E3671">
        <v>1</v>
      </c>
      <c r="F3671" t="s">
        <v>8221</v>
      </c>
      <c r="G3671" t="s">
        <v>8224</v>
      </c>
      <c r="H3671" t="s">
        <v>8246</v>
      </c>
      <c r="I3671">
        <v>1420844390</v>
      </c>
      <c r="J3671" s="13">
        <f t="shared" si="229"/>
        <v>42013.95821759259</v>
      </c>
      <c r="K3671">
        <v>1415660390</v>
      </c>
      <c r="L3671" s="13">
        <f t="shared" si="230"/>
        <v>42489.099687499998</v>
      </c>
      <c r="M3671" t="b">
        <v>0</v>
      </c>
      <c r="N3671">
        <v>1</v>
      </c>
      <c r="O3671" t="b">
        <v>0</v>
      </c>
      <c r="P3671" t="s">
        <v>8303</v>
      </c>
      <c r="Q3671" s="6">
        <f t="shared" si="228"/>
        <v>5.0000000000000002E-5</v>
      </c>
      <c r="R3671" s="8">
        <f t="shared" si="231"/>
        <v>1</v>
      </c>
      <c r="S3671" t="s">
        <v>8317</v>
      </c>
      <c r="T3671" t="s">
        <v>8330</v>
      </c>
    </row>
    <row r="3672" spans="1:20" ht="60" x14ac:dyDescent="0.25">
      <c r="A3672">
        <v>2948</v>
      </c>
      <c r="B3672" s="3" t="s">
        <v>2948</v>
      </c>
      <c r="C3672" s="3" t="s">
        <v>7058</v>
      </c>
      <c r="D3672">
        <v>500000</v>
      </c>
      <c r="E3672">
        <v>24</v>
      </c>
      <c r="F3672" t="s">
        <v>8221</v>
      </c>
      <c r="G3672" t="s">
        <v>8224</v>
      </c>
      <c r="H3672" t="s">
        <v>8246</v>
      </c>
      <c r="I3672">
        <v>1433259293</v>
      </c>
      <c r="J3672" s="13">
        <f t="shared" si="229"/>
        <v>42157.649224537032</v>
      </c>
      <c r="K3672">
        <v>1428075293</v>
      </c>
      <c r="L3672" s="13">
        <f t="shared" si="230"/>
        <v>42460.320613425924</v>
      </c>
      <c r="M3672" t="b">
        <v>0</v>
      </c>
      <c r="N3672">
        <v>9</v>
      </c>
      <c r="O3672" t="b">
        <v>0</v>
      </c>
      <c r="P3672" t="s">
        <v>8303</v>
      </c>
      <c r="Q3672" s="6">
        <f t="shared" si="228"/>
        <v>4.8000000000000001E-5</v>
      </c>
      <c r="R3672" s="8">
        <f t="shared" si="231"/>
        <v>2.6666666666666665</v>
      </c>
      <c r="S3672" t="s">
        <v>8317</v>
      </c>
      <c r="T3672" t="s">
        <v>8330</v>
      </c>
    </row>
    <row r="3673" spans="1:20" ht="60" x14ac:dyDescent="0.25">
      <c r="A3673">
        <v>3796</v>
      </c>
      <c r="B3673" s="3" t="s">
        <v>3793</v>
      </c>
      <c r="C3673" s="3" t="s">
        <v>7906</v>
      </c>
      <c r="D3673">
        <v>22500</v>
      </c>
      <c r="E3673">
        <v>1</v>
      </c>
      <c r="F3673" t="s">
        <v>8221</v>
      </c>
      <c r="G3673" t="s">
        <v>8224</v>
      </c>
      <c r="H3673" t="s">
        <v>8246</v>
      </c>
      <c r="I3673">
        <v>1484354556</v>
      </c>
      <c r="J3673" s="13">
        <f t="shared" si="229"/>
        <v>42749.029583333337</v>
      </c>
      <c r="K3673">
        <v>1479170556</v>
      </c>
      <c r="L3673" s="13">
        <f t="shared" si="230"/>
        <v>41849.887037037035</v>
      </c>
      <c r="M3673" t="b">
        <v>0</v>
      </c>
      <c r="N3673">
        <v>1</v>
      </c>
      <c r="O3673" t="b">
        <v>0</v>
      </c>
      <c r="P3673" t="s">
        <v>8305</v>
      </c>
      <c r="Q3673" s="6">
        <f t="shared" si="228"/>
        <v>4.4444444444444447E-5</v>
      </c>
      <c r="R3673" s="8">
        <f t="shared" si="231"/>
        <v>1</v>
      </c>
      <c r="S3673" t="s">
        <v>8317</v>
      </c>
      <c r="T3673" t="s">
        <v>8338</v>
      </c>
    </row>
    <row r="3674" spans="1:20" ht="60" x14ac:dyDescent="0.25">
      <c r="A3674">
        <v>666</v>
      </c>
      <c r="B3674" s="3" t="s">
        <v>667</v>
      </c>
      <c r="C3674" s="3" t="s">
        <v>4776</v>
      </c>
      <c r="D3674">
        <v>200000</v>
      </c>
      <c r="E3674">
        <v>8</v>
      </c>
      <c r="F3674" t="s">
        <v>8221</v>
      </c>
      <c r="G3674" t="s">
        <v>8224</v>
      </c>
      <c r="H3674" t="s">
        <v>8246</v>
      </c>
      <c r="I3674">
        <v>1408305498</v>
      </c>
      <c r="J3674" s="13">
        <f t="shared" si="229"/>
        <v>41868.832152777781</v>
      </c>
      <c r="K3674">
        <v>1405713498</v>
      </c>
      <c r="L3674" s="13">
        <f t="shared" si="230"/>
        <v>41899.792037037041</v>
      </c>
      <c r="M3674" t="b">
        <v>0</v>
      </c>
      <c r="N3674">
        <v>4</v>
      </c>
      <c r="O3674" t="b">
        <v>0</v>
      </c>
      <c r="P3674" t="s">
        <v>8273</v>
      </c>
      <c r="Q3674" s="6">
        <f t="shared" si="228"/>
        <v>4.0000000000000003E-5</v>
      </c>
      <c r="R3674" s="8">
        <f t="shared" si="231"/>
        <v>2</v>
      </c>
      <c r="S3674" t="s">
        <v>8310</v>
      </c>
      <c r="T3674" t="s">
        <v>8316</v>
      </c>
    </row>
    <row r="3675" spans="1:20" ht="45" x14ac:dyDescent="0.25">
      <c r="A3675">
        <v>1134</v>
      </c>
      <c r="B3675" s="3" t="s">
        <v>1135</v>
      </c>
      <c r="C3675" s="3" t="s">
        <v>5244</v>
      </c>
      <c r="D3675">
        <v>25000</v>
      </c>
      <c r="E3675">
        <v>1</v>
      </c>
      <c r="F3675" t="s">
        <v>8221</v>
      </c>
      <c r="G3675" t="s">
        <v>8226</v>
      </c>
      <c r="H3675" t="s">
        <v>8248</v>
      </c>
      <c r="I3675">
        <v>1417235580</v>
      </c>
      <c r="J3675" s="13">
        <f t="shared" si="229"/>
        <v>41972.189583333333</v>
      </c>
      <c r="K3675">
        <v>1416034228</v>
      </c>
      <c r="L3675" s="13">
        <f t="shared" si="230"/>
        <v>41620.93141203704</v>
      </c>
      <c r="M3675" t="b">
        <v>0</v>
      </c>
      <c r="N3675">
        <v>1</v>
      </c>
      <c r="O3675" t="b">
        <v>0</v>
      </c>
      <c r="P3675" t="s">
        <v>8283</v>
      </c>
      <c r="Q3675" s="6">
        <f t="shared" si="228"/>
        <v>4.0000000000000003E-5</v>
      </c>
      <c r="R3675" s="8">
        <f t="shared" si="231"/>
        <v>1</v>
      </c>
      <c r="S3675" t="s">
        <v>8312</v>
      </c>
      <c r="T3675" t="s">
        <v>8344</v>
      </c>
    </row>
    <row r="3676" spans="1:20" ht="30" x14ac:dyDescent="0.25">
      <c r="A3676">
        <v>2914</v>
      </c>
      <c r="B3676" s="3" t="s">
        <v>2914</v>
      </c>
      <c r="C3676" s="3" t="s">
        <v>7024</v>
      </c>
      <c r="D3676">
        <v>25000</v>
      </c>
      <c r="E3676">
        <v>1</v>
      </c>
      <c r="F3676" t="s">
        <v>8221</v>
      </c>
      <c r="G3676" t="s">
        <v>8225</v>
      </c>
      <c r="H3676" t="s">
        <v>8247</v>
      </c>
      <c r="I3676">
        <v>1426365994</v>
      </c>
      <c r="J3676" s="13">
        <f t="shared" si="229"/>
        <v>42077.865671296298</v>
      </c>
      <c r="K3676">
        <v>1421185594</v>
      </c>
      <c r="L3676" s="13">
        <f t="shared" si="230"/>
        <v>42393.961909722217</v>
      </c>
      <c r="M3676" t="b">
        <v>0</v>
      </c>
      <c r="N3676">
        <v>1</v>
      </c>
      <c r="O3676" t="b">
        <v>0</v>
      </c>
      <c r="P3676" t="s">
        <v>8271</v>
      </c>
      <c r="Q3676" s="6">
        <f t="shared" si="228"/>
        <v>4.0000000000000003E-5</v>
      </c>
      <c r="R3676" s="8">
        <f t="shared" si="231"/>
        <v>1</v>
      </c>
      <c r="S3676" t="s">
        <v>8317</v>
      </c>
      <c r="T3676" t="s">
        <v>8318</v>
      </c>
    </row>
    <row r="3677" spans="1:20" ht="60" x14ac:dyDescent="0.25">
      <c r="A3677">
        <v>2941</v>
      </c>
      <c r="B3677" s="3" t="s">
        <v>2941</v>
      </c>
      <c r="C3677" s="3" t="s">
        <v>7051</v>
      </c>
      <c r="D3677">
        <v>25000</v>
      </c>
      <c r="E3677">
        <v>1</v>
      </c>
      <c r="F3677" t="s">
        <v>8221</v>
      </c>
      <c r="G3677" t="s">
        <v>8224</v>
      </c>
      <c r="H3677" t="s">
        <v>8246</v>
      </c>
      <c r="I3677">
        <v>1425250955</v>
      </c>
      <c r="J3677" s="13">
        <f t="shared" si="229"/>
        <v>42064.960127314815</v>
      </c>
      <c r="K3677">
        <v>1422658955</v>
      </c>
      <c r="L3677" s="13">
        <f t="shared" si="230"/>
        <v>42031.471666666665</v>
      </c>
      <c r="M3677" t="b">
        <v>0</v>
      </c>
      <c r="N3677">
        <v>1</v>
      </c>
      <c r="O3677" t="b">
        <v>0</v>
      </c>
      <c r="P3677" t="s">
        <v>8303</v>
      </c>
      <c r="Q3677" s="6">
        <f t="shared" si="228"/>
        <v>4.0000000000000003E-5</v>
      </c>
      <c r="R3677" s="8">
        <f t="shared" si="231"/>
        <v>1</v>
      </c>
      <c r="S3677" t="s">
        <v>8317</v>
      </c>
      <c r="T3677" t="s">
        <v>8330</v>
      </c>
    </row>
    <row r="3678" spans="1:20" ht="60" x14ac:dyDescent="0.25">
      <c r="A3678">
        <v>3639</v>
      </c>
      <c r="B3678" s="3" t="s">
        <v>3637</v>
      </c>
      <c r="C3678" s="3" t="s">
        <v>7749</v>
      </c>
      <c r="D3678">
        <v>25000</v>
      </c>
      <c r="E3678">
        <v>1</v>
      </c>
      <c r="F3678" t="s">
        <v>8221</v>
      </c>
      <c r="G3678" t="s">
        <v>8224</v>
      </c>
      <c r="H3678" t="s">
        <v>8246</v>
      </c>
      <c r="I3678">
        <v>1475853060</v>
      </c>
      <c r="J3678" s="13">
        <f t="shared" si="229"/>
        <v>42650.632638888885</v>
      </c>
      <c r="K3678">
        <v>1470672906</v>
      </c>
      <c r="L3678" s="13">
        <f t="shared" si="230"/>
        <v>41828.967916666668</v>
      </c>
      <c r="M3678" t="b">
        <v>0</v>
      </c>
      <c r="N3678">
        <v>1</v>
      </c>
      <c r="O3678" t="b">
        <v>0</v>
      </c>
      <c r="P3678" t="s">
        <v>8305</v>
      </c>
      <c r="Q3678" s="6">
        <f t="shared" si="228"/>
        <v>4.0000000000000003E-5</v>
      </c>
      <c r="R3678" s="8">
        <f t="shared" si="231"/>
        <v>1</v>
      </c>
      <c r="S3678" t="s">
        <v>8317</v>
      </c>
      <c r="T3678" t="s">
        <v>8338</v>
      </c>
    </row>
    <row r="3679" spans="1:20" ht="60" x14ac:dyDescent="0.25">
      <c r="A3679">
        <v>1865</v>
      </c>
      <c r="B3679" s="3" t="s">
        <v>1866</v>
      </c>
      <c r="C3679" s="3" t="s">
        <v>5975</v>
      </c>
      <c r="D3679">
        <v>110000</v>
      </c>
      <c r="E3679">
        <v>4</v>
      </c>
      <c r="F3679" t="s">
        <v>8221</v>
      </c>
      <c r="G3679" t="s">
        <v>8225</v>
      </c>
      <c r="H3679" t="s">
        <v>8247</v>
      </c>
      <c r="I3679">
        <v>1478425747</v>
      </c>
      <c r="J3679" s="13">
        <f t="shared" si="229"/>
        <v>42680.409108796302</v>
      </c>
      <c r="K3679">
        <v>1475398147</v>
      </c>
      <c r="L3679" s="13">
        <f t="shared" si="230"/>
        <v>42642.988819444443</v>
      </c>
      <c r="M3679" t="b">
        <v>0</v>
      </c>
      <c r="N3679">
        <v>2</v>
      </c>
      <c r="O3679" t="b">
        <v>0</v>
      </c>
      <c r="P3679" t="s">
        <v>8283</v>
      </c>
      <c r="Q3679" s="6">
        <f t="shared" si="228"/>
        <v>3.6363636363636364E-5</v>
      </c>
      <c r="R3679" s="8">
        <f t="shared" si="231"/>
        <v>2</v>
      </c>
      <c r="S3679" t="s">
        <v>8312</v>
      </c>
      <c r="T3679" t="s">
        <v>8344</v>
      </c>
    </row>
    <row r="3680" spans="1:20" ht="45" x14ac:dyDescent="0.25">
      <c r="A3680">
        <v>445</v>
      </c>
      <c r="B3680" s="3" t="s">
        <v>446</v>
      </c>
      <c r="C3680" s="3" t="s">
        <v>4555</v>
      </c>
      <c r="D3680">
        <v>60000</v>
      </c>
      <c r="E3680">
        <v>2</v>
      </c>
      <c r="F3680" t="s">
        <v>8221</v>
      </c>
      <c r="G3680" t="s">
        <v>8224</v>
      </c>
      <c r="H3680" t="s">
        <v>8246</v>
      </c>
      <c r="I3680">
        <v>1432195375</v>
      </c>
      <c r="J3680" s="13">
        <f t="shared" si="229"/>
        <v>42145.335358796292</v>
      </c>
      <c r="K3680">
        <v>1430899375</v>
      </c>
      <c r="L3680" s="13">
        <f t="shared" si="230"/>
        <v>42390.171261574069</v>
      </c>
      <c r="M3680" t="b">
        <v>0</v>
      </c>
      <c r="N3680">
        <v>2</v>
      </c>
      <c r="O3680" t="b">
        <v>0</v>
      </c>
      <c r="P3680" t="s">
        <v>8270</v>
      </c>
      <c r="Q3680" s="6">
        <f t="shared" si="228"/>
        <v>3.3333333333333335E-5</v>
      </c>
      <c r="R3680" s="8">
        <f t="shared" si="231"/>
        <v>1</v>
      </c>
      <c r="S3680" t="s">
        <v>8320</v>
      </c>
      <c r="T3680" t="s">
        <v>8347</v>
      </c>
    </row>
    <row r="3681" spans="1:20" ht="60" x14ac:dyDescent="0.25">
      <c r="A3681">
        <v>2694</v>
      </c>
      <c r="B3681" s="3" t="s">
        <v>2694</v>
      </c>
      <c r="C3681" s="3" t="s">
        <v>6804</v>
      </c>
      <c r="D3681">
        <v>30000</v>
      </c>
      <c r="E3681">
        <v>1</v>
      </c>
      <c r="F3681" t="s">
        <v>8221</v>
      </c>
      <c r="G3681" t="s">
        <v>8224</v>
      </c>
      <c r="H3681" t="s">
        <v>8246</v>
      </c>
      <c r="I3681">
        <v>1411701739</v>
      </c>
      <c r="J3681" s="13">
        <f t="shared" si="229"/>
        <v>41908.140497685185</v>
      </c>
      <c r="K3681">
        <v>1409109739</v>
      </c>
      <c r="L3681" s="13">
        <f t="shared" si="230"/>
        <v>41815.927106481482</v>
      </c>
      <c r="M3681" t="b">
        <v>0</v>
      </c>
      <c r="N3681">
        <v>1</v>
      </c>
      <c r="O3681" t="b">
        <v>0</v>
      </c>
      <c r="P3681" t="s">
        <v>8284</v>
      </c>
      <c r="Q3681" s="6">
        <f t="shared" si="228"/>
        <v>3.3333333333333335E-5</v>
      </c>
      <c r="R3681" s="8">
        <f t="shared" si="231"/>
        <v>1</v>
      </c>
      <c r="S3681" t="s">
        <v>8328</v>
      </c>
      <c r="T3681" t="s">
        <v>8356</v>
      </c>
    </row>
    <row r="3682" spans="1:20" ht="45" x14ac:dyDescent="0.25">
      <c r="A3682">
        <v>2910</v>
      </c>
      <c r="B3682" s="3" t="s">
        <v>2910</v>
      </c>
      <c r="C3682" s="3" t="s">
        <v>7020</v>
      </c>
      <c r="D3682">
        <v>30000</v>
      </c>
      <c r="E3682">
        <v>1</v>
      </c>
      <c r="F3682" t="s">
        <v>8221</v>
      </c>
      <c r="G3682" t="s">
        <v>8225</v>
      </c>
      <c r="H3682" t="s">
        <v>8247</v>
      </c>
      <c r="I3682">
        <v>1434139887</v>
      </c>
      <c r="J3682" s="13">
        <f t="shared" si="229"/>
        <v>42167.841284722221</v>
      </c>
      <c r="K3682">
        <v>1428955887</v>
      </c>
      <c r="L3682" s="13">
        <f t="shared" si="230"/>
        <v>42433.825717592597</v>
      </c>
      <c r="M3682" t="b">
        <v>0</v>
      </c>
      <c r="N3682">
        <v>1</v>
      </c>
      <c r="O3682" t="b">
        <v>0</v>
      </c>
      <c r="P3682" t="s">
        <v>8271</v>
      </c>
      <c r="Q3682" s="6">
        <f t="shared" si="228"/>
        <v>3.3333333333333335E-5</v>
      </c>
      <c r="R3682" s="8">
        <f t="shared" si="231"/>
        <v>1</v>
      </c>
      <c r="S3682" t="s">
        <v>8317</v>
      </c>
      <c r="T3682" t="s">
        <v>8318</v>
      </c>
    </row>
    <row r="3683" spans="1:20" ht="45" x14ac:dyDescent="0.25">
      <c r="A3683">
        <v>3124</v>
      </c>
      <c r="B3683" s="3" t="s">
        <v>3124</v>
      </c>
      <c r="C3683" s="3" t="s">
        <v>7234</v>
      </c>
      <c r="D3683">
        <v>800000</v>
      </c>
      <c r="E3683">
        <v>26</v>
      </c>
      <c r="F3683" t="s">
        <v>8220</v>
      </c>
      <c r="G3683" t="s">
        <v>8224</v>
      </c>
      <c r="H3683" t="s">
        <v>8246</v>
      </c>
      <c r="I3683">
        <v>1422902601</v>
      </c>
      <c r="J3683" s="13">
        <f t="shared" si="229"/>
        <v>42037.780104166668</v>
      </c>
      <c r="K3683">
        <v>1417718601</v>
      </c>
      <c r="L3683" s="13">
        <f t="shared" si="230"/>
        <v>42433.737453703703</v>
      </c>
      <c r="M3683" t="b">
        <v>0</v>
      </c>
      <c r="N3683">
        <v>4</v>
      </c>
      <c r="O3683" t="b">
        <v>0</v>
      </c>
      <c r="P3683" t="s">
        <v>8303</v>
      </c>
      <c r="Q3683" s="6">
        <f t="shared" si="228"/>
        <v>3.2499999999999997E-5</v>
      </c>
      <c r="R3683" s="8">
        <f t="shared" si="231"/>
        <v>6.5</v>
      </c>
      <c r="S3683" t="s">
        <v>8317</v>
      </c>
      <c r="T3683" t="s">
        <v>8330</v>
      </c>
    </row>
    <row r="3684" spans="1:20" ht="45" x14ac:dyDescent="0.25">
      <c r="A3684">
        <v>2428</v>
      </c>
      <c r="B3684" s="3" t="s">
        <v>2429</v>
      </c>
      <c r="C3684" s="3" t="s">
        <v>6538</v>
      </c>
      <c r="D3684">
        <v>35000</v>
      </c>
      <c r="E3684">
        <v>1</v>
      </c>
      <c r="F3684" t="s">
        <v>8221</v>
      </c>
      <c r="G3684" t="s">
        <v>8224</v>
      </c>
      <c r="H3684" t="s">
        <v>8246</v>
      </c>
      <c r="I3684">
        <v>1426182551</v>
      </c>
      <c r="J3684" s="13">
        <f t="shared" si="229"/>
        <v>42075.742488425924</v>
      </c>
      <c r="K3684">
        <v>1423594151</v>
      </c>
      <c r="L3684" s="13">
        <f t="shared" si="230"/>
        <v>42437.094490740739</v>
      </c>
      <c r="M3684" t="b">
        <v>0</v>
      </c>
      <c r="N3684">
        <v>1</v>
      </c>
      <c r="O3684" t="b">
        <v>0</v>
      </c>
      <c r="P3684" t="s">
        <v>8284</v>
      </c>
      <c r="Q3684" s="6">
        <f t="shared" si="228"/>
        <v>2.8571428571428571E-5</v>
      </c>
      <c r="R3684" s="8">
        <f t="shared" si="231"/>
        <v>1</v>
      </c>
      <c r="S3684" t="s">
        <v>8328</v>
      </c>
      <c r="T3684" t="s">
        <v>8356</v>
      </c>
    </row>
    <row r="3685" spans="1:20" ht="60" x14ac:dyDescent="0.25">
      <c r="A3685">
        <v>2689</v>
      </c>
      <c r="B3685" s="3" t="s">
        <v>2689</v>
      </c>
      <c r="C3685" s="3" t="s">
        <v>6799</v>
      </c>
      <c r="D3685">
        <v>35000</v>
      </c>
      <c r="E3685">
        <v>1</v>
      </c>
      <c r="F3685" t="s">
        <v>8221</v>
      </c>
      <c r="G3685" t="s">
        <v>8224</v>
      </c>
      <c r="H3685" t="s">
        <v>8246</v>
      </c>
      <c r="I3685">
        <v>1469919890</v>
      </c>
      <c r="J3685" s="13">
        <f t="shared" si="229"/>
        <v>42581.961689814809</v>
      </c>
      <c r="K3685">
        <v>1467327890</v>
      </c>
      <c r="L3685" s="13">
        <f t="shared" si="230"/>
        <v>41865.583275462966</v>
      </c>
      <c r="M3685" t="b">
        <v>0</v>
      </c>
      <c r="N3685">
        <v>1</v>
      </c>
      <c r="O3685" t="b">
        <v>0</v>
      </c>
      <c r="P3685" t="s">
        <v>8284</v>
      </c>
      <c r="Q3685" s="6">
        <f t="shared" si="228"/>
        <v>2.8571428571428571E-5</v>
      </c>
      <c r="R3685" s="8">
        <f t="shared" si="231"/>
        <v>1</v>
      </c>
      <c r="S3685" t="s">
        <v>8328</v>
      </c>
      <c r="T3685" t="s">
        <v>8356</v>
      </c>
    </row>
    <row r="3686" spans="1:20" ht="60" x14ac:dyDescent="0.25">
      <c r="A3686">
        <v>435</v>
      </c>
      <c r="B3686" s="3" t="s">
        <v>436</v>
      </c>
      <c r="C3686" s="3" t="s">
        <v>4545</v>
      </c>
      <c r="D3686">
        <v>110000</v>
      </c>
      <c r="E3686">
        <v>3</v>
      </c>
      <c r="F3686" t="s">
        <v>8221</v>
      </c>
      <c r="G3686" t="s">
        <v>8224</v>
      </c>
      <c r="H3686" t="s">
        <v>8246</v>
      </c>
      <c r="I3686">
        <v>1379094980</v>
      </c>
      <c r="J3686" s="13">
        <f t="shared" si="229"/>
        <v>41530.747453703705</v>
      </c>
      <c r="K3686">
        <v>1376502980</v>
      </c>
      <c r="L3686" s="13">
        <f t="shared" si="230"/>
        <v>41908.650347222225</v>
      </c>
      <c r="M3686" t="b">
        <v>0</v>
      </c>
      <c r="N3686">
        <v>3</v>
      </c>
      <c r="O3686" t="b">
        <v>0</v>
      </c>
      <c r="P3686" t="s">
        <v>8270</v>
      </c>
      <c r="Q3686" s="6">
        <f t="shared" si="228"/>
        <v>2.7272727272727273E-5</v>
      </c>
      <c r="R3686" s="8">
        <f t="shared" si="231"/>
        <v>1</v>
      </c>
      <c r="S3686" t="s">
        <v>8320</v>
      </c>
      <c r="T3686" t="s">
        <v>8347</v>
      </c>
    </row>
    <row r="3687" spans="1:20" ht="60" x14ac:dyDescent="0.25">
      <c r="A3687">
        <v>159</v>
      </c>
      <c r="B3687" s="3" t="s">
        <v>161</v>
      </c>
      <c r="C3687" s="3" t="s">
        <v>4269</v>
      </c>
      <c r="D3687">
        <v>500000</v>
      </c>
      <c r="E3687">
        <v>10</v>
      </c>
      <c r="F3687" t="s">
        <v>8220</v>
      </c>
      <c r="G3687" t="s">
        <v>8224</v>
      </c>
      <c r="H3687" t="s">
        <v>8246</v>
      </c>
      <c r="I3687">
        <v>1467541545</v>
      </c>
      <c r="J3687" s="13">
        <f t="shared" si="229"/>
        <v>42554.434548611112</v>
      </c>
      <c r="K3687">
        <v>1464085545</v>
      </c>
      <c r="L3687" s="13">
        <f t="shared" si="230"/>
        <v>42593.431793981479</v>
      </c>
      <c r="M3687" t="b">
        <v>0</v>
      </c>
      <c r="N3687">
        <v>1</v>
      </c>
      <c r="O3687" t="b">
        <v>0</v>
      </c>
      <c r="P3687" t="s">
        <v>8267</v>
      </c>
      <c r="Q3687" s="6">
        <f t="shared" si="228"/>
        <v>2.0000000000000002E-5</v>
      </c>
      <c r="R3687" s="8">
        <f t="shared" si="231"/>
        <v>10</v>
      </c>
      <c r="S3687" t="s">
        <v>8320</v>
      </c>
      <c r="T3687" t="s">
        <v>8340</v>
      </c>
    </row>
    <row r="3688" spans="1:20" ht="45" x14ac:dyDescent="0.25">
      <c r="A3688">
        <v>171</v>
      </c>
      <c r="B3688" s="3" t="s">
        <v>173</v>
      </c>
      <c r="C3688" s="3" t="s">
        <v>4281</v>
      </c>
      <c r="D3688">
        <v>50000</v>
      </c>
      <c r="E3688">
        <v>1</v>
      </c>
      <c r="F3688" t="s">
        <v>8221</v>
      </c>
      <c r="G3688" t="s">
        <v>8224</v>
      </c>
      <c r="H3688" t="s">
        <v>8246</v>
      </c>
      <c r="I3688">
        <v>1470975614</v>
      </c>
      <c r="J3688" s="13">
        <f t="shared" si="229"/>
        <v>42594.180717592593</v>
      </c>
      <c r="K3688">
        <v>1465791614</v>
      </c>
      <c r="L3688" s="13">
        <f t="shared" si="230"/>
        <v>42114.928726851853</v>
      </c>
      <c r="M3688" t="b">
        <v>0</v>
      </c>
      <c r="N3688">
        <v>1</v>
      </c>
      <c r="O3688" t="b">
        <v>0</v>
      </c>
      <c r="P3688" t="s">
        <v>8268</v>
      </c>
      <c r="Q3688" s="6">
        <f t="shared" si="228"/>
        <v>2.0000000000000002E-5</v>
      </c>
      <c r="R3688" s="8">
        <f t="shared" si="231"/>
        <v>1</v>
      </c>
      <c r="S3688" t="s">
        <v>8320</v>
      </c>
      <c r="T3688" t="s">
        <v>8349</v>
      </c>
    </row>
    <row r="3689" spans="1:20" ht="30" x14ac:dyDescent="0.25">
      <c r="A3689">
        <v>2427</v>
      </c>
      <c r="B3689" s="3" t="s">
        <v>2428</v>
      </c>
      <c r="C3689" s="3" t="s">
        <v>6537</v>
      </c>
      <c r="D3689">
        <v>50000</v>
      </c>
      <c r="E3689">
        <v>1</v>
      </c>
      <c r="F3689" t="s">
        <v>8221</v>
      </c>
      <c r="G3689" t="s">
        <v>8224</v>
      </c>
      <c r="H3689" t="s">
        <v>8246</v>
      </c>
      <c r="I3689">
        <v>1458715133</v>
      </c>
      <c r="J3689" s="13">
        <f t="shared" si="229"/>
        <v>42452.277002314819</v>
      </c>
      <c r="K3689">
        <v>1455262733</v>
      </c>
      <c r="L3689" s="13">
        <f t="shared" si="230"/>
        <v>41882.937303240738</v>
      </c>
      <c r="M3689" t="b">
        <v>0</v>
      </c>
      <c r="N3689">
        <v>1</v>
      </c>
      <c r="O3689" t="b">
        <v>0</v>
      </c>
      <c r="P3689" t="s">
        <v>8284</v>
      </c>
      <c r="Q3689" s="6">
        <f t="shared" si="228"/>
        <v>2.0000000000000002E-5</v>
      </c>
      <c r="R3689" s="8">
        <f t="shared" si="231"/>
        <v>1</v>
      </c>
      <c r="S3689" t="s">
        <v>8328</v>
      </c>
      <c r="T3689" t="s">
        <v>8356</v>
      </c>
    </row>
    <row r="3690" spans="1:20" ht="30" x14ac:dyDescent="0.25">
      <c r="A3690">
        <v>2431</v>
      </c>
      <c r="B3690" s="3" t="s">
        <v>2432</v>
      </c>
      <c r="C3690" s="3" t="s">
        <v>6541</v>
      </c>
      <c r="D3690">
        <v>100000</v>
      </c>
      <c r="E3690">
        <v>2</v>
      </c>
      <c r="F3690" t="s">
        <v>8221</v>
      </c>
      <c r="G3690" t="s">
        <v>8224</v>
      </c>
      <c r="H3690" t="s">
        <v>8246</v>
      </c>
      <c r="I3690">
        <v>1467080613</v>
      </c>
      <c r="J3690" s="13">
        <f t="shared" si="229"/>
        <v>42549.099687499998</v>
      </c>
      <c r="K3690">
        <v>1461896613</v>
      </c>
      <c r="L3690" s="13">
        <f t="shared" si="230"/>
        <v>41778.915416666663</v>
      </c>
      <c r="M3690" t="b">
        <v>0</v>
      </c>
      <c r="N3690">
        <v>2</v>
      </c>
      <c r="O3690" t="b">
        <v>0</v>
      </c>
      <c r="P3690" t="s">
        <v>8284</v>
      </c>
      <c r="Q3690" s="6">
        <f t="shared" si="228"/>
        <v>2.0000000000000002E-5</v>
      </c>
      <c r="R3690" s="8">
        <f t="shared" si="231"/>
        <v>1</v>
      </c>
      <c r="S3690" t="s">
        <v>8328</v>
      </c>
      <c r="T3690" t="s">
        <v>8356</v>
      </c>
    </row>
    <row r="3691" spans="1:20" ht="60" x14ac:dyDescent="0.25">
      <c r="A3691">
        <v>3200</v>
      </c>
      <c r="B3691" s="3" t="s">
        <v>3200</v>
      </c>
      <c r="C3691" s="3" t="s">
        <v>7310</v>
      </c>
      <c r="D3691">
        <v>50000</v>
      </c>
      <c r="E3691">
        <v>1</v>
      </c>
      <c r="F3691" t="s">
        <v>8221</v>
      </c>
      <c r="G3691" t="s">
        <v>8224</v>
      </c>
      <c r="H3691" t="s">
        <v>8246</v>
      </c>
      <c r="I3691">
        <v>1461994440</v>
      </c>
      <c r="J3691" s="13">
        <f t="shared" si="229"/>
        <v>42490.231944444444</v>
      </c>
      <c r="K3691">
        <v>1459410101</v>
      </c>
      <c r="L3691" s="13">
        <f t="shared" si="230"/>
        <v>42541.837511574078</v>
      </c>
      <c r="M3691" t="b">
        <v>0</v>
      </c>
      <c r="N3691">
        <v>1</v>
      </c>
      <c r="O3691" t="b">
        <v>0</v>
      </c>
      <c r="P3691" t="s">
        <v>8305</v>
      </c>
      <c r="Q3691" s="6">
        <f t="shared" si="228"/>
        <v>2.0000000000000002E-5</v>
      </c>
      <c r="R3691" s="8">
        <f t="shared" si="231"/>
        <v>1</v>
      </c>
      <c r="S3691" t="s">
        <v>8317</v>
      </c>
      <c r="T3691" t="s">
        <v>8338</v>
      </c>
    </row>
    <row r="3692" spans="1:20" ht="45" x14ac:dyDescent="0.25">
      <c r="A3692">
        <v>3805</v>
      </c>
      <c r="B3692" s="3" t="s">
        <v>3802</v>
      </c>
      <c r="C3692" s="3" t="s">
        <v>7915</v>
      </c>
      <c r="D3692">
        <v>150000</v>
      </c>
      <c r="E3692">
        <v>3</v>
      </c>
      <c r="F3692" t="s">
        <v>8221</v>
      </c>
      <c r="G3692" t="s">
        <v>8224</v>
      </c>
      <c r="H3692" t="s">
        <v>8246</v>
      </c>
      <c r="I3692">
        <v>1411852640</v>
      </c>
      <c r="J3692" s="13">
        <f t="shared" si="229"/>
        <v>41909.887037037035</v>
      </c>
      <c r="K3692">
        <v>1406668640</v>
      </c>
      <c r="L3692" s="13">
        <f t="shared" si="230"/>
        <v>42491.80768518518</v>
      </c>
      <c r="M3692" t="b">
        <v>0</v>
      </c>
      <c r="N3692">
        <v>2</v>
      </c>
      <c r="O3692" t="b">
        <v>0</v>
      </c>
      <c r="P3692" t="s">
        <v>8305</v>
      </c>
      <c r="Q3692" s="6">
        <f t="shared" si="228"/>
        <v>2.0000000000000002E-5</v>
      </c>
      <c r="R3692" s="8">
        <f t="shared" si="231"/>
        <v>1.5</v>
      </c>
      <c r="S3692" t="s">
        <v>8317</v>
      </c>
      <c r="T3692" t="s">
        <v>8338</v>
      </c>
    </row>
    <row r="3693" spans="1:20" ht="60" x14ac:dyDescent="0.25">
      <c r="A3693">
        <v>192</v>
      </c>
      <c r="B3693" s="3" t="s">
        <v>194</v>
      </c>
      <c r="C3693" s="3" t="s">
        <v>4302</v>
      </c>
      <c r="D3693">
        <v>1000000</v>
      </c>
      <c r="E3693">
        <v>17</v>
      </c>
      <c r="F3693" t="s">
        <v>8221</v>
      </c>
      <c r="G3693" t="s">
        <v>8224</v>
      </c>
      <c r="H3693" t="s">
        <v>8246</v>
      </c>
      <c r="I3693">
        <v>1413572432</v>
      </c>
      <c r="J3693" s="13">
        <f t="shared" si="229"/>
        <v>41929.792037037041</v>
      </c>
      <c r="K3693">
        <v>1410980432</v>
      </c>
      <c r="L3693" s="13">
        <f t="shared" si="230"/>
        <v>42221.909930555557</v>
      </c>
      <c r="M3693" t="b">
        <v>0</v>
      </c>
      <c r="N3693">
        <v>3</v>
      </c>
      <c r="O3693" t="b">
        <v>0</v>
      </c>
      <c r="P3693" t="s">
        <v>8268</v>
      </c>
      <c r="Q3693" s="6">
        <f t="shared" si="228"/>
        <v>1.7E-5</v>
      </c>
      <c r="R3693" s="8">
        <f t="shared" si="231"/>
        <v>5.666666666666667</v>
      </c>
      <c r="S3693" t="s">
        <v>8320</v>
      </c>
      <c r="T3693" t="s">
        <v>8349</v>
      </c>
    </row>
    <row r="3694" spans="1:20" ht="45" x14ac:dyDescent="0.25">
      <c r="A3694">
        <v>496</v>
      </c>
      <c r="B3694" s="3" t="s">
        <v>497</v>
      </c>
      <c r="C3694" s="3" t="s">
        <v>4606</v>
      </c>
      <c r="D3694">
        <v>60000</v>
      </c>
      <c r="E3694">
        <v>1</v>
      </c>
      <c r="F3694" t="s">
        <v>8221</v>
      </c>
      <c r="G3694" t="s">
        <v>8224</v>
      </c>
      <c r="H3694" t="s">
        <v>8246</v>
      </c>
      <c r="I3694">
        <v>1392070874</v>
      </c>
      <c r="J3694" s="13">
        <f t="shared" si="229"/>
        <v>41680.93141203704</v>
      </c>
      <c r="K3694">
        <v>1386886874</v>
      </c>
      <c r="L3694" s="13">
        <f t="shared" si="230"/>
        <v>42096.410115740742</v>
      </c>
      <c r="M3694" t="b">
        <v>0</v>
      </c>
      <c r="N3694">
        <v>1</v>
      </c>
      <c r="O3694" t="b">
        <v>0</v>
      </c>
      <c r="P3694" t="s">
        <v>8270</v>
      </c>
      <c r="Q3694" s="6">
        <f t="shared" si="228"/>
        <v>1.6666666666666667E-5</v>
      </c>
      <c r="R3694" s="8">
        <f t="shared" si="231"/>
        <v>1</v>
      </c>
      <c r="S3694" t="s">
        <v>8320</v>
      </c>
      <c r="T3694" t="s">
        <v>8347</v>
      </c>
    </row>
    <row r="3695" spans="1:20" ht="45" x14ac:dyDescent="0.25">
      <c r="A3695">
        <v>1316</v>
      </c>
      <c r="B3695" s="3" t="s">
        <v>1317</v>
      </c>
      <c r="C3695" s="3" t="s">
        <v>5426</v>
      </c>
      <c r="D3695">
        <v>75000</v>
      </c>
      <c r="E3695">
        <v>1</v>
      </c>
      <c r="F3695" t="s">
        <v>8220</v>
      </c>
      <c r="G3695" t="s">
        <v>8224</v>
      </c>
      <c r="H3695" t="s">
        <v>8246</v>
      </c>
      <c r="I3695">
        <v>1456700709</v>
      </c>
      <c r="J3695" s="13">
        <f t="shared" si="229"/>
        <v>42428.961909722217</v>
      </c>
      <c r="K3695">
        <v>1453676709</v>
      </c>
      <c r="L3695" s="13">
        <f t="shared" si="230"/>
        <v>42239.573993055557</v>
      </c>
      <c r="M3695" t="b">
        <v>0</v>
      </c>
      <c r="N3695">
        <v>1</v>
      </c>
      <c r="O3695" t="b">
        <v>0</v>
      </c>
      <c r="P3695" t="s">
        <v>8273</v>
      </c>
      <c r="Q3695" s="6">
        <f t="shared" si="228"/>
        <v>1.3333333333333333E-5</v>
      </c>
      <c r="R3695" s="8">
        <f t="shared" si="231"/>
        <v>1</v>
      </c>
      <c r="S3695" t="s">
        <v>8310</v>
      </c>
      <c r="T3695" t="s">
        <v>8316</v>
      </c>
    </row>
    <row r="3696" spans="1:20" ht="45" x14ac:dyDescent="0.25">
      <c r="A3696">
        <v>576</v>
      </c>
      <c r="B3696" s="3" t="s">
        <v>577</v>
      </c>
      <c r="C3696" s="3" t="s">
        <v>4686</v>
      </c>
      <c r="D3696">
        <v>80000</v>
      </c>
      <c r="E3696">
        <v>1</v>
      </c>
      <c r="F3696" t="s">
        <v>8221</v>
      </c>
      <c r="G3696" t="s">
        <v>8224</v>
      </c>
      <c r="H3696" t="s">
        <v>8246</v>
      </c>
      <c r="I3696">
        <v>1427537952</v>
      </c>
      <c r="J3696" s="13">
        <f t="shared" si="229"/>
        <v>42091.43</v>
      </c>
      <c r="K3696">
        <v>1422357552</v>
      </c>
      <c r="L3696" s="13">
        <f t="shared" si="230"/>
        <v>42053.198287037041</v>
      </c>
      <c r="M3696" t="b">
        <v>0</v>
      </c>
      <c r="N3696">
        <v>1</v>
      </c>
      <c r="O3696" t="b">
        <v>0</v>
      </c>
      <c r="P3696" t="s">
        <v>8272</v>
      </c>
      <c r="Q3696" s="6">
        <f t="shared" si="228"/>
        <v>1.2500000000000001E-5</v>
      </c>
      <c r="R3696" s="8">
        <f t="shared" si="231"/>
        <v>1</v>
      </c>
      <c r="S3696" t="s">
        <v>8310</v>
      </c>
      <c r="T3696" t="s">
        <v>8357</v>
      </c>
    </row>
    <row r="3697" spans="1:20" ht="45" x14ac:dyDescent="0.25">
      <c r="A3697">
        <v>2594</v>
      </c>
      <c r="B3697" s="3" t="s">
        <v>2594</v>
      </c>
      <c r="C3697" s="3" t="s">
        <v>6704</v>
      </c>
      <c r="D3697">
        <v>80000</v>
      </c>
      <c r="E3697">
        <v>1</v>
      </c>
      <c r="F3697" t="s">
        <v>8221</v>
      </c>
      <c r="G3697" t="s">
        <v>8224</v>
      </c>
      <c r="H3697" t="s">
        <v>8246</v>
      </c>
      <c r="I3697">
        <v>1407453228</v>
      </c>
      <c r="J3697" s="13">
        <f t="shared" si="229"/>
        <v>41858.967916666668</v>
      </c>
      <c r="K3697">
        <v>1404861228</v>
      </c>
      <c r="L3697" s="13">
        <f t="shared" si="230"/>
        <v>42559.064143518524</v>
      </c>
      <c r="M3697" t="b">
        <v>0</v>
      </c>
      <c r="N3697">
        <v>1</v>
      </c>
      <c r="O3697" t="b">
        <v>0</v>
      </c>
      <c r="P3697" t="s">
        <v>8284</v>
      </c>
      <c r="Q3697" s="6">
        <f t="shared" si="228"/>
        <v>1.2500000000000001E-5</v>
      </c>
      <c r="R3697" s="8">
        <f t="shared" si="231"/>
        <v>1</v>
      </c>
      <c r="S3697" t="s">
        <v>8328</v>
      </c>
      <c r="T3697" t="s">
        <v>8356</v>
      </c>
    </row>
    <row r="3698" spans="1:20" ht="30" x14ac:dyDescent="0.25">
      <c r="A3698">
        <v>2582</v>
      </c>
      <c r="B3698" s="3" t="s">
        <v>2582</v>
      </c>
      <c r="C3698" s="3" t="s">
        <v>6692</v>
      </c>
      <c r="D3698">
        <v>90000</v>
      </c>
      <c r="E3698">
        <v>1</v>
      </c>
      <c r="F3698" t="s">
        <v>8221</v>
      </c>
      <c r="G3698" t="s">
        <v>8224</v>
      </c>
      <c r="H3698" t="s">
        <v>8246</v>
      </c>
      <c r="I3698">
        <v>1477784634</v>
      </c>
      <c r="J3698" s="13">
        <f t="shared" si="229"/>
        <v>42672.988819444443</v>
      </c>
      <c r="K3698">
        <v>1475192634</v>
      </c>
      <c r="L3698" s="13">
        <f t="shared" si="230"/>
        <v>41969.767824074079</v>
      </c>
      <c r="M3698" t="b">
        <v>0</v>
      </c>
      <c r="N3698">
        <v>1</v>
      </c>
      <c r="O3698" t="b">
        <v>0</v>
      </c>
      <c r="P3698" t="s">
        <v>8284</v>
      </c>
      <c r="Q3698" s="6">
        <f t="shared" si="228"/>
        <v>1.1111111111111112E-5</v>
      </c>
      <c r="R3698" s="8">
        <f t="shared" si="231"/>
        <v>1</v>
      </c>
      <c r="S3698" t="s">
        <v>8328</v>
      </c>
      <c r="T3698" t="s">
        <v>8356</v>
      </c>
    </row>
    <row r="3699" spans="1:20" ht="60" x14ac:dyDescent="0.25">
      <c r="A3699">
        <v>1450</v>
      </c>
      <c r="B3699" s="3" t="s">
        <v>1451</v>
      </c>
      <c r="C3699" s="3" t="s">
        <v>5560</v>
      </c>
      <c r="D3699">
        <v>100000</v>
      </c>
      <c r="E3699">
        <v>1</v>
      </c>
      <c r="F3699" t="s">
        <v>8221</v>
      </c>
      <c r="G3699" t="s">
        <v>8224</v>
      </c>
      <c r="H3699" t="s">
        <v>8246</v>
      </c>
      <c r="I3699">
        <v>1455941197</v>
      </c>
      <c r="J3699" s="13">
        <f t="shared" si="229"/>
        <v>42420.171261574069</v>
      </c>
      <c r="K3699">
        <v>1453349197</v>
      </c>
      <c r="L3699" s="13">
        <f t="shared" si="230"/>
        <v>41904.07671296296</v>
      </c>
      <c r="M3699" t="b">
        <v>0</v>
      </c>
      <c r="N3699">
        <v>1</v>
      </c>
      <c r="O3699" t="b">
        <v>0</v>
      </c>
      <c r="P3699" t="s">
        <v>8287</v>
      </c>
      <c r="Q3699" s="6">
        <f t="shared" si="228"/>
        <v>1.0000000000000001E-5</v>
      </c>
      <c r="R3699" s="8">
        <f t="shared" si="231"/>
        <v>1</v>
      </c>
      <c r="S3699" t="s">
        <v>8323</v>
      </c>
      <c r="T3699" t="s">
        <v>8358</v>
      </c>
    </row>
    <row r="3700" spans="1:20" ht="30" x14ac:dyDescent="0.25">
      <c r="A3700">
        <v>696</v>
      </c>
      <c r="B3700" s="3" t="s">
        <v>697</v>
      </c>
      <c r="C3700" s="3" t="s">
        <v>4806</v>
      </c>
      <c r="D3700">
        <v>175000</v>
      </c>
      <c r="E3700">
        <v>1</v>
      </c>
      <c r="F3700" t="s">
        <v>8221</v>
      </c>
      <c r="G3700" t="s">
        <v>8233</v>
      </c>
      <c r="H3700" t="s">
        <v>8249</v>
      </c>
      <c r="I3700">
        <v>1406326502</v>
      </c>
      <c r="J3700" s="13">
        <f t="shared" si="229"/>
        <v>41845.927106481482</v>
      </c>
      <c r="K3700">
        <v>1403734502</v>
      </c>
      <c r="L3700" s="13">
        <f t="shared" si="230"/>
        <v>42171.913090277783</v>
      </c>
      <c r="M3700" t="b">
        <v>0</v>
      </c>
      <c r="N3700">
        <v>1</v>
      </c>
      <c r="O3700" t="b">
        <v>0</v>
      </c>
      <c r="P3700" t="s">
        <v>8273</v>
      </c>
      <c r="Q3700" s="6">
        <f t="shared" si="228"/>
        <v>5.7142857142857145E-6</v>
      </c>
      <c r="R3700" s="8">
        <f t="shared" si="231"/>
        <v>1</v>
      </c>
      <c r="S3700" t="s">
        <v>8310</v>
      </c>
      <c r="T3700" t="s">
        <v>8316</v>
      </c>
    </row>
    <row r="3701" spans="1:20" ht="60" x14ac:dyDescent="0.25">
      <c r="A3701">
        <v>3951</v>
      </c>
      <c r="B3701" s="3" t="s">
        <v>3948</v>
      </c>
      <c r="C3701" s="3" t="s">
        <v>6961</v>
      </c>
      <c r="D3701">
        <v>200000</v>
      </c>
      <c r="E3701">
        <v>1</v>
      </c>
      <c r="F3701" t="s">
        <v>8221</v>
      </c>
      <c r="G3701" t="s">
        <v>8241</v>
      </c>
      <c r="H3701" t="s">
        <v>8249</v>
      </c>
      <c r="I3701">
        <v>1462301342</v>
      </c>
      <c r="J3701" s="13">
        <f t="shared" si="229"/>
        <v>42493.784050925926</v>
      </c>
      <c r="K3701">
        <v>1457120942</v>
      </c>
      <c r="L3701" s="13">
        <f t="shared" si="230"/>
        <v>42243.961273148147</v>
      </c>
      <c r="M3701" t="b">
        <v>0</v>
      </c>
      <c r="N3701">
        <v>1</v>
      </c>
      <c r="O3701" t="b">
        <v>0</v>
      </c>
      <c r="P3701" t="s">
        <v>8271</v>
      </c>
      <c r="Q3701" s="6">
        <f t="shared" si="228"/>
        <v>5.0000000000000004E-6</v>
      </c>
      <c r="R3701" s="8">
        <f t="shared" si="231"/>
        <v>1</v>
      </c>
      <c r="S3701" t="s">
        <v>8317</v>
      </c>
      <c r="T3701" t="s">
        <v>8318</v>
      </c>
    </row>
    <row r="3702" spans="1:20" ht="45" x14ac:dyDescent="0.25">
      <c r="A3702">
        <v>542</v>
      </c>
      <c r="B3702" s="3" t="s">
        <v>543</v>
      </c>
      <c r="C3702" s="3" t="s">
        <v>4652</v>
      </c>
      <c r="D3702">
        <v>250000</v>
      </c>
      <c r="E3702">
        <v>1</v>
      </c>
      <c r="F3702" t="s">
        <v>8221</v>
      </c>
      <c r="G3702" t="s">
        <v>8224</v>
      </c>
      <c r="H3702" t="s">
        <v>8246</v>
      </c>
      <c r="I3702">
        <v>1462293716</v>
      </c>
      <c r="J3702" s="13">
        <f t="shared" si="229"/>
        <v>42493.695787037039</v>
      </c>
      <c r="K3702">
        <v>1457113316</v>
      </c>
      <c r="L3702" s="13">
        <f t="shared" si="230"/>
        <v>42351.658842592587</v>
      </c>
      <c r="M3702" t="b">
        <v>0</v>
      </c>
      <c r="N3702">
        <v>1</v>
      </c>
      <c r="O3702" t="b">
        <v>0</v>
      </c>
      <c r="P3702" t="s">
        <v>8272</v>
      </c>
      <c r="Q3702" s="6">
        <f t="shared" si="228"/>
        <v>3.9999999999999998E-6</v>
      </c>
      <c r="R3702" s="8">
        <f t="shared" si="231"/>
        <v>1</v>
      </c>
      <c r="S3702" t="s">
        <v>8310</v>
      </c>
      <c r="T3702" t="s">
        <v>8357</v>
      </c>
    </row>
    <row r="3703" spans="1:20" ht="60" x14ac:dyDescent="0.25">
      <c r="A3703">
        <v>3629</v>
      </c>
      <c r="B3703" s="3" t="s">
        <v>3627</v>
      </c>
      <c r="C3703" s="3" t="s">
        <v>7739</v>
      </c>
      <c r="D3703">
        <v>1000000</v>
      </c>
      <c r="E3703">
        <v>2</v>
      </c>
      <c r="F3703" t="s">
        <v>8221</v>
      </c>
      <c r="G3703" t="s">
        <v>8224</v>
      </c>
      <c r="H3703" t="s">
        <v>8246</v>
      </c>
      <c r="I3703">
        <v>1462467600</v>
      </c>
      <c r="J3703" s="13">
        <f t="shared" si="229"/>
        <v>42495.708333333328</v>
      </c>
      <c r="K3703">
        <v>1457403364</v>
      </c>
      <c r="L3703" s="13">
        <f t="shared" si="230"/>
        <v>42047.394942129627</v>
      </c>
      <c r="M3703" t="b">
        <v>0</v>
      </c>
      <c r="N3703">
        <v>2</v>
      </c>
      <c r="O3703" t="b">
        <v>0</v>
      </c>
      <c r="P3703" t="s">
        <v>8305</v>
      </c>
      <c r="Q3703" s="6">
        <f t="shared" si="228"/>
        <v>1.9999999999999999E-6</v>
      </c>
      <c r="R3703" s="8">
        <f t="shared" si="231"/>
        <v>1</v>
      </c>
      <c r="S3703" t="s">
        <v>8317</v>
      </c>
      <c r="T3703" t="s">
        <v>8338</v>
      </c>
    </row>
    <row r="3704" spans="1:20" ht="30" x14ac:dyDescent="0.25">
      <c r="A3704">
        <v>639</v>
      </c>
      <c r="B3704" s="3" t="s">
        <v>640</v>
      </c>
      <c r="C3704" s="3" t="s">
        <v>4749</v>
      </c>
      <c r="D3704">
        <v>1000000</v>
      </c>
      <c r="E3704">
        <v>1</v>
      </c>
      <c r="F3704" t="s">
        <v>8220</v>
      </c>
      <c r="G3704" t="s">
        <v>8224</v>
      </c>
      <c r="H3704" t="s">
        <v>8246</v>
      </c>
      <c r="I3704">
        <v>1413208795</v>
      </c>
      <c r="J3704" s="13">
        <f t="shared" si="229"/>
        <v>41925.583275462966</v>
      </c>
      <c r="K3704">
        <v>1408024795</v>
      </c>
      <c r="L3704" s="13">
        <f t="shared" si="230"/>
        <v>42033.573009259257</v>
      </c>
      <c r="M3704" t="b">
        <v>0</v>
      </c>
      <c r="N3704">
        <v>1</v>
      </c>
      <c r="O3704" t="b">
        <v>0</v>
      </c>
      <c r="P3704" t="s">
        <v>8272</v>
      </c>
      <c r="Q3704" s="6">
        <f t="shared" si="228"/>
        <v>9.9999999999999995E-7</v>
      </c>
      <c r="R3704" s="8">
        <f t="shared" si="231"/>
        <v>1</v>
      </c>
      <c r="S3704" t="s">
        <v>8310</v>
      </c>
      <c r="T3704" t="s">
        <v>8357</v>
      </c>
    </row>
    <row r="3705" spans="1:20" ht="30" x14ac:dyDescent="0.25">
      <c r="A3705">
        <v>619</v>
      </c>
      <c r="B3705" s="3" t="s">
        <v>620</v>
      </c>
      <c r="C3705" s="3" t="s">
        <v>4729</v>
      </c>
      <c r="D3705">
        <v>2500000</v>
      </c>
      <c r="E3705">
        <v>1</v>
      </c>
      <c r="F3705" t="s">
        <v>8220</v>
      </c>
      <c r="G3705" t="s">
        <v>8224</v>
      </c>
      <c r="H3705" t="s">
        <v>8246</v>
      </c>
      <c r="I3705">
        <v>1416933390</v>
      </c>
      <c r="J3705" s="13">
        <f t="shared" si="229"/>
        <v>41968.692013888889</v>
      </c>
      <c r="K3705">
        <v>1411745790</v>
      </c>
      <c r="L3705" s="13">
        <f t="shared" si="230"/>
        <v>42072.758981481486</v>
      </c>
      <c r="M3705" t="b">
        <v>0</v>
      </c>
      <c r="N3705">
        <v>1</v>
      </c>
      <c r="O3705" t="b">
        <v>0</v>
      </c>
      <c r="P3705" t="s">
        <v>8272</v>
      </c>
      <c r="Q3705" s="6">
        <f t="shared" si="228"/>
        <v>3.9999999999999998E-7</v>
      </c>
      <c r="R3705" s="8">
        <f t="shared" si="231"/>
        <v>1</v>
      </c>
      <c r="S3705" t="s">
        <v>8310</v>
      </c>
      <c r="T3705" t="s">
        <v>8357</v>
      </c>
    </row>
    <row r="3706" spans="1:20" ht="45" x14ac:dyDescent="0.25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1476094907</v>
      </c>
      <c r="J3706" s="13">
        <f t="shared" si="229"/>
        <v>42653.431793981479</v>
      </c>
      <c r="K3706">
        <v>1470910907</v>
      </c>
      <c r="L3706" s="13">
        <f t="shared" si="230"/>
        <v>42191.824062500003</v>
      </c>
      <c r="M3706" t="b">
        <v>0</v>
      </c>
      <c r="N3706">
        <v>0</v>
      </c>
      <c r="O3706" t="b">
        <v>0</v>
      </c>
      <c r="P3706" t="s">
        <v>8267</v>
      </c>
      <c r="Q3706" s="6">
        <f t="shared" si="228"/>
        <v>0</v>
      </c>
      <c r="R3706" s="8" t="e">
        <f t="shared" si="231"/>
        <v>#DIV/0!</v>
      </c>
      <c r="S3706" t="s">
        <v>8320</v>
      </c>
      <c r="T3706" t="s">
        <v>8340</v>
      </c>
    </row>
    <row r="3707" spans="1:20" ht="45" x14ac:dyDescent="0.25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1431728242</v>
      </c>
      <c r="J3707" s="13">
        <f t="shared" si="229"/>
        <v>42139.928726851853</v>
      </c>
      <c r="K3707">
        <v>1429568242</v>
      </c>
      <c r="L3707" s="13">
        <f t="shared" si="230"/>
        <v>42304.955381944441</v>
      </c>
      <c r="M3707" t="b">
        <v>0</v>
      </c>
      <c r="N3707">
        <v>0</v>
      </c>
      <c r="O3707" t="b">
        <v>0</v>
      </c>
      <c r="P3707" t="s">
        <v>8267</v>
      </c>
      <c r="Q3707" s="6">
        <f t="shared" si="228"/>
        <v>0</v>
      </c>
      <c r="R3707" s="8" t="e">
        <f t="shared" si="231"/>
        <v>#DIV/0!</v>
      </c>
      <c r="S3707" t="s">
        <v>8320</v>
      </c>
      <c r="T3707" t="s">
        <v>8340</v>
      </c>
    </row>
    <row r="3708" spans="1:20" ht="60" x14ac:dyDescent="0.25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1414708183</v>
      </c>
      <c r="J3708" s="13">
        <f t="shared" si="229"/>
        <v>41942.937303240738</v>
      </c>
      <c r="K3708">
        <v>1409524183</v>
      </c>
      <c r="L3708" s="13">
        <f t="shared" si="230"/>
        <v>42712.011944444443</v>
      </c>
      <c r="M3708" t="b">
        <v>0</v>
      </c>
      <c r="N3708">
        <v>0</v>
      </c>
      <c r="O3708" t="b">
        <v>0</v>
      </c>
      <c r="P3708" t="s">
        <v>8267</v>
      </c>
      <c r="Q3708" s="6">
        <f t="shared" si="228"/>
        <v>0</v>
      </c>
      <c r="R3708" s="8" t="e">
        <f t="shared" si="231"/>
        <v>#DIV/0!</v>
      </c>
      <c r="S3708" t="s">
        <v>8320</v>
      </c>
      <c r="T3708" t="s">
        <v>8340</v>
      </c>
    </row>
    <row r="3709" spans="1:20" ht="60" x14ac:dyDescent="0.25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1402949760</v>
      </c>
      <c r="J3709" s="13">
        <f t="shared" si="229"/>
        <v>41806.844444444447</v>
      </c>
      <c r="K3709">
        <v>1400536692</v>
      </c>
      <c r="L3709" s="13">
        <f t="shared" si="230"/>
        <v>42767.812893518523</v>
      </c>
      <c r="M3709" t="b">
        <v>0</v>
      </c>
      <c r="N3709">
        <v>0</v>
      </c>
      <c r="O3709" t="b">
        <v>0</v>
      </c>
      <c r="P3709" t="s">
        <v>8267</v>
      </c>
      <c r="Q3709" s="6">
        <f t="shared" si="228"/>
        <v>0</v>
      </c>
      <c r="R3709" s="8" t="e">
        <f t="shared" si="231"/>
        <v>#DIV/0!</v>
      </c>
      <c r="S3709" t="s">
        <v>8320</v>
      </c>
      <c r="T3709" t="s">
        <v>8340</v>
      </c>
    </row>
    <row r="3710" spans="1:20" x14ac:dyDescent="0.25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1467763200</v>
      </c>
      <c r="J3710" s="13">
        <f t="shared" si="229"/>
        <v>42557</v>
      </c>
      <c r="K3710">
        <v>1466453161</v>
      </c>
      <c r="L3710" s="13">
        <f t="shared" si="230"/>
        <v>41857.18304398148</v>
      </c>
      <c r="M3710" t="b">
        <v>0</v>
      </c>
      <c r="N3710">
        <v>0</v>
      </c>
      <c r="O3710" t="b">
        <v>0</v>
      </c>
      <c r="P3710" t="s">
        <v>8267</v>
      </c>
      <c r="Q3710" s="6">
        <f t="shared" si="228"/>
        <v>0</v>
      </c>
      <c r="R3710" s="8" t="e">
        <f t="shared" si="231"/>
        <v>#DIV/0!</v>
      </c>
      <c r="S3710" t="s">
        <v>8320</v>
      </c>
      <c r="T3710" t="s">
        <v>8340</v>
      </c>
    </row>
    <row r="3711" spans="1:20" ht="45" x14ac:dyDescent="0.25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1464715860</v>
      </c>
      <c r="J3711" s="13">
        <f t="shared" si="229"/>
        <v>42521.729861111111</v>
      </c>
      <c r="K3711">
        <v>1462130584</v>
      </c>
      <c r="L3711" s="13">
        <f t="shared" si="230"/>
        <v>41911.934791666667</v>
      </c>
      <c r="M3711" t="b">
        <v>0</v>
      </c>
      <c r="N3711">
        <v>0</v>
      </c>
      <c r="O3711" t="b">
        <v>0</v>
      </c>
      <c r="P3711" t="s">
        <v>8267</v>
      </c>
      <c r="Q3711" s="6">
        <f t="shared" si="228"/>
        <v>0</v>
      </c>
      <c r="R3711" s="8" t="e">
        <f t="shared" si="231"/>
        <v>#DIV/0!</v>
      </c>
      <c r="S3711" t="s">
        <v>8320</v>
      </c>
      <c r="T3711" t="s">
        <v>8340</v>
      </c>
    </row>
    <row r="3712" spans="1:20" ht="30" x14ac:dyDescent="0.25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1441386000</v>
      </c>
      <c r="J3712" s="13">
        <f t="shared" si="229"/>
        <v>42251.708333333328</v>
      </c>
      <c r="K3712">
        <v>1438811418</v>
      </c>
      <c r="L3712" s="13">
        <f t="shared" si="230"/>
        <v>42135.67050925926</v>
      </c>
      <c r="M3712" t="b">
        <v>0</v>
      </c>
      <c r="N3712">
        <v>0</v>
      </c>
      <c r="O3712" t="b">
        <v>0</v>
      </c>
      <c r="P3712" t="s">
        <v>8267</v>
      </c>
      <c r="Q3712" s="6">
        <f t="shared" si="228"/>
        <v>0</v>
      </c>
      <c r="R3712" s="8" t="e">
        <f t="shared" si="231"/>
        <v>#DIV/0!</v>
      </c>
      <c r="S3712" t="s">
        <v>8320</v>
      </c>
      <c r="T3712" t="s">
        <v>8340</v>
      </c>
    </row>
    <row r="3713" spans="1:20" ht="60" x14ac:dyDescent="0.25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1431771360</v>
      </c>
      <c r="J3713" s="13">
        <f t="shared" si="229"/>
        <v>42140.427777777775</v>
      </c>
      <c r="K3713">
        <v>1427968234</v>
      </c>
      <c r="L3713" s="13">
        <f t="shared" si="230"/>
        <v>42584.123865740738</v>
      </c>
      <c r="M3713" t="b">
        <v>0</v>
      </c>
      <c r="N3713">
        <v>0</v>
      </c>
      <c r="O3713" t="b">
        <v>0</v>
      </c>
      <c r="P3713" t="s">
        <v>8267</v>
      </c>
      <c r="Q3713" s="6">
        <f t="shared" si="228"/>
        <v>0</v>
      </c>
      <c r="R3713" s="8" t="e">
        <f t="shared" si="231"/>
        <v>#DIV/0!</v>
      </c>
      <c r="S3713" t="s">
        <v>8320</v>
      </c>
      <c r="T3713" t="s">
        <v>8340</v>
      </c>
    </row>
    <row r="3714" spans="1:20" ht="60" x14ac:dyDescent="0.25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1444657593</v>
      </c>
      <c r="J3714" s="13">
        <f t="shared" si="229"/>
        <v>42289.573993055557</v>
      </c>
      <c r="K3714">
        <v>1440337593</v>
      </c>
      <c r="L3714" s="13">
        <f t="shared" si="230"/>
        <v>42255.927824074075</v>
      </c>
      <c r="M3714" t="b">
        <v>0</v>
      </c>
      <c r="N3714">
        <v>0</v>
      </c>
      <c r="O3714" t="b">
        <v>0</v>
      </c>
      <c r="P3714" t="s">
        <v>8267</v>
      </c>
      <c r="Q3714" s="6">
        <f t="shared" ref="Q3714:Q3777" si="232">E3714/D3714</f>
        <v>0</v>
      </c>
      <c r="R3714" s="8" t="e">
        <f t="shared" si="231"/>
        <v>#DIV/0!</v>
      </c>
      <c r="S3714" t="s">
        <v>8320</v>
      </c>
      <c r="T3714" t="s">
        <v>8340</v>
      </c>
    </row>
    <row r="3715" spans="1:20" ht="60" x14ac:dyDescent="0.25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1426823132</v>
      </c>
      <c r="J3715" s="13">
        <f t="shared" ref="J3715:J3778" si="233">(((I3715/60)/60)/24)+DATE(1970,1,1)</f>
        <v>42083.15662037037</v>
      </c>
      <c r="K3715">
        <v>1424234732</v>
      </c>
      <c r="L3715" s="13">
        <f t="shared" ref="L3715:L3778" si="234">(((K3734/60)/60)/24)+DATE(1970,1,1)</f>
        <v>42567.004432870366</v>
      </c>
      <c r="M3715" t="b">
        <v>0</v>
      </c>
      <c r="N3715">
        <v>0</v>
      </c>
      <c r="O3715" t="b">
        <v>0</v>
      </c>
      <c r="P3715" t="s">
        <v>8267</v>
      </c>
      <c r="Q3715" s="6">
        <f t="shared" si="232"/>
        <v>0</v>
      </c>
      <c r="R3715" s="8" t="e">
        <f t="shared" ref="R3715:R3778" si="235">E3715/N3715</f>
        <v>#DIV/0!</v>
      </c>
      <c r="S3715" t="s">
        <v>8320</v>
      </c>
      <c r="T3715" t="s">
        <v>8340</v>
      </c>
    </row>
    <row r="3716" spans="1:20" ht="60" x14ac:dyDescent="0.25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1472882100</v>
      </c>
      <c r="J3716" s="13">
        <f t="shared" si="233"/>
        <v>42616.246527777781</v>
      </c>
      <c r="K3716">
        <v>1467941542</v>
      </c>
      <c r="L3716" s="13">
        <f t="shared" si="234"/>
        <v>41959.369988425926</v>
      </c>
      <c r="M3716" t="b">
        <v>0</v>
      </c>
      <c r="N3716">
        <v>0</v>
      </c>
      <c r="O3716" t="b">
        <v>0</v>
      </c>
      <c r="P3716" t="s">
        <v>8267</v>
      </c>
      <c r="Q3716" s="6">
        <f t="shared" si="232"/>
        <v>0</v>
      </c>
      <c r="R3716" s="8" t="e">
        <f t="shared" si="235"/>
        <v>#DIV/0!</v>
      </c>
      <c r="S3716" t="s">
        <v>8320</v>
      </c>
      <c r="T3716" t="s">
        <v>8340</v>
      </c>
    </row>
    <row r="3717" spans="1:20" ht="30" x14ac:dyDescent="0.25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1420741080</v>
      </c>
      <c r="J3717" s="13">
        <f t="shared" si="233"/>
        <v>42012.762499999997</v>
      </c>
      <c r="K3717">
        <v>1417026340</v>
      </c>
      <c r="L3717" s="13">
        <f t="shared" si="234"/>
        <v>42165.922858796301</v>
      </c>
      <c r="M3717" t="b">
        <v>0</v>
      </c>
      <c r="N3717">
        <v>0</v>
      </c>
      <c r="O3717" t="b">
        <v>0</v>
      </c>
      <c r="P3717" t="s">
        <v>8267</v>
      </c>
      <c r="Q3717" s="6">
        <f t="shared" si="232"/>
        <v>0</v>
      </c>
      <c r="R3717" s="8" t="e">
        <f t="shared" si="235"/>
        <v>#DIV/0!</v>
      </c>
      <c r="S3717" t="s">
        <v>8320</v>
      </c>
      <c r="T3717" t="s">
        <v>8340</v>
      </c>
    </row>
    <row r="3718" spans="1:20" ht="60" x14ac:dyDescent="0.25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1413942628</v>
      </c>
      <c r="J3718" s="13">
        <f t="shared" si="233"/>
        <v>41934.07671296296</v>
      </c>
      <c r="K3718">
        <v>1411350628</v>
      </c>
      <c r="L3718" s="13">
        <f t="shared" si="234"/>
        <v>42031.837546296301</v>
      </c>
      <c r="M3718" t="b">
        <v>0</v>
      </c>
      <c r="N3718">
        <v>0</v>
      </c>
      <c r="O3718" t="b">
        <v>0</v>
      </c>
      <c r="P3718" t="s">
        <v>8267</v>
      </c>
      <c r="Q3718" s="6">
        <f t="shared" si="232"/>
        <v>0</v>
      </c>
      <c r="R3718" s="8" t="e">
        <f t="shared" si="235"/>
        <v>#DIV/0!</v>
      </c>
      <c r="S3718" t="s">
        <v>8320</v>
      </c>
      <c r="T3718" t="s">
        <v>8340</v>
      </c>
    </row>
    <row r="3719" spans="1:20" ht="60" x14ac:dyDescent="0.25">
      <c r="A3719">
        <v>160</v>
      </c>
      <c r="B3719" s="3" t="s">
        <v>162</v>
      </c>
      <c r="C3719" s="3" t="s">
        <v>4270</v>
      </c>
      <c r="D3719">
        <v>5000</v>
      </c>
      <c r="E3719">
        <v>0</v>
      </c>
      <c r="F3719" t="s">
        <v>8221</v>
      </c>
      <c r="G3719" t="s">
        <v>8224</v>
      </c>
      <c r="H3719" t="s">
        <v>8246</v>
      </c>
      <c r="I3719">
        <v>1439675691</v>
      </c>
      <c r="J3719" s="13">
        <f t="shared" si="233"/>
        <v>42231.913090277783</v>
      </c>
      <c r="K3719">
        <v>1434491691</v>
      </c>
      <c r="L3719" s="13">
        <f t="shared" si="234"/>
        <v>42482.048032407409</v>
      </c>
      <c r="M3719" t="b">
        <v>0</v>
      </c>
      <c r="N3719">
        <v>0</v>
      </c>
      <c r="O3719" t="b">
        <v>0</v>
      </c>
      <c r="P3719" t="s">
        <v>8268</v>
      </c>
      <c r="Q3719" s="6">
        <f t="shared" si="232"/>
        <v>0</v>
      </c>
      <c r="R3719" s="8" t="e">
        <f t="shared" si="235"/>
        <v>#DIV/0!</v>
      </c>
      <c r="S3719" t="s">
        <v>8320</v>
      </c>
      <c r="T3719" t="s">
        <v>8349</v>
      </c>
    </row>
    <row r="3720" spans="1:20" ht="60" x14ac:dyDescent="0.25">
      <c r="A3720">
        <v>163</v>
      </c>
      <c r="B3720" s="3" t="s">
        <v>165</v>
      </c>
      <c r="C3720" s="3" t="s">
        <v>4273</v>
      </c>
      <c r="D3720">
        <v>2000000</v>
      </c>
      <c r="E3720">
        <v>0</v>
      </c>
      <c r="F3720" t="s">
        <v>8221</v>
      </c>
      <c r="G3720" t="s">
        <v>8224</v>
      </c>
      <c r="H3720" t="s">
        <v>8246</v>
      </c>
      <c r="I3720">
        <v>1443657600</v>
      </c>
      <c r="J3720" s="13">
        <f t="shared" si="233"/>
        <v>42278</v>
      </c>
      <c r="K3720">
        <v>1440716654</v>
      </c>
      <c r="L3720" s="13">
        <f t="shared" si="234"/>
        <v>42135.235254629632</v>
      </c>
      <c r="M3720" t="b">
        <v>0</v>
      </c>
      <c r="N3720">
        <v>0</v>
      </c>
      <c r="O3720" t="b">
        <v>0</v>
      </c>
      <c r="P3720" t="s">
        <v>8268</v>
      </c>
      <c r="Q3720" s="6">
        <f t="shared" si="232"/>
        <v>0</v>
      </c>
      <c r="R3720" s="8" t="e">
        <f t="shared" si="235"/>
        <v>#DIV/0!</v>
      </c>
      <c r="S3720" t="s">
        <v>8320</v>
      </c>
      <c r="T3720" t="s">
        <v>8349</v>
      </c>
    </row>
    <row r="3721" spans="1:20" ht="30" x14ac:dyDescent="0.25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1452613724</v>
      </c>
      <c r="J3721" s="13">
        <f t="shared" si="233"/>
        <v>42381.658842592587</v>
      </c>
      <c r="K3721">
        <v>1450021724</v>
      </c>
      <c r="L3721" s="13">
        <f t="shared" si="234"/>
        <v>42438.961273148147</v>
      </c>
      <c r="M3721" t="b">
        <v>0</v>
      </c>
      <c r="N3721">
        <v>0</v>
      </c>
      <c r="O3721" t="b">
        <v>0</v>
      </c>
      <c r="P3721" t="s">
        <v>8268</v>
      </c>
      <c r="Q3721" s="6">
        <f t="shared" si="232"/>
        <v>0</v>
      </c>
      <c r="R3721" s="8" t="e">
        <f t="shared" si="235"/>
        <v>#DIV/0!</v>
      </c>
      <c r="S3721" t="s">
        <v>8320</v>
      </c>
      <c r="T3721" t="s">
        <v>8349</v>
      </c>
    </row>
    <row r="3722" spans="1:20" ht="45" x14ac:dyDescent="0.25">
      <c r="A3722">
        <v>172</v>
      </c>
      <c r="B3722" s="3" t="s">
        <v>174</v>
      </c>
      <c r="C3722" s="3" t="s">
        <v>4282</v>
      </c>
      <c r="D3722">
        <v>95000</v>
      </c>
      <c r="E3722">
        <v>0</v>
      </c>
      <c r="F3722" t="s">
        <v>8221</v>
      </c>
      <c r="G3722" t="s">
        <v>8224</v>
      </c>
      <c r="H3722" t="s">
        <v>8246</v>
      </c>
      <c r="I3722">
        <v>1426753723</v>
      </c>
      <c r="J3722" s="13">
        <f t="shared" si="233"/>
        <v>42082.353275462956</v>
      </c>
      <c r="K3722">
        <v>1423733323</v>
      </c>
      <c r="L3722" s="13">
        <f t="shared" si="234"/>
        <v>42164.893993055557</v>
      </c>
      <c r="M3722" t="b">
        <v>0</v>
      </c>
      <c r="N3722">
        <v>0</v>
      </c>
      <c r="O3722" t="b">
        <v>0</v>
      </c>
      <c r="P3722" t="s">
        <v>8268</v>
      </c>
      <c r="Q3722" s="6">
        <f t="shared" si="232"/>
        <v>0</v>
      </c>
      <c r="R3722" s="8" t="e">
        <f t="shared" si="235"/>
        <v>#DIV/0!</v>
      </c>
      <c r="S3722" t="s">
        <v>8320</v>
      </c>
      <c r="T3722" t="s">
        <v>8349</v>
      </c>
    </row>
    <row r="3723" spans="1:20" ht="45" x14ac:dyDescent="0.25">
      <c r="A3723">
        <v>173</v>
      </c>
      <c r="B3723" s="3" t="s">
        <v>175</v>
      </c>
      <c r="C3723" s="3" t="s">
        <v>4283</v>
      </c>
      <c r="D3723">
        <v>1110</v>
      </c>
      <c r="E3723">
        <v>0</v>
      </c>
      <c r="F3723" t="s">
        <v>8221</v>
      </c>
      <c r="G3723" t="s">
        <v>8225</v>
      </c>
      <c r="H3723" t="s">
        <v>8247</v>
      </c>
      <c r="I3723">
        <v>1425131108</v>
      </c>
      <c r="J3723" s="13">
        <f t="shared" si="233"/>
        <v>42063.573009259257</v>
      </c>
      <c r="K3723">
        <v>1422539108</v>
      </c>
      <c r="L3723" s="13">
        <f t="shared" si="234"/>
        <v>42096.686400462961</v>
      </c>
      <c r="M3723" t="b">
        <v>0</v>
      </c>
      <c r="N3723">
        <v>0</v>
      </c>
      <c r="O3723" t="b">
        <v>0</v>
      </c>
      <c r="P3723" t="s">
        <v>8268</v>
      </c>
      <c r="Q3723" s="6">
        <f t="shared" si="232"/>
        <v>0</v>
      </c>
      <c r="R3723" s="8" t="e">
        <f t="shared" si="235"/>
        <v>#DIV/0!</v>
      </c>
      <c r="S3723" t="s">
        <v>8320</v>
      </c>
      <c r="T3723" t="s">
        <v>8349</v>
      </c>
    </row>
    <row r="3724" spans="1:20" ht="60" x14ac:dyDescent="0.25">
      <c r="A3724">
        <v>174</v>
      </c>
      <c r="B3724" s="3" t="s">
        <v>176</v>
      </c>
      <c r="C3724" s="3" t="s">
        <v>4284</v>
      </c>
      <c r="D3724">
        <v>6000</v>
      </c>
      <c r="E3724">
        <v>0</v>
      </c>
      <c r="F3724" t="s">
        <v>8221</v>
      </c>
      <c r="G3724" t="s">
        <v>8233</v>
      </c>
      <c r="H3724" t="s">
        <v>8249</v>
      </c>
      <c r="I3724">
        <v>1431108776</v>
      </c>
      <c r="J3724" s="13">
        <f t="shared" si="233"/>
        <v>42132.758981481486</v>
      </c>
      <c r="K3724">
        <v>1425924776</v>
      </c>
      <c r="L3724" s="13">
        <f t="shared" si="234"/>
        <v>42383.933993055558</v>
      </c>
      <c r="M3724" t="b">
        <v>0</v>
      </c>
      <c r="N3724">
        <v>0</v>
      </c>
      <c r="O3724" t="b">
        <v>0</v>
      </c>
      <c r="P3724" t="s">
        <v>8268</v>
      </c>
      <c r="Q3724" s="6">
        <f t="shared" si="232"/>
        <v>0</v>
      </c>
      <c r="R3724" s="8" t="e">
        <f t="shared" si="235"/>
        <v>#DIV/0!</v>
      </c>
      <c r="S3724" t="s">
        <v>8320</v>
      </c>
      <c r="T3724" t="s">
        <v>8349</v>
      </c>
    </row>
    <row r="3725" spans="1:20" ht="60" x14ac:dyDescent="0.25">
      <c r="A3725">
        <v>176</v>
      </c>
      <c r="B3725" s="3" t="s">
        <v>178</v>
      </c>
      <c r="C3725" s="3" t="s">
        <v>4286</v>
      </c>
      <c r="D3725">
        <v>1500</v>
      </c>
      <c r="E3725">
        <v>0</v>
      </c>
      <c r="F3725" t="s">
        <v>8221</v>
      </c>
      <c r="G3725" t="s">
        <v>8224</v>
      </c>
      <c r="H3725" t="s">
        <v>8246</v>
      </c>
      <c r="I3725">
        <v>1438803999</v>
      </c>
      <c r="J3725" s="13">
        <f t="shared" si="233"/>
        <v>42221.824062500003</v>
      </c>
      <c r="K3725">
        <v>1436211999</v>
      </c>
      <c r="L3725" s="13">
        <f t="shared" si="234"/>
        <v>42341.958923611113</v>
      </c>
      <c r="M3725" t="b">
        <v>0</v>
      </c>
      <c r="N3725">
        <v>0</v>
      </c>
      <c r="O3725" t="b">
        <v>0</v>
      </c>
      <c r="P3725" t="s">
        <v>8268</v>
      </c>
      <c r="Q3725" s="6">
        <f t="shared" si="232"/>
        <v>0</v>
      </c>
      <c r="R3725" s="8" t="e">
        <f t="shared" si="235"/>
        <v>#DIV/0!</v>
      </c>
      <c r="S3725" t="s">
        <v>8320</v>
      </c>
      <c r="T3725" t="s">
        <v>8349</v>
      </c>
    </row>
    <row r="3726" spans="1:20" ht="45" x14ac:dyDescent="0.25">
      <c r="A3726">
        <v>178</v>
      </c>
      <c r="B3726" s="3" t="s">
        <v>180</v>
      </c>
      <c r="C3726" s="3" t="s">
        <v>4288</v>
      </c>
      <c r="D3726">
        <v>500000</v>
      </c>
      <c r="E3726">
        <v>0</v>
      </c>
      <c r="F3726" t="s">
        <v>8221</v>
      </c>
      <c r="G3726" t="s">
        <v>8227</v>
      </c>
      <c r="H3726" t="s">
        <v>8249</v>
      </c>
      <c r="I3726">
        <v>1448582145</v>
      </c>
      <c r="J3726" s="13">
        <f t="shared" si="233"/>
        <v>42334.997048611112</v>
      </c>
      <c r="K3726">
        <v>1445986545</v>
      </c>
      <c r="L3726" s="13">
        <f t="shared" si="234"/>
        <v>42612.911712962959</v>
      </c>
      <c r="M3726" t="b">
        <v>0</v>
      </c>
      <c r="N3726">
        <v>0</v>
      </c>
      <c r="O3726" t="b">
        <v>0</v>
      </c>
      <c r="P3726" t="s">
        <v>8268</v>
      </c>
      <c r="Q3726" s="6">
        <f t="shared" si="232"/>
        <v>0</v>
      </c>
      <c r="R3726" s="8" t="e">
        <f t="shared" si="235"/>
        <v>#DIV/0!</v>
      </c>
      <c r="S3726" t="s">
        <v>8320</v>
      </c>
      <c r="T3726" t="s">
        <v>8349</v>
      </c>
    </row>
    <row r="3727" spans="1:20" ht="60" x14ac:dyDescent="0.25">
      <c r="A3727">
        <v>182</v>
      </c>
      <c r="B3727" s="3" t="s">
        <v>184</v>
      </c>
      <c r="C3727" s="3" t="s">
        <v>4292</v>
      </c>
      <c r="D3727">
        <v>1000</v>
      </c>
      <c r="E3727">
        <v>0</v>
      </c>
      <c r="F3727" t="s">
        <v>8221</v>
      </c>
      <c r="G3727" t="s">
        <v>8224</v>
      </c>
      <c r="H3727" t="s">
        <v>8246</v>
      </c>
      <c r="I3727">
        <v>1483748232</v>
      </c>
      <c r="J3727" s="13">
        <f t="shared" si="233"/>
        <v>42742.011944444443</v>
      </c>
      <c r="K3727">
        <v>1481156232</v>
      </c>
      <c r="L3727" s="13">
        <f t="shared" si="234"/>
        <v>42164.908530092594</v>
      </c>
      <c r="M3727" t="b">
        <v>0</v>
      </c>
      <c r="N3727">
        <v>0</v>
      </c>
      <c r="O3727" t="b">
        <v>0</v>
      </c>
      <c r="P3727" t="s">
        <v>8268</v>
      </c>
      <c r="Q3727" s="6">
        <f t="shared" si="232"/>
        <v>0</v>
      </c>
      <c r="R3727" s="8" t="e">
        <f t="shared" si="235"/>
        <v>#DIV/0!</v>
      </c>
      <c r="S3727" t="s">
        <v>8320</v>
      </c>
      <c r="T3727" t="s">
        <v>8349</v>
      </c>
    </row>
    <row r="3728" spans="1:20" ht="60" x14ac:dyDescent="0.25">
      <c r="A3728">
        <v>186</v>
      </c>
      <c r="B3728" s="3" t="s">
        <v>188</v>
      </c>
      <c r="C3728" s="3" t="s">
        <v>4296</v>
      </c>
      <c r="D3728">
        <v>5000</v>
      </c>
      <c r="E3728">
        <v>0</v>
      </c>
      <c r="F3728" t="s">
        <v>8221</v>
      </c>
      <c r="G3728" t="s">
        <v>8224</v>
      </c>
      <c r="H3728" t="s">
        <v>8246</v>
      </c>
      <c r="I3728">
        <v>1488571200</v>
      </c>
      <c r="J3728" s="13">
        <f t="shared" si="233"/>
        <v>42797.833333333328</v>
      </c>
      <c r="K3728">
        <v>1485977434</v>
      </c>
      <c r="L3728" s="13">
        <f t="shared" si="234"/>
        <v>42321.08447916666</v>
      </c>
      <c r="M3728" t="b">
        <v>0</v>
      </c>
      <c r="N3728">
        <v>0</v>
      </c>
      <c r="O3728" t="b">
        <v>0</v>
      </c>
      <c r="P3728" t="s">
        <v>8268</v>
      </c>
      <c r="Q3728" s="6">
        <f t="shared" si="232"/>
        <v>0</v>
      </c>
      <c r="R3728" s="8" t="e">
        <f t="shared" si="235"/>
        <v>#DIV/0!</v>
      </c>
      <c r="S3728" t="s">
        <v>8320</v>
      </c>
      <c r="T3728" t="s">
        <v>8349</v>
      </c>
    </row>
    <row r="3729" spans="1:20" ht="60" x14ac:dyDescent="0.25">
      <c r="A3729">
        <v>188</v>
      </c>
      <c r="B3729" s="3" t="s">
        <v>190</v>
      </c>
      <c r="C3729" s="3" t="s">
        <v>4298</v>
      </c>
      <c r="D3729">
        <v>1500</v>
      </c>
      <c r="E3729">
        <v>0</v>
      </c>
      <c r="F3729" t="s">
        <v>8221</v>
      </c>
      <c r="G3729" t="s">
        <v>8224</v>
      </c>
      <c r="H3729" t="s">
        <v>8246</v>
      </c>
      <c r="I3729">
        <v>1409891015</v>
      </c>
      <c r="J3729" s="13">
        <f t="shared" si="233"/>
        <v>41887.18304398148</v>
      </c>
      <c r="K3729">
        <v>1407299015</v>
      </c>
      <c r="L3729" s="13">
        <f t="shared" si="234"/>
        <v>42713.962499999994</v>
      </c>
      <c r="M3729" t="b">
        <v>0</v>
      </c>
      <c r="N3729">
        <v>0</v>
      </c>
      <c r="O3729" t="b">
        <v>0</v>
      </c>
      <c r="P3729" t="s">
        <v>8268</v>
      </c>
      <c r="Q3729" s="6">
        <f t="shared" si="232"/>
        <v>0</v>
      </c>
      <c r="R3729" s="8" t="e">
        <f t="shared" si="235"/>
        <v>#DIV/0!</v>
      </c>
      <c r="S3729" t="s">
        <v>8320</v>
      </c>
      <c r="T3729" t="s">
        <v>8349</v>
      </c>
    </row>
    <row r="3730" spans="1:20" ht="60" x14ac:dyDescent="0.25">
      <c r="A3730">
        <v>193</v>
      </c>
      <c r="B3730" s="3" t="s">
        <v>195</v>
      </c>
      <c r="C3730" s="3" t="s">
        <v>4303</v>
      </c>
      <c r="D3730">
        <v>1000</v>
      </c>
      <c r="E3730">
        <v>0</v>
      </c>
      <c r="F3730" t="s">
        <v>8221</v>
      </c>
      <c r="G3730" t="s">
        <v>8225</v>
      </c>
      <c r="H3730" t="s">
        <v>8247</v>
      </c>
      <c r="I3730">
        <v>1417217166</v>
      </c>
      <c r="J3730" s="13">
        <f t="shared" si="233"/>
        <v>41971.976458333331</v>
      </c>
      <c r="K3730">
        <v>1412029566</v>
      </c>
      <c r="L3730" s="13">
        <f t="shared" si="234"/>
        <v>42285.909027777772</v>
      </c>
      <c r="M3730" t="b">
        <v>0</v>
      </c>
      <c r="N3730">
        <v>0</v>
      </c>
      <c r="O3730" t="b">
        <v>0</v>
      </c>
      <c r="P3730" t="s">
        <v>8268</v>
      </c>
      <c r="Q3730" s="6">
        <f t="shared" si="232"/>
        <v>0</v>
      </c>
      <c r="R3730" s="8" t="e">
        <f t="shared" si="235"/>
        <v>#DIV/0!</v>
      </c>
      <c r="S3730" t="s">
        <v>8320</v>
      </c>
      <c r="T3730" t="s">
        <v>8349</v>
      </c>
    </row>
    <row r="3731" spans="1:20" ht="45" x14ac:dyDescent="0.25">
      <c r="A3731">
        <v>195</v>
      </c>
      <c r="B3731" s="3" t="s">
        <v>197</v>
      </c>
      <c r="C3731" s="3" t="s">
        <v>4305</v>
      </c>
      <c r="D3731">
        <v>2000000</v>
      </c>
      <c r="E3731">
        <v>0</v>
      </c>
      <c r="F3731" t="s">
        <v>8221</v>
      </c>
      <c r="G3731" t="s">
        <v>8224</v>
      </c>
      <c r="H3731" t="s">
        <v>8246</v>
      </c>
      <c r="I3731">
        <v>1436544332</v>
      </c>
      <c r="J3731" s="13">
        <f t="shared" si="233"/>
        <v>42195.67050925926</v>
      </c>
      <c r="K3731">
        <v>1431360332</v>
      </c>
      <c r="L3731" s="13">
        <f t="shared" si="234"/>
        <v>40070.901412037041</v>
      </c>
      <c r="M3731" t="b">
        <v>0</v>
      </c>
      <c r="N3731">
        <v>0</v>
      </c>
      <c r="O3731" t="b">
        <v>0</v>
      </c>
      <c r="P3731" t="s">
        <v>8268</v>
      </c>
      <c r="Q3731" s="6">
        <f t="shared" si="232"/>
        <v>0</v>
      </c>
      <c r="R3731" s="8" t="e">
        <f t="shared" si="235"/>
        <v>#DIV/0!</v>
      </c>
      <c r="S3731" t="s">
        <v>8320</v>
      </c>
      <c r="T3731" t="s">
        <v>8349</v>
      </c>
    </row>
    <row r="3732" spans="1:20" ht="60" x14ac:dyDescent="0.25">
      <c r="A3732">
        <v>199</v>
      </c>
      <c r="B3732" s="3" t="s">
        <v>201</v>
      </c>
      <c r="C3732" s="3" t="s">
        <v>4309</v>
      </c>
      <c r="D3732">
        <v>10000</v>
      </c>
      <c r="E3732">
        <v>0</v>
      </c>
      <c r="F3732" t="s">
        <v>8221</v>
      </c>
      <c r="G3732" t="s">
        <v>8224</v>
      </c>
      <c r="H3732" t="s">
        <v>8246</v>
      </c>
      <c r="I3732">
        <v>1472698702</v>
      </c>
      <c r="J3732" s="13">
        <f t="shared" si="233"/>
        <v>42614.123865740738</v>
      </c>
      <c r="K3732">
        <v>1470106702</v>
      </c>
      <c r="L3732" s="13">
        <f t="shared" si="234"/>
        <v>42228.629884259266</v>
      </c>
      <c r="M3732" t="b">
        <v>0</v>
      </c>
      <c r="N3732">
        <v>0</v>
      </c>
      <c r="O3732" t="b">
        <v>0</v>
      </c>
      <c r="P3732" t="s">
        <v>8268</v>
      </c>
      <c r="Q3732" s="6">
        <f t="shared" si="232"/>
        <v>0</v>
      </c>
      <c r="R3732" s="8" t="e">
        <f t="shared" si="235"/>
        <v>#DIV/0!</v>
      </c>
      <c r="S3732" t="s">
        <v>8320</v>
      </c>
      <c r="T3732" t="s">
        <v>8349</v>
      </c>
    </row>
    <row r="3733" spans="1:20" x14ac:dyDescent="0.25">
      <c r="A3733">
        <v>202</v>
      </c>
      <c r="B3733" s="3" t="s">
        <v>204</v>
      </c>
      <c r="C3733" s="3" t="s">
        <v>4312</v>
      </c>
      <c r="D3733">
        <v>6000</v>
      </c>
      <c r="E3733">
        <v>0</v>
      </c>
      <c r="F3733" t="s">
        <v>8221</v>
      </c>
      <c r="G3733" t="s">
        <v>8224</v>
      </c>
      <c r="H3733" t="s">
        <v>8246</v>
      </c>
      <c r="I3733">
        <v>1444337940</v>
      </c>
      <c r="J3733" s="13">
        <f t="shared" si="233"/>
        <v>42285.874305555553</v>
      </c>
      <c r="K3733">
        <v>1441750564</v>
      </c>
      <c r="L3733" s="13">
        <f t="shared" si="234"/>
        <v>41456.36241898148</v>
      </c>
      <c r="M3733" t="b">
        <v>0</v>
      </c>
      <c r="N3733">
        <v>0</v>
      </c>
      <c r="O3733" t="b">
        <v>0</v>
      </c>
      <c r="P3733" t="s">
        <v>8268</v>
      </c>
      <c r="Q3733" s="6">
        <f t="shared" si="232"/>
        <v>0</v>
      </c>
      <c r="R3733" s="8" t="e">
        <f t="shared" si="235"/>
        <v>#DIV/0!</v>
      </c>
      <c r="S3733" t="s">
        <v>8320</v>
      </c>
      <c r="T3733" t="s">
        <v>8349</v>
      </c>
    </row>
    <row r="3734" spans="1:20" ht="45" x14ac:dyDescent="0.25">
      <c r="A3734">
        <v>206</v>
      </c>
      <c r="B3734" s="3" t="s">
        <v>208</v>
      </c>
      <c r="C3734" s="3" t="s">
        <v>4316</v>
      </c>
      <c r="D3734">
        <v>12700</v>
      </c>
      <c r="E3734">
        <v>0</v>
      </c>
      <c r="F3734" t="s">
        <v>8221</v>
      </c>
      <c r="G3734" t="s">
        <v>8224</v>
      </c>
      <c r="H3734" t="s">
        <v>8246</v>
      </c>
      <c r="I3734">
        <v>1470441983</v>
      </c>
      <c r="J3734" s="13">
        <f t="shared" si="233"/>
        <v>42588.004432870366</v>
      </c>
      <c r="K3734">
        <v>1468627583</v>
      </c>
      <c r="L3734" s="13">
        <f t="shared" si="234"/>
        <v>42591.31858796296</v>
      </c>
      <c r="M3734" t="b">
        <v>0</v>
      </c>
      <c r="N3734">
        <v>0</v>
      </c>
      <c r="O3734" t="b">
        <v>0</v>
      </c>
      <c r="P3734" t="s">
        <v>8268</v>
      </c>
      <c r="Q3734" s="6">
        <f t="shared" si="232"/>
        <v>0</v>
      </c>
      <c r="R3734" s="8" t="e">
        <f t="shared" si="235"/>
        <v>#DIV/0!</v>
      </c>
      <c r="S3734" t="s">
        <v>8320</v>
      </c>
      <c r="T3734" t="s">
        <v>8349</v>
      </c>
    </row>
    <row r="3735" spans="1:20" ht="60" x14ac:dyDescent="0.25">
      <c r="A3735">
        <v>208</v>
      </c>
      <c r="B3735" s="3" t="s">
        <v>210</v>
      </c>
      <c r="C3735" s="3" t="s">
        <v>4318</v>
      </c>
      <c r="D3735">
        <v>50000</v>
      </c>
      <c r="E3735">
        <v>0</v>
      </c>
      <c r="F3735" t="s">
        <v>8221</v>
      </c>
      <c r="G3735" t="s">
        <v>8226</v>
      </c>
      <c r="H3735" t="s">
        <v>8248</v>
      </c>
      <c r="I3735">
        <v>1418719967</v>
      </c>
      <c r="J3735" s="13">
        <f t="shared" si="233"/>
        <v>41989.369988425926</v>
      </c>
      <c r="K3735">
        <v>1416127967</v>
      </c>
      <c r="L3735" s="13">
        <f t="shared" si="234"/>
        <v>41919.761782407404</v>
      </c>
      <c r="M3735" t="b">
        <v>0</v>
      </c>
      <c r="N3735">
        <v>0</v>
      </c>
      <c r="O3735" t="b">
        <v>0</v>
      </c>
      <c r="P3735" t="s">
        <v>8268</v>
      </c>
      <c r="Q3735" s="6">
        <f t="shared" si="232"/>
        <v>0</v>
      </c>
      <c r="R3735" s="8" t="e">
        <f t="shared" si="235"/>
        <v>#DIV/0!</v>
      </c>
      <c r="S3735" t="s">
        <v>8320</v>
      </c>
      <c r="T3735" t="s">
        <v>8349</v>
      </c>
    </row>
    <row r="3736" spans="1:20" ht="60" x14ac:dyDescent="0.25">
      <c r="A3736">
        <v>209</v>
      </c>
      <c r="B3736" s="3" t="s">
        <v>211</v>
      </c>
      <c r="C3736" s="3" t="s">
        <v>4319</v>
      </c>
      <c r="D3736">
        <v>25000</v>
      </c>
      <c r="E3736">
        <v>0</v>
      </c>
      <c r="F3736" t="s">
        <v>8221</v>
      </c>
      <c r="G3736" t="s">
        <v>8224</v>
      </c>
      <c r="H3736" t="s">
        <v>8246</v>
      </c>
      <c r="I3736">
        <v>1436566135</v>
      </c>
      <c r="J3736" s="13">
        <f t="shared" si="233"/>
        <v>42195.922858796301</v>
      </c>
      <c r="K3736">
        <v>1433974135</v>
      </c>
      <c r="L3736" s="13">
        <f t="shared" si="234"/>
        <v>41550.793935185182</v>
      </c>
      <c r="M3736" t="b">
        <v>0</v>
      </c>
      <c r="N3736">
        <v>0</v>
      </c>
      <c r="O3736" t="b">
        <v>0</v>
      </c>
      <c r="P3736" t="s">
        <v>8268</v>
      </c>
      <c r="Q3736" s="6">
        <f t="shared" si="232"/>
        <v>0</v>
      </c>
      <c r="R3736" s="8" t="e">
        <f t="shared" si="235"/>
        <v>#DIV/0!</v>
      </c>
      <c r="S3736" t="s">
        <v>8320</v>
      </c>
      <c r="T3736" t="s">
        <v>8349</v>
      </c>
    </row>
    <row r="3737" spans="1:20" ht="30" x14ac:dyDescent="0.25">
      <c r="A3737">
        <v>221</v>
      </c>
      <c r="B3737" s="3" t="s">
        <v>223</v>
      </c>
      <c r="C3737" s="3" t="s">
        <v>4331</v>
      </c>
      <c r="D3737">
        <v>50000</v>
      </c>
      <c r="E3737">
        <v>0</v>
      </c>
      <c r="F3737" t="s">
        <v>8221</v>
      </c>
      <c r="G3737" t="s">
        <v>8224</v>
      </c>
      <c r="H3737" t="s">
        <v>8246</v>
      </c>
      <c r="I3737">
        <v>1427569564</v>
      </c>
      <c r="J3737" s="13">
        <f t="shared" si="233"/>
        <v>42091.79587962963</v>
      </c>
      <c r="K3737">
        <v>1422389164</v>
      </c>
      <c r="L3737" s="13">
        <f t="shared" si="234"/>
        <v>41634.715173611112</v>
      </c>
      <c r="M3737" t="b">
        <v>0</v>
      </c>
      <c r="N3737">
        <v>0</v>
      </c>
      <c r="O3737" t="b">
        <v>0</v>
      </c>
      <c r="P3737" t="s">
        <v>8268</v>
      </c>
      <c r="Q3737" s="6">
        <f t="shared" si="232"/>
        <v>0</v>
      </c>
      <c r="R3737" s="8" t="e">
        <f t="shared" si="235"/>
        <v>#DIV/0!</v>
      </c>
      <c r="S3737" t="s">
        <v>8320</v>
      </c>
      <c r="T3737" t="s">
        <v>8349</v>
      </c>
    </row>
    <row r="3738" spans="1:20" ht="60" x14ac:dyDescent="0.25">
      <c r="A3738">
        <v>223</v>
      </c>
      <c r="B3738" s="3" t="s">
        <v>225</v>
      </c>
      <c r="C3738" s="3" t="s">
        <v>4333</v>
      </c>
      <c r="D3738">
        <v>1500000</v>
      </c>
      <c r="E3738">
        <v>0</v>
      </c>
      <c r="F3738" t="s">
        <v>8221</v>
      </c>
      <c r="G3738" t="s">
        <v>8224</v>
      </c>
      <c r="H3738" t="s">
        <v>8246</v>
      </c>
      <c r="I3738">
        <v>1463879100</v>
      </c>
      <c r="J3738" s="13">
        <f t="shared" si="233"/>
        <v>42512.045138888891</v>
      </c>
      <c r="K3738">
        <v>1461287350</v>
      </c>
      <c r="L3738" s="13">
        <f t="shared" si="234"/>
        <v>41837.767500000002</v>
      </c>
      <c r="M3738" t="b">
        <v>0</v>
      </c>
      <c r="N3738">
        <v>0</v>
      </c>
      <c r="O3738" t="b">
        <v>0</v>
      </c>
      <c r="P3738" t="s">
        <v>8268</v>
      </c>
      <c r="Q3738" s="6">
        <f t="shared" si="232"/>
        <v>0</v>
      </c>
      <c r="R3738" s="8" t="e">
        <f t="shared" si="235"/>
        <v>#DIV/0!</v>
      </c>
      <c r="S3738" t="s">
        <v>8320</v>
      </c>
      <c r="T3738" t="s">
        <v>8349</v>
      </c>
    </row>
    <row r="3739" spans="1:20" ht="60" x14ac:dyDescent="0.25">
      <c r="A3739">
        <v>224</v>
      </c>
      <c r="B3739" s="3" t="s">
        <v>226</v>
      </c>
      <c r="C3739" s="3" t="s">
        <v>4334</v>
      </c>
      <c r="D3739">
        <v>6000000</v>
      </c>
      <c r="E3739">
        <v>0</v>
      </c>
      <c r="F3739" t="s">
        <v>8221</v>
      </c>
      <c r="G3739" t="s">
        <v>8226</v>
      </c>
      <c r="H3739" t="s">
        <v>8248</v>
      </c>
      <c r="I3739">
        <v>1436506726</v>
      </c>
      <c r="J3739" s="13">
        <f t="shared" si="233"/>
        <v>42195.235254629632</v>
      </c>
      <c r="K3739">
        <v>1431322726</v>
      </c>
      <c r="L3739" s="13">
        <f t="shared" si="234"/>
        <v>41407.84684027778</v>
      </c>
      <c r="M3739" t="b">
        <v>0</v>
      </c>
      <c r="N3739">
        <v>0</v>
      </c>
      <c r="O3739" t="b">
        <v>0</v>
      </c>
      <c r="P3739" t="s">
        <v>8268</v>
      </c>
      <c r="Q3739" s="6">
        <f t="shared" si="232"/>
        <v>0</v>
      </c>
      <c r="R3739" s="8" t="e">
        <f t="shared" si="235"/>
        <v>#DIV/0!</v>
      </c>
      <c r="S3739" t="s">
        <v>8320</v>
      </c>
      <c r="T3739" t="s">
        <v>8349</v>
      </c>
    </row>
    <row r="3740" spans="1:20" ht="45" x14ac:dyDescent="0.25">
      <c r="A3740">
        <v>225</v>
      </c>
      <c r="B3740" s="3" t="s">
        <v>227</v>
      </c>
      <c r="C3740" s="3" t="s">
        <v>4335</v>
      </c>
      <c r="D3740">
        <v>200</v>
      </c>
      <c r="E3740">
        <v>0</v>
      </c>
      <c r="F3740" t="s">
        <v>8221</v>
      </c>
      <c r="G3740" t="s">
        <v>8224</v>
      </c>
      <c r="H3740" t="s">
        <v>8246</v>
      </c>
      <c r="I3740">
        <v>1460153054</v>
      </c>
      <c r="J3740" s="13">
        <f t="shared" si="233"/>
        <v>42468.919606481482</v>
      </c>
      <c r="K3740">
        <v>1457564654</v>
      </c>
      <c r="L3740" s="13">
        <f t="shared" si="234"/>
        <v>40705.126631944448</v>
      </c>
      <c r="M3740" t="b">
        <v>0</v>
      </c>
      <c r="N3740">
        <v>0</v>
      </c>
      <c r="O3740" t="b">
        <v>0</v>
      </c>
      <c r="P3740" t="s">
        <v>8268</v>
      </c>
      <c r="Q3740" s="6">
        <f t="shared" si="232"/>
        <v>0</v>
      </c>
      <c r="R3740" s="8" t="e">
        <f t="shared" si="235"/>
        <v>#DIV/0!</v>
      </c>
      <c r="S3740" t="s">
        <v>8320</v>
      </c>
      <c r="T3740" t="s">
        <v>8349</v>
      </c>
    </row>
    <row r="3741" spans="1:20" ht="45" x14ac:dyDescent="0.25">
      <c r="A3741">
        <v>227</v>
      </c>
      <c r="B3741" s="3" t="s">
        <v>229</v>
      </c>
      <c r="C3741" s="3" t="s">
        <v>4337</v>
      </c>
      <c r="D3741">
        <v>28000</v>
      </c>
      <c r="E3741">
        <v>0</v>
      </c>
      <c r="F3741" t="s">
        <v>8221</v>
      </c>
      <c r="G3741" t="s">
        <v>8224</v>
      </c>
      <c r="H3741" t="s">
        <v>8246</v>
      </c>
      <c r="I3741">
        <v>1436477241</v>
      </c>
      <c r="J3741" s="13">
        <f t="shared" si="233"/>
        <v>42194.893993055557</v>
      </c>
      <c r="K3741">
        <v>1433885241</v>
      </c>
      <c r="L3741" s="13">
        <f t="shared" si="234"/>
        <v>41041.167627314811</v>
      </c>
      <c r="M3741" t="b">
        <v>0</v>
      </c>
      <c r="N3741">
        <v>0</v>
      </c>
      <c r="O3741" t="b">
        <v>0</v>
      </c>
      <c r="P3741" t="s">
        <v>8268</v>
      </c>
      <c r="Q3741" s="6">
        <f t="shared" si="232"/>
        <v>0</v>
      </c>
      <c r="R3741" s="8" t="e">
        <f t="shared" si="235"/>
        <v>#DIV/0!</v>
      </c>
      <c r="S3741" t="s">
        <v>8320</v>
      </c>
      <c r="T3741" t="s">
        <v>8349</v>
      </c>
    </row>
    <row r="3742" spans="1:20" ht="30" x14ac:dyDescent="0.25">
      <c r="A3742">
        <v>228</v>
      </c>
      <c r="B3742" s="3" t="s">
        <v>230</v>
      </c>
      <c r="C3742" s="3" t="s">
        <v>4338</v>
      </c>
      <c r="D3742">
        <v>8000</v>
      </c>
      <c r="E3742">
        <v>0</v>
      </c>
      <c r="F3742" t="s">
        <v>8221</v>
      </c>
      <c r="G3742" t="s">
        <v>8225</v>
      </c>
      <c r="H3742" t="s">
        <v>8247</v>
      </c>
      <c r="I3742">
        <v>1433176105</v>
      </c>
      <c r="J3742" s="13">
        <f t="shared" si="233"/>
        <v>42156.686400462961</v>
      </c>
      <c r="K3742">
        <v>1427992105</v>
      </c>
      <c r="L3742" s="13">
        <f t="shared" si="234"/>
        <v>41827.989861111113</v>
      </c>
      <c r="M3742" t="b">
        <v>0</v>
      </c>
      <c r="N3742">
        <v>0</v>
      </c>
      <c r="O3742" t="b">
        <v>0</v>
      </c>
      <c r="P3742" t="s">
        <v>8268</v>
      </c>
      <c r="Q3742" s="6">
        <f t="shared" si="232"/>
        <v>0</v>
      </c>
      <c r="R3742" s="8" t="e">
        <f t="shared" si="235"/>
        <v>#DIV/0!</v>
      </c>
      <c r="S3742" t="s">
        <v>8320</v>
      </c>
      <c r="T3742" t="s">
        <v>8349</v>
      </c>
    </row>
    <row r="3743" spans="1:20" ht="60" x14ac:dyDescent="0.25">
      <c r="A3743">
        <v>229</v>
      </c>
      <c r="B3743" s="3" t="s">
        <v>231</v>
      </c>
      <c r="C3743" s="3" t="s">
        <v>4339</v>
      </c>
      <c r="D3743">
        <v>3000</v>
      </c>
      <c r="E3743">
        <v>0</v>
      </c>
      <c r="F3743" t="s">
        <v>8221</v>
      </c>
      <c r="G3743" t="s">
        <v>8236</v>
      </c>
      <c r="H3743" t="s">
        <v>8249</v>
      </c>
      <c r="I3743">
        <v>1455402297</v>
      </c>
      <c r="J3743" s="13">
        <f t="shared" si="233"/>
        <v>42413.933993055558</v>
      </c>
      <c r="K3743">
        <v>1452810297</v>
      </c>
      <c r="L3743" s="13">
        <f t="shared" si="234"/>
        <v>42100.086145833338</v>
      </c>
      <c r="M3743" t="b">
        <v>0</v>
      </c>
      <c r="N3743">
        <v>0</v>
      </c>
      <c r="O3743" t="b">
        <v>0</v>
      </c>
      <c r="P3743" t="s">
        <v>8268</v>
      </c>
      <c r="Q3743" s="6">
        <f t="shared" si="232"/>
        <v>0</v>
      </c>
      <c r="R3743" s="8" t="e">
        <f t="shared" si="235"/>
        <v>#DIV/0!</v>
      </c>
      <c r="S3743" t="s">
        <v>8320</v>
      </c>
      <c r="T3743" t="s">
        <v>8349</v>
      </c>
    </row>
    <row r="3744" spans="1:20" ht="60" x14ac:dyDescent="0.25">
      <c r="A3744">
        <v>231</v>
      </c>
      <c r="B3744" s="3" t="s">
        <v>233</v>
      </c>
      <c r="C3744" s="3" t="s">
        <v>4341</v>
      </c>
      <c r="D3744">
        <v>1500000</v>
      </c>
      <c r="E3744">
        <v>0</v>
      </c>
      <c r="F3744" t="s">
        <v>8221</v>
      </c>
      <c r="G3744" t="s">
        <v>8224</v>
      </c>
      <c r="H3744" t="s">
        <v>8246</v>
      </c>
      <c r="I3744">
        <v>1451775651</v>
      </c>
      <c r="J3744" s="13">
        <f t="shared" si="233"/>
        <v>42371.958923611113</v>
      </c>
      <c r="K3744">
        <v>1449183651</v>
      </c>
      <c r="L3744" s="13">
        <f t="shared" si="234"/>
        <v>40987.83488425926</v>
      </c>
      <c r="M3744" t="b">
        <v>0</v>
      </c>
      <c r="N3744">
        <v>0</v>
      </c>
      <c r="O3744" t="b">
        <v>0</v>
      </c>
      <c r="P3744" t="s">
        <v>8268</v>
      </c>
      <c r="Q3744" s="6">
        <f t="shared" si="232"/>
        <v>0</v>
      </c>
      <c r="R3744" s="8" t="e">
        <f t="shared" si="235"/>
        <v>#DIV/0!</v>
      </c>
      <c r="S3744" t="s">
        <v>8320</v>
      </c>
      <c r="T3744" t="s">
        <v>8349</v>
      </c>
    </row>
    <row r="3745" spans="1:20" ht="45" x14ac:dyDescent="0.25">
      <c r="A3745">
        <v>233</v>
      </c>
      <c r="B3745" s="3" t="s">
        <v>235</v>
      </c>
      <c r="C3745" s="3" t="s">
        <v>4343</v>
      </c>
      <c r="D3745">
        <v>350000</v>
      </c>
      <c r="E3745">
        <v>0</v>
      </c>
      <c r="F3745" t="s">
        <v>8221</v>
      </c>
      <c r="G3745" t="s">
        <v>8224</v>
      </c>
      <c r="H3745" t="s">
        <v>8246</v>
      </c>
      <c r="I3745">
        <v>1475185972</v>
      </c>
      <c r="J3745" s="13">
        <f t="shared" si="233"/>
        <v>42642.911712962959</v>
      </c>
      <c r="K3745">
        <v>1472593972</v>
      </c>
      <c r="L3745" s="13">
        <f t="shared" si="234"/>
        <v>42065.910983796297</v>
      </c>
      <c r="M3745" t="b">
        <v>0</v>
      </c>
      <c r="N3745">
        <v>0</v>
      </c>
      <c r="O3745" t="b">
        <v>0</v>
      </c>
      <c r="P3745" t="s">
        <v>8268</v>
      </c>
      <c r="Q3745" s="6">
        <f t="shared" si="232"/>
        <v>0</v>
      </c>
      <c r="R3745" s="8" t="e">
        <f t="shared" si="235"/>
        <v>#DIV/0!</v>
      </c>
      <c r="S3745" t="s">
        <v>8320</v>
      </c>
      <c r="T3745" t="s">
        <v>8349</v>
      </c>
    </row>
    <row r="3746" spans="1:20" ht="45" x14ac:dyDescent="0.25">
      <c r="A3746">
        <v>235</v>
      </c>
      <c r="B3746" s="3" t="s">
        <v>237</v>
      </c>
      <c r="C3746" s="3" t="s">
        <v>4345</v>
      </c>
      <c r="D3746">
        <v>10000</v>
      </c>
      <c r="E3746">
        <v>0</v>
      </c>
      <c r="F3746" t="s">
        <v>8221</v>
      </c>
      <c r="G3746" t="s">
        <v>8224</v>
      </c>
      <c r="H3746" t="s">
        <v>8246</v>
      </c>
      <c r="I3746">
        <v>1436478497</v>
      </c>
      <c r="J3746" s="13">
        <f t="shared" si="233"/>
        <v>42194.908530092594</v>
      </c>
      <c r="K3746">
        <v>1433886497</v>
      </c>
      <c r="L3746" s="13">
        <f t="shared" si="234"/>
        <v>42669.594837962963</v>
      </c>
      <c r="M3746" t="b">
        <v>0</v>
      </c>
      <c r="N3746">
        <v>0</v>
      </c>
      <c r="O3746" t="b">
        <v>0</v>
      </c>
      <c r="P3746" t="s">
        <v>8268</v>
      </c>
      <c r="Q3746" s="6">
        <f t="shared" si="232"/>
        <v>0</v>
      </c>
      <c r="R3746" s="8" t="e">
        <f t="shared" si="235"/>
        <v>#DIV/0!</v>
      </c>
      <c r="S3746" t="s">
        <v>8320</v>
      </c>
      <c r="T3746" t="s">
        <v>8349</v>
      </c>
    </row>
    <row r="3747" spans="1:20" ht="60" x14ac:dyDescent="0.25">
      <c r="A3747">
        <v>236</v>
      </c>
      <c r="B3747" s="3" t="s">
        <v>238</v>
      </c>
      <c r="C3747" s="3" t="s">
        <v>4346</v>
      </c>
      <c r="D3747">
        <v>150000</v>
      </c>
      <c r="E3747">
        <v>0</v>
      </c>
      <c r="F3747" t="s">
        <v>8221</v>
      </c>
      <c r="G3747" t="s">
        <v>8224</v>
      </c>
      <c r="H3747" t="s">
        <v>8246</v>
      </c>
      <c r="I3747">
        <v>1451952000</v>
      </c>
      <c r="J3747" s="13">
        <f t="shared" si="233"/>
        <v>42374</v>
      </c>
      <c r="K3747">
        <v>1447380099</v>
      </c>
      <c r="L3747" s="13">
        <f t="shared" si="234"/>
        <v>42714.054398148146</v>
      </c>
      <c r="M3747" t="b">
        <v>0</v>
      </c>
      <c r="N3747">
        <v>0</v>
      </c>
      <c r="O3747" t="b">
        <v>0</v>
      </c>
      <c r="P3747" t="s">
        <v>8268</v>
      </c>
      <c r="Q3747" s="6">
        <f t="shared" si="232"/>
        <v>0</v>
      </c>
      <c r="R3747" s="8" t="e">
        <f t="shared" si="235"/>
        <v>#DIV/0!</v>
      </c>
      <c r="S3747" t="s">
        <v>8320</v>
      </c>
      <c r="T3747" t="s">
        <v>8349</v>
      </c>
    </row>
    <row r="3748" spans="1:20" ht="60" x14ac:dyDescent="0.25">
      <c r="A3748">
        <v>238</v>
      </c>
      <c r="B3748" s="3" t="s">
        <v>240</v>
      </c>
      <c r="C3748" s="3" t="s">
        <v>4348</v>
      </c>
      <c r="D3748">
        <v>26000</v>
      </c>
      <c r="E3748">
        <v>0</v>
      </c>
      <c r="F3748" t="s">
        <v>8221</v>
      </c>
      <c r="G3748" t="s">
        <v>8224</v>
      </c>
      <c r="H3748" t="s">
        <v>8246</v>
      </c>
      <c r="I3748">
        <v>1483088400</v>
      </c>
      <c r="J3748" s="13">
        <f t="shared" si="233"/>
        <v>42734.375</v>
      </c>
      <c r="K3748">
        <v>1481324760</v>
      </c>
      <c r="L3748" s="13">
        <f t="shared" si="234"/>
        <v>41113.968576388892</v>
      </c>
      <c r="M3748" t="b">
        <v>0</v>
      </c>
      <c r="N3748">
        <v>0</v>
      </c>
      <c r="O3748" t="b">
        <v>0</v>
      </c>
      <c r="P3748" t="s">
        <v>8268</v>
      </c>
      <c r="Q3748" s="6">
        <f t="shared" si="232"/>
        <v>0</v>
      </c>
      <c r="R3748" s="8" t="e">
        <f t="shared" si="235"/>
        <v>#DIV/0!</v>
      </c>
      <c r="S3748" t="s">
        <v>8320</v>
      </c>
      <c r="T3748" t="s">
        <v>8349</v>
      </c>
    </row>
    <row r="3749" spans="1:20" ht="60" x14ac:dyDescent="0.25">
      <c r="A3749">
        <v>427</v>
      </c>
      <c r="B3749" s="3" t="s">
        <v>428</v>
      </c>
      <c r="C3749" s="3" t="s">
        <v>4537</v>
      </c>
      <c r="D3749">
        <v>6500</v>
      </c>
      <c r="E3749">
        <v>0</v>
      </c>
      <c r="F3749" t="s">
        <v>8221</v>
      </c>
      <c r="G3749" t="s">
        <v>8224</v>
      </c>
      <c r="H3749" t="s">
        <v>8246</v>
      </c>
      <c r="I3749">
        <v>1445540340</v>
      </c>
      <c r="J3749" s="13">
        <f t="shared" si="233"/>
        <v>42299.790972222225</v>
      </c>
      <c r="K3749">
        <v>1444340940</v>
      </c>
      <c r="L3749" s="13">
        <f t="shared" si="234"/>
        <v>42366.982627314821</v>
      </c>
      <c r="M3749" t="b">
        <v>0</v>
      </c>
      <c r="N3749">
        <v>0</v>
      </c>
      <c r="O3749" t="b">
        <v>0</v>
      </c>
      <c r="P3749" t="s">
        <v>8270</v>
      </c>
      <c r="Q3749" s="6">
        <f t="shared" si="232"/>
        <v>0</v>
      </c>
      <c r="R3749" s="8" t="e">
        <f t="shared" si="235"/>
        <v>#DIV/0!</v>
      </c>
      <c r="S3749" t="s">
        <v>8320</v>
      </c>
      <c r="T3749" t="s">
        <v>8347</v>
      </c>
    </row>
    <row r="3750" spans="1:20" ht="60" x14ac:dyDescent="0.25">
      <c r="A3750">
        <v>429</v>
      </c>
      <c r="B3750" s="3" t="s">
        <v>430</v>
      </c>
      <c r="C3750" s="3" t="s">
        <v>4539</v>
      </c>
      <c r="D3750">
        <v>5000</v>
      </c>
      <c r="E3750">
        <v>0</v>
      </c>
      <c r="F3750" t="s">
        <v>8221</v>
      </c>
      <c r="G3750" t="s">
        <v>8224</v>
      </c>
      <c r="H3750" t="s">
        <v>8246</v>
      </c>
      <c r="I3750">
        <v>1259297940</v>
      </c>
      <c r="J3750" s="13">
        <f t="shared" si="233"/>
        <v>40144.207638888889</v>
      </c>
      <c r="K3750">
        <v>1252964282</v>
      </c>
      <c r="L3750" s="13">
        <f t="shared" si="234"/>
        <v>42596.03506944445</v>
      </c>
      <c r="M3750" t="b">
        <v>0</v>
      </c>
      <c r="N3750">
        <v>0</v>
      </c>
      <c r="O3750" t="b">
        <v>0</v>
      </c>
      <c r="P3750" t="s">
        <v>8270</v>
      </c>
      <c r="Q3750" s="6">
        <f t="shared" si="232"/>
        <v>0</v>
      </c>
      <c r="R3750" s="8" t="e">
        <f t="shared" si="235"/>
        <v>#DIV/0!</v>
      </c>
      <c r="S3750" t="s">
        <v>8320</v>
      </c>
      <c r="T3750" t="s">
        <v>8347</v>
      </c>
    </row>
    <row r="3751" spans="1:20" ht="60" x14ac:dyDescent="0.25">
      <c r="A3751">
        <v>433</v>
      </c>
      <c r="B3751" s="3" t="s">
        <v>434</v>
      </c>
      <c r="C3751" s="3" t="s">
        <v>4543</v>
      </c>
      <c r="D3751">
        <v>3000</v>
      </c>
      <c r="E3751">
        <v>0</v>
      </c>
      <c r="F3751" t="s">
        <v>8221</v>
      </c>
      <c r="G3751" t="s">
        <v>8224</v>
      </c>
      <c r="H3751" t="s">
        <v>8246</v>
      </c>
      <c r="I3751">
        <v>1444576022</v>
      </c>
      <c r="J3751" s="13">
        <f t="shared" si="233"/>
        <v>42288.629884259266</v>
      </c>
      <c r="K3751">
        <v>1439392022</v>
      </c>
      <c r="L3751" s="13">
        <f t="shared" si="234"/>
        <v>42114.726134259254</v>
      </c>
      <c r="M3751" t="b">
        <v>0</v>
      </c>
      <c r="N3751">
        <v>0</v>
      </c>
      <c r="O3751" t="b">
        <v>0</v>
      </c>
      <c r="P3751" t="s">
        <v>8270</v>
      </c>
      <c r="Q3751" s="6">
        <f t="shared" si="232"/>
        <v>0</v>
      </c>
      <c r="R3751" s="8" t="e">
        <f t="shared" si="235"/>
        <v>#DIV/0!</v>
      </c>
      <c r="S3751" t="s">
        <v>8320</v>
      </c>
      <c r="T3751" t="s">
        <v>8347</v>
      </c>
    </row>
    <row r="3752" spans="1:20" ht="45" x14ac:dyDescent="0.25">
      <c r="A3752">
        <v>436</v>
      </c>
      <c r="B3752" s="3" t="s">
        <v>437</v>
      </c>
      <c r="C3752" s="3" t="s">
        <v>4546</v>
      </c>
      <c r="D3752">
        <v>1000</v>
      </c>
      <c r="E3752">
        <v>0</v>
      </c>
      <c r="F3752" t="s">
        <v>8221</v>
      </c>
      <c r="G3752" t="s">
        <v>8224</v>
      </c>
      <c r="H3752" t="s">
        <v>8246</v>
      </c>
      <c r="I3752">
        <v>1375260113</v>
      </c>
      <c r="J3752" s="13">
        <f t="shared" si="233"/>
        <v>41486.36241898148</v>
      </c>
      <c r="K3752">
        <v>1372668113</v>
      </c>
      <c r="L3752" s="13">
        <f t="shared" si="234"/>
        <v>42171.827604166669</v>
      </c>
      <c r="M3752" t="b">
        <v>0</v>
      </c>
      <c r="N3752">
        <v>0</v>
      </c>
      <c r="O3752" t="b">
        <v>0</v>
      </c>
      <c r="P3752" t="s">
        <v>8270</v>
      </c>
      <c r="Q3752" s="6">
        <f t="shared" si="232"/>
        <v>0</v>
      </c>
      <c r="R3752" s="8" t="e">
        <f t="shared" si="235"/>
        <v>#DIV/0!</v>
      </c>
      <c r="S3752" t="s">
        <v>8320</v>
      </c>
      <c r="T3752" t="s">
        <v>8347</v>
      </c>
    </row>
    <row r="3753" spans="1:20" ht="45" x14ac:dyDescent="0.25">
      <c r="A3753">
        <v>437</v>
      </c>
      <c r="B3753" s="3" t="s">
        <v>438</v>
      </c>
      <c r="C3753" s="3" t="s">
        <v>4547</v>
      </c>
      <c r="D3753">
        <v>7000</v>
      </c>
      <c r="E3753">
        <v>0</v>
      </c>
      <c r="F3753" t="s">
        <v>8221</v>
      </c>
      <c r="G3753" t="s">
        <v>8229</v>
      </c>
      <c r="H3753" t="s">
        <v>8251</v>
      </c>
      <c r="I3753">
        <v>1475912326</v>
      </c>
      <c r="J3753" s="13">
        <f t="shared" si="233"/>
        <v>42651.31858796296</v>
      </c>
      <c r="K3753">
        <v>1470728326</v>
      </c>
      <c r="L3753" s="13">
        <f t="shared" si="234"/>
        <v>40703.234386574077</v>
      </c>
      <c r="M3753" t="b">
        <v>0</v>
      </c>
      <c r="N3753">
        <v>0</v>
      </c>
      <c r="O3753" t="b">
        <v>0</v>
      </c>
      <c r="P3753" t="s">
        <v>8270</v>
      </c>
      <c r="Q3753" s="6">
        <f t="shared" si="232"/>
        <v>0</v>
      </c>
      <c r="R3753" s="8" t="e">
        <f t="shared" si="235"/>
        <v>#DIV/0!</v>
      </c>
      <c r="S3753" t="s">
        <v>8320</v>
      </c>
      <c r="T3753" t="s">
        <v>8347</v>
      </c>
    </row>
    <row r="3754" spans="1:20" ht="60" x14ac:dyDescent="0.25">
      <c r="A3754">
        <v>439</v>
      </c>
      <c r="B3754" s="3" t="s">
        <v>440</v>
      </c>
      <c r="C3754" s="3" t="s">
        <v>4549</v>
      </c>
      <c r="D3754">
        <v>450</v>
      </c>
      <c r="E3754">
        <v>0</v>
      </c>
      <c r="F3754" t="s">
        <v>8221</v>
      </c>
      <c r="G3754" t="s">
        <v>8224</v>
      </c>
      <c r="H3754" t="s">
        <v>8246</v>
      </c>
      <c r="I3754">
        <v>1413569818</v>
      </c>
      <c r="J3754" s="13">
        <f t="shared" si="233"/>
        <v>41929.761782407404</v>
      </c>
      <c r="K3754">
        <v>1412705818</v>
      </c>
      <c r="L3754" s="13">
        <f t="shared" si="234"/>
        <v>42400.176377314812</v>
      </c>
      <c r="M3754" t="b">
        <v>0</v>
      </c>
      <c r="N3754">
        <v>0</v>
      </c>
      <c r="O3754" t="b">
        <v>0</v>
      </c>
      <c r="P3754" t="s">
        <v>8270</v>
      </c>
      <c r="Q3754" s="6">
        <f t="shared" si="232"/>
        <v>0</v>
      </c>
      <c r="R3754" s="8" t="e">
        <f t="shared" si="235"/>
        <v>#DIV/0!</v>
      </c>
      <c r="S3754" t="s">
        <v>8320</v>
      </c>
      <c r="T3754" t="s">
        <v>8347</v>
      </c>
    </row>
    <row r="3755" spans="1:20" ht="60" x14ac:dyDescent="0.25">
      <c r="A3755">
        <v>441</v>
      </c>
      <c r="B3755" s="3" t="s">
        <v>442</v>
      </c>
      <c r="C3755" s="3" t="s">
        <v>4551</v>
      </c>
      <c r="D3755">
        <v>400</v>
      </c>
      <c r="E3755">
        <v>0</v>
      </c>
      <c r="F3755" t="s">
        <v>8221</v>
      </c>
      <c r="G3755" t="s">
        <v>8225</v>
      </c>
      <c r="H3755" t="s">
        <v>8247</v>
      </c>
      <c r="I3755">
        <v>1383418996</v>
      </c>
      <c r="J3755" s="13">
        <f t="shared" si="233"/>
        <v>41580.793935185182</v>
      </c>
      <c r="K3755">
        <v>1380826996</v>
      </c>
      <c r="L3755" s="13">
        <f t="shared" si="234"/>
        <v>42091.778703703705</v>
      </c>
      <c r="M3755" t="b">
        <v>0</v>
      </c>
      <c r="N3755">
        <v>0</v>
      </c>
      <c r="O3755" t="b">
        <v>0</v>
      </c>
      <c r="P3755" t="s">
        <v>8270</v>
      </c>
      <c r="Q3755" s="6">
        <f t="shared" si="232"/>
        <v>0</v>
      </c>
      <c r="R3755" s="8" t="e">
        <f t="shared" si="235"/>
        <v>#DIV/0!</v>
      </c>
      <c r="S3755" t="s">
        <v>8320</v>
      </c>
      <c r="T3755" t="s">
        <v>8347</v>
      </c>
    </row>
    <row r="3756" spans="1:20" ht="60" x14ac:dyDescent="0.25">
      <c r="A3756">
        <v>451</v>
      </c>
      <c r="B3756" s="3" t="s">
        <v>452</v>
      </c>
      <c r="C3756" s="3" t="s">
        <v>4561</v>
      </c>
      <c r="D3756">
        <v>20000</v>
      </c>
      <c r="E3756">
        <v>0</v>
      </c>
      <c r="F3756" t="s">
        <v>8221</v>
      </c>
      <c r="G3756" t="s">
        <v>8224</v>
      </c>
      <c r="H3756" t="s">
        <v>8246</v>
      </c>
      <c r="I3756">
        <v>1390669791</v>
      </c>
      <c r="J3756" s="13">
        <f t="shared" si="233"/>
        <v>41664.715173611112</v>
      </c>
      <c r="K3756">
        <v>1388077791</v>
      </c>
      <c r="L3756" s="13">
        <f t="shared" si="234"/>
        <v>42223.616018518514</v>
      </c>
      <c r="M3756" t="b">
        <v>0</v>
      </c>
      <c r="N3756">
        <v>0</v>
      </c>
      <c r="O3756" t="b">
        <v>0</v>
      </c>
      <c r="P3756" t="s">
        <v>8270</v>
      </c>
      <c r="Q3756" s="6">
        <f t="shared" si="232"/>
        <v>0</v>
      </c>
      <c r="R3756" s="8" t="e">
        <f t="shared" si="235"/>
        <v>#DIV/0!</v>
      </c>
      <c r="S3756" t="s">
        <v>8320</v>
      </c>
      <c r="T3756" t="s">
        <v>8347</v>
      </c>
    </row>
    <row r="3757" spans="1:20" ht="60" x14ac:dyDescent="0.25">
      <c r="A3757">
        <v>457</v>
      </c>
      <c r="B3757" s="3" t="s">
        <v>458</v>
      </c>
      <c r="C3757" s="3" t="s">
        <v>4567</v>
      </c>
      <c r="D3757">
        <v>20000</v>
      </c>
      <c r="E3757">
        <v>0</v>
      </c>
      <c r="F3757" t="s">
        <v>8221</v>
      </c>
      <c r="G3757" t="s">
        <v>8229</v>
      </c>
      <c r="H3757" t="s">
        <v>8251</v>
      </c>
      <c r="I3757">
        <v>1408213512</v>
      </c>
      <c r="J3757" s="13">
        <f t="shared" si="233"/>
        <v>41867.767500000002</v>
      </c>
      <c r="K3757">
        <v>1405621512</v>
      </c>
      <c r="L3757" s="13">
        <f t="shared" si="234"/>
        <v>42380.696342592593</v>
      </c>
      <c r="M3757" t="b">
        <v>0</v>
      </c>
      <c r="N3757">
        <v>0</v>
      </c>
      <c r="O3757" t="b">
        <v>0</v>
      </c>
      <c r="P3757" t="s">
        <v>8270</v>
      </c>
      <c r="Q3757" s="6">
        <f t="shared" si="232"/>
        <v>0</v>
      </c>
      <c r="R3757" s="8" t="e">
        <f t="shared" si="235"/>
        <v>#DIV/0!</v>
      </c>
      <c r="S3757" t="s">
        <v>8320</v>
      </c>
      <c r="T3757" t="s">
        <v>8347</v>
      </c>
    </row>
    <row r="3758" spans="1:20" ht="60" x14ac:dyDescent="0.25">
      <c r="A3758">
        <v>461</v>
      </c>
      <c r="B3758" s="3" t="s">
        <v>462</v>
      </c>
      <c r="C3758" s="3" t="s">
        <v>4571</v>
      </c>
      <c r="D3758">
        <v>550</v>
      </c>
      <c r="E3758">
        <v>0</v>
      </c>
      <c r="F3758" t="s">
        <v>8221</v>
      </c>
      <c r="G3758" t="s">
        <v>8225</v>
      </c>
      <c r="H3758" t="s">
        <v>8247</v>
      </c>
      <c r="I3758">
        <v>1370204367</v>
      </c>
      <c r="J3758" s="13">
        <f t="shared" si="233"/>
        <v>41427.84684027778</v>
      </c>
      <c r="K3758">
        <v>1368476367</v>
      </c>
      <c r="L3758" s="13">
        <f t="shared" si="234"/>
        <v>42318.616851851853</v>
      </c>
      <c r="M3758" t="b">
        <v>0</v>
      </c>
      <c r="N3758">
        <v>0</v>
      </c>
      <c r="O3758" t="b">
        <v>0</v>
      </c>
      <c r="P3758" t="s">
        <v>8270</v>
      </c>
      <c r="Q3758" s="6">
        <f t="shared" si="232"/>
        <v>0</v>
      </c>
      <c r="R3758" s="8" t="e">
        <f t="shared" si="235"/>
        <v>#DIV/0!</v>
      </c>
      <c r="S3758" t="s">
        <v>8320</v>
      </c>
      <c r="T3758" t="s">
        <v>8347</v>
      </c>
    </row>
    <row r="3759" spans="1:20" ht="60" x14ac:dyDescent="0.25">
      <c r="A3759">
        <v>462</v>
      </c>
      <c r="B3759" s="3" t="s">
        <v>463</v>
      </c>
      <c r="C3759" s="3" t="s">
        <v>4572</v>
      </c>
      <c r="D3759">
        <v>100000</v>
      </c>
      <c r="E3759">
        <v>0</v>
      </c>
      <c r="F3759" t="s">
        <v>8221</v>
      </c>
      <c r="G3759" t="s">
        <v>8224</v>
      </c>
      <c r="H3759" t="s">
        <v>8246</v>
      </c>
      <c r="I3759">
        <v>1312945341</v>
      </c>
      <c r="J3759" s="13">
        <f t="shared" si="233"/>
        <v>40765.126631944448</v>
      </c>
      <c r="K3759">
        <v>1307761341</v>
      </c>
      <c r="L3759" s="13">
        <f t="shared" si="234"/>
        <v>42503.353506944448</v>
      </c>
      <c r="M3759" t="b">
        <v>0</v>
      </c>
      <c r="N3759">
        <v>0</v>
      </c>
      <c r="O3759" t="b">
        <v>0</v>
      </c>
      <c r="P3759" t="s">
        <v>8270</v>
      </c>
      <c r="Q3759" s="6">
        <f t="shared" si="232"/>
        <v>0</v>
      </c>
      <c r="R3759" s="8" t="e">
        <f t="shared" si="235"/>
        <v>#DIV/0!</v>
      </c>
      <c r="S3759" t="s">
        <v>8320</v>
      </c>
      <c r="T3759" t="s">
        <v>8347</v>
      </c>
    </row>
    <row r="3760" spans="1:20" ht="60" x14ac:dyDescent="0.25">
      <c r="A3760">
        <v>468</v>
      </c>
      <c r="B3760" s="3" t="s">
        <v>469</v>
      </c>
      <c r="C3760" s="3" t="s">
        <v>4578</v>
      </c>
      <c r="D3760">
        <v>7500</v>
      </c>
      <c r="E3760">
        <v>0</v>
      </c>
      <c r="F3760" t="s">
        <v>8221</v>
      </c>
      <c r="G3760" t="s">
        <v>8224</v>
      </c>
      <c r="H3760" t="s">
        <v>8246</v>
      </c>
      <c r="I3760">
        <v>1341978665</v>
      </c>
      <c r="J3760" s="13">
        <f t="shared" si="233"/>
        <v>41101.160474537035</v>
      </c>
      <c r="K3760">
        <v>1336795283</v>
      </c>
      <c r="L3760" s="13">
        <f t="shared" si="234"/>
        <v>42057.883159722223</v>
      </c>
      <c r="M3760" t="b">
        <v>0</v>
      </c>
      <c r="N3760">
        <v>0</v>
      </c>
      <c r="O3760" t="b">
        <v>0</v>
      </c>
      <c r="P3760" t="s">
        <v>8270</v>
      </c>
      <c r="Q3760" s="6">
        <f t="shared" si="232"/>
        <v>0</v>
      </c>
      <c r="R3760" s="8" t="e">
        <f t="shared" si="235"/>
        <v>#DIV/0!</v>
      </c>
      <c r="S3760" t="s">
        <v>8320</v>
      </c>
      <c r="T3760" t="s">
        <v>8347</v>
      </c>
    </row>
    <row r="3761" spans="1:20" ht="30" x14ac:dyDescent="0.25">
      <c r="A3761">
        <v>469</v>
      </c>
      <c r="B3761" s="3" t="s">
        <v>470</v>
      </c>
      <c r="C3761" s="3" t="s">
        <v>4579</v>
      </c>
      <c r="D3761">
        <v>6000</v>
      </c>
      <c r="E3761">
        <v>0</v>
      </c>
      <c r="F3761" t="s">
        <v>8221</v>
      </c>
      <c r="G3761" t="s">
        <v>8225</v>
      </c>
      <c r="H3761" t="s">
        <v>8247</v>
      </c>
      <c r="I3761">
        <v>1409960724</v>
      </c>
      <c r="J3761" s="13">
        <f t="shared" si="233"/>
        <v>41887.989861111113</v>
      </c>
      <c r="K3761">
        <v>1404776724</v>
      </c>
      <c r="L3761" s="13">
        <f t="shared" si="234"/>
        <v>42692.389062500006</v>
      </c>
      <c r="M3761" t="b">
        <v>0</v>
      </c>
      <c r="N3761">
        <v>0</v>
      </c>
      <c r="O3761" t="b">
        <v>0</v>
      </c>
      <c r="P3761" t="s">
        <v>8270</v>
      </c>
      <c r="Q3761" s="6">
        <f t="shared" si="232"/>
        <v>0</v>
      </c>
      <c r="R3761" s="8" t="e">
        <f t="shared" si="235"/>
        <v>#DIV/0!</v>
      </c>
      <c r="S3761" t="s">
        <v>8320</v>
      </c>
      <c r="T3761" t="s">
        <v>8347</v>
      </c>
    </row>
    <row r="3762" spans="1:20" ht="60" x14ac:dyDescent="0.25">
      <c r="A3762">
        <v>475</v>
      </c>
      <c r="B3762" s="3" t="s">
        <v>476</v>
      </c>
      <c r="C3762" s="3" t="s">
        <v>4585</v>
      </c>
      <c r="D3762">
        <v>2000</v>
      </c>
      <c r="E3762">
        <v>0</v>
      </c>
      <c r="F3762" t="s">
        <v>8221</v>
      </c>
      <c r="G3762" t="s">
        <v>8224</v>
      </c>
      <c r="H3762" t="s">
        <v>8246</v>
      </c>
      <c r="I3762">
        <v>1430877843</v>
      </c>
      <c r="J3762" s="13">
        <f t="shared" si="233"/>
        <v>42130.086145833338</v>
      </c>
      <c r="K3762">
        <v>1428285843</v>
      </c>
      <c r="L3762" s="13">
        <f t="shared" si="234"/>
        <v>42165.785289351858</v>
      </c>
      <c r="M3762" t="b">
        <v>0</v>
      </c>
      <c r="N3762">
        <v>0</v>
      </c>
      <c r="O3762" t="b">
        <v>0</v>
      </c>
      <c r="P3762" t="s">
        <v>8270</v>
      </c>
      <c r="Q3762" s="6">
        <f t="shared" si="232"/>
        <v>0</v>
      </c>
      <c r="R3762" s="8" t="e">
        <f t="shared" si="235"/>
        <v>#DIV/0!</v>
      </c>
      <c r="S3762" t="s">
        <v>8320</v>
      </c>
      <c r="T3762" t="s">
        <v>8347</v>
      </c>
    </row>
    <row r="3763" spans="1:20" ht="60" x14ac:dyDescent="0.25">
      <c r="A3763">
        <v>477</v>
      </c>
      <c r="B3763" s="3" t="s">
        <v>478</v>
      </c>
      <c r="C3763" s="3" t="s">
        <v>4587</v>
      </c>
      <c r="D3763">
        <v>1500</v>
      </c>
      <c r="E3763">
        <v>0</v>
      </c>
      <c r="F3763" t="s">
        <v>8221</v>
      </c>
      <c r="G3763" t="s">
        <v>8224</v>
      </c>
      <c r="H3763" t="s">
        <v>8246</v>
      </c>
      <c r="I3763">
        <v>1337371334</v>
      </c>
      <c r="J3763" s="13">
        <f t="shared" si="233"/>
        <v>41047.83488425926</v>
      </c>
      <c r="K3763">
        <v>1332187334</v>
      </c>
      <c r="L3763" s="13">
        <f t="shared" si="234"/>
        <v>41975.842523148152</v>
      </c>
      <c r="M3763" t="b">
        <v>0</v>
      </c>
      <c r="N3763">
        <v>0</v>
      </c>
      <c r="O3763" t="b">
        <v>0</v>
      </c>
      <c r="P3763" t="s">
        <v>8270</v>
      </c>
      <c r="Q3763" s="6">
        <f t="shared" si="232"/>
        <v>0</v>
      </c>
      <c r="R3763" s="8" t="e">
        <f t="shared" si="235"/>
        <v>#DIV/0!</v>
      </c>
      <c r="S3763" t="s">
        <v>8320</v>
      </c>
      <c r="T3763" t="s">
        <v>8347</v>
      </c>
    </row>
    <row r="3764" spans="1:20" ht="45" x14ac:dyDescent="0.25">
      <c r="A3764">
        <v>478</v>
      </c>
      <c r="B3764" s="3" t="s">
        <v>479</v>
      </c>
      <c r="C3764" s="3" t="s">
        <v>4588</v>
      </c>
      <c r="D3764">
        <v>10000</v>
      </c>
      <c r="E3764">
        <v>0</v>
      </c>
      <c r="F3764" t="s">
        <v>8221</v>
      </c>
      <c r="G3764" t="s">
        <v>8224</v>
      </c>
      <c r="H3764" t="s">
        <v>8246</v>
      </c>
      <c r="I3764">
        <v>1427921509</v>
      </c>
      <c r="J3764" s="13">
        <f t="shared" si="233"/>
        <v>42095.869317129633</v>
      </c>
      <c r="K3764">
        <v>1425333109</v>
      </c>
      <c r="L3764" s="13">
        <f t="shared" si="234"/>
        <v>42282.71629629629</v>
      </c>
      <c r="M3764" t="b">
        <v>0</v>
      </c>
      <c r="N3764">
        <v>0</v>
      </c>
      <c r="O3764" t="b">
        <v>0</v>
      </c>
      <c r="P3764" t="s">
        <v>8270</v>
      </c>
      <c r="Q3764" s="6">
        <f t="shared" si="232"/>
        <v>0</v>
      </c>
      <c r="R3764" s="8" t="e">
        <f t="shared" si="235"/>
        <v>#DIV/0!</v>
      </c>
      <c r="S3764" t="s">
        <v>8320</v>
      </c>
      <c r="T3764" t="s">
        <v>8347</v>
      </c>
    </row>
    <row r="3765" spans="1:20" ht="60" x14ac:dyDescent="0.25">
      <c r="A3765">
        <v>487</v>
      </c>
      <c r="B3765" s="3" t="s">
        <v>488</v>
      </c>
      <c r="C3765" s="3" t="s">
        <v>4597</v>
      </c>
      <c r="D3765">
        <v>50000</v>
      </c>
      <c r="E3765">
        <v>0</v>
      </c>
      <c r="F3765" t="s">
        <v>8221</v>
      </c>
      <c r="G3765" t="s">
        <v>8229</v>
      </c>
      <c r="H3765" t="s">
        <v>8251</v>
      </c>
      <c r="I3765">
        <v>1482678994</v>
      </c>
      <c r="J3765" s="13">
        <f t="shared" si="233"/>
        <v>42729.636504629627</v>
      </c>
      <c r="K3765">
        <v>1477491394</v>
      </c>
      <c r="L3765" s="13">
        <f t="shared" si="234"/>
        <v>42188.012777777782</v>
      </c>
      <c r="M3765" t="b">
        <v>0</v>
      </c>
      <c r="N3765">
        <v>0</v>
      </c>
      <c r="O3765" t="b">
        <v>0</v>
      </c>
      <c r="P3765" t="s">
        <v>8270</v>
      </c>
      <c r="Q3765" s="6">
        <f t="shared" si="232"/>
        <v>0</v>
      </c>
      <c r="R3765" s="8" t="e">
        <f t="shared" si="235"/>
        <v>#DIV/0!</v>
      </c>
      <c r="S3765" t="s">
        <v>8320</v>
      </c>
      <c r="T3765" t="s">
        <v>8347</v>
      </c>
    </row>
    <row r="3766" spans="1:20" ht="45" x14ac:dyDescent="0.25">
      <c r="A3766">
        <v>488</v>
      </c>
      <c r="B3766" s="3" t="s">
        <v>489</v>
      </c>
      <c r="C3766" s="3" t="s">
        <v>4598</v>
      </c>
      <c r="D3766">
        <v>12000</v>
      </c>
      <c r="E3766">
        <v>0</v>
      </c>
      <c r="F3766" t="s">
        <v>8221</v>
      </c>
      <c r="G3766" t="s">
        <v>8224</v>
      </c>
      <c r="H3766" t="s">
        <v>8246</v>
      </c>
      <c r="I3766">
        <v>1483924700</v>
      </c>
      <c r="J3766" s="13">
        <f t="shared" si="233"/>
        <v>42744.054398148146</v>
      </c>
      <c r="K3766">
        <v>1481332700</v>
      </c>
      <c r="L3766" s="13">
        <f t="shared" si="234"/>
        <v>42055.739803240736</v>
      </c>
      <c r="M3766" t="b">
        <v>0</v>
      </c>
      <c r="N3766">
        <v>0</v>
      </c>
      <c r="O3766" t="b">
        <v>0</v>
      </c>
      <c r="P3766" t="s">
        <v>8270</v>
      </c>
      <c r="Q3766" s="6">
        <f t="shared" si="232"/>
        <v>0</v>
      </c>
      <c r="R3766" s="8" t="e">
        <f t="shared" si="235"/>
        <v>#DIV/0!</v>
      </c>
      <c r="S3766" t="s">
        <v>8320</v>
      </c>
      <c r="T3766" t="s">
        <v>8347</v>
      </c>
    </row>
    <row r="3767" spans="1:20" x14ac:dyDescent="0.25">
      <c r="A3767">
        <v>490</v>
      </c>
      <c r="B3767" s="3" t="s">
        <v>491</v>
      </c>
      <c r="C3767" s="3" t="s">
        <v>4600</v>
      </c>
      <c r="D3767">
        <v>1000</v>
      </c>
      <c r="E3767">
        <v>0</v>
      </c>
      <c r="F3767" t="s">
        <v>8221</v>
      </c>
      <c r="G3767" t="s">
        <v>8224</v>
      </c>
      <c r="H3767" t="s">
        <v>8246</v>
      </c>
      <c r="I3767">
        <v>1345677285</v>
      </c>
      <c r="J3767" s="13">
        <f t="shared" si="233"/>
        <v>41143.968576388892</v>
      </c>
      <c r="K3767">
        <v>1343085285</v>
      </c>
      <c r="L3767" s="13">
        <f t="shared" si="234"/>
        <v>42283.3909375</v>
      </c>
      <c r="M3767" t="b">
        <v>0</v>
      </c>
      <c r="N3767">
        <v>0</v>
      </c>
      <c r="O3767" t="b">
        <v>0</v>
      </c>
      <c r="P3767" t="s">
        <v>8270</v>
      </c>
      <c r="Q3767" s="6">
        <f t="shared" si="232"/>
        <v>0</v>
      </c>
      <c r="R3767" s="8" t="e">
        <f t="shared" si="235"/>
        <v>#DIV/0!</v>
      </c>
      <c r="S3767" t="s">
        <v>8320</v>
      </c>
      <c r="T3767" t="s">
        <v>8347</v>
      </c>
    </row>
    <row r="3768" spans="1:20" ht="45" x14ac:dyDescent="0.25">
      <c r="A3768">
        <v>491</v>
      </c>
      <c r="B3768" s="3" t="s">
        <v>492</v>
      </c>
      <c r="C3768" s="3" t="s">
        <v>4601</v>
      </c>
      <c r="D3768">
        <v>10000</v>
      </c>
      <c r="E3768">
        <v>0</v>
      </c>
      <c r="F3768" t="s">
        <v>8221</v>
      </c>
      <c r="G3768" t="s">
        <v>8224</v>
      </c>
      <c r="H3768" t="s">
        <v>8246</v>
      </c>
      <c r="I3768">
        <v>1453937699</v>
      </c>
      <c r="J3768" s="13">
        <f t="shared" si="233"/>
        <v>42396.982627314821</v>
      </c>
      <c r="K3768">
        <v>1451345699</v>
      </c>
      <c r="L3768" s="13">
        <f t="shared" si="234"/>
        <v>42143.79415509259</v>
      </c>
      <c r="M3768" t="b">
        <v>0</v>
      </c>
      <c r="N3768">
        <v>0</v>
      </c>
      <c r="O3768" t="b">
        <v>0</v>
      </c>
      <c r="P3768" t="s">
        <v>8270</v>
      </c>
      <c r="Q3768" s="6">
        <f t="shared" si="232"/>
        <v>0</v>
      </c>
      <c r="R3768" s="8" t="e">
        <f t="shared" si="235"/>
        <v>#DIV/0!</v>
      </c>
      <c r="S3768" t="s">
        <v>8320</v>
      </c>
      <c r="T3768" t="s">
        <v>8347</v>
      </c>
    </row>
    <row r="3769" spans="1:20" ht="60" x14ac:dyDescent="0.25">
      <c r="A3769">
        <v>492</v>
      </c>
      <c r="B3769" s="3" t="s">
        <v>493</v>
      </c>
      <c r="C3769" s="3" t="s">
        <v>4602</v>
      </c>
      <c r="D3769">
        <v>10000000</v>
      </c>
      <c r="E3769">
        <v>0</v>
      </c>
      <c r="F3769" t="s">
        <v>8221</v>
      </c>
      <c r="G3769" t="s">
        <v>8235</v>
      </c>
      <c r="H3769" t="s">
        <v>8255</v>
      </c>
      <c r="I3769">
        <v>1476319830</v>
      </c>
      <c r="J3769" s="13">
        <f t="shared" si="233"/>
        <v>42656.03506944445</v>
      </c>
      <c r="K3769">
        <v>1471135830</v>
      </c>
      <c r="L3769" s="13">
        <f t="shared" si="234"/>
        <v>41849.035370370373</v>
      </c>
      <c r="M3769" t="b">
        <v>0</v>
      </c>
      <c r="N3769">
        <v>0</v>
      </c>
      <c r="O3769" t="b">
        <v>0</v>
      </c>
      <c r="P3769" t="s">
        <v>8270</v>
      </c>
      <c r="Q3769" s="6">
        <f t="shared" si="232"/>
        <v>0</v>
      </c>
      <c r="R3769" s="8" t="e">
        <f t="shared" si="235"/>
        <v>#DIV/0!</v>
      </c>
      <c r="S3769" t="s">
        <v>8320</v>
      </c>
      <c r="T3769" t="s">
        <v>8347</v>
      </c>
    </row>
    <row r="3770" spans="1:20" ht="45" x14ac:dyDescent="0.25">
      <c r="A3770">
        <v>493</v>
      </c>
      <c r="B3770" s="3" t="s">
        <v>494</v>
      </c>
      <c r="C3770" s="3" t="s">
        <v>4603</v>
      </c>
      <c r="D3770">
        <v>30000</v>
      </c>
      <c r="E3770">
        <v>0</v>
      </c>
      <c r="F3770" t="s">
        <v>8221</v>
      </c>
      <c r="G3770" t="s">
        <v>8225</v>
      </c>
      <c r="H3770" t="s">
        <v>8247</v>
      </c>
      <c r="I3770">
        <v>1432142738</v>
      </c>
      <c r="J3770" s="13">
        <f t="shared" si="233"/>
        <v>42144.726134259254</v>
      </c>
      <c r="K3770">
        <v>1429550738</v>
      </c>
      <c r="L3770" s="13">
        <f t="shared" si="234"/>
        <v>42300.825648148151</v>
      </c>
      <c r="M3770" t="b">
        <v>0</v>
      </c>
      <c r="N3770">
        <v>0</v>
      </c>
      <c r="O3770" t="b">
        <v>0</v>
      </c>
      <c r="P3770" t="s">
        <v>8270</v>
      </c>
      <c r="Q3770" s="6">
        <f t="shared" si="232"/>
        <v>0</v>
      </c>
      <c r="R3770" s="8" t="e">
        <f t="shared" si="235"/>
        <v>#DIV/0!</v>
      </c>
      <c r="S3770" t="s">
        <v>8320</v>
      </c>
      <c r="T3770" t="s">
        <v>8347</v>
      </c>
    </row>
    <row r="3771" spans="1:20" ht="45" x14ac:dyDescent="0.25">
      <c r="A3771">
        <v>495</v>
      </c>
      <c r="B3771" s="3" t="s">
        <v>496</v>
      </c>
      <c r="C3771" s="3" t="s">
        <v>4605</v>
      </c>
      <c r="D3771">
        <v>7000</v>
      </c>
      <c r="E3771">
        <v>0</v>
      </c>
      <c r="F3771" t="s">
        <v>8221</v>
      </c>
      <c r="G3771" t="s">
        <v>8224</v>
      </c>
      <c r="H3771" t="s">
        <v>8246</v>
      </c>
      <c r="I3771">
        <v>1437076305</v>
      </c>
      <c r="J3771" s="13">
        <f t="shared" si="233"/>
        <v>42201.827604166669</v>
      </c>
      <c r="K3771">
        <v>1434484305</v>
      </c>
      <c r="L3771" s="13">
        <f t="shared" si="234"/>
        <v>42086.83085648148</v>
      </c>
      <c r="M3771" t="b">
        <v>0</v>
      </c>
      <c r="N3771">
        <v>0</v>
      </c>
      <c r="O3771" t="b">
        <v>0</v>
      </c>
      <c r="P3771" t="s">
        <v>8270</v>
      </c>
      <c r="Q3771" s="6">
        <f t="shared" si="232"/>
        <v>0</v>
      </c>
      <c r="R3771" s="8" t="e">
        <f t="shared" si="235"/>
        <v>#DIV/0!</v>
      </c>
      <c r="S3771" t="s">
        <v>8320</v>
      </c>
      <c r="T3771" t="s">
        <v>8347</v>
      </c>
    </row>
    <row r="3772" spans="1:20" ht="60" x14ac:dyDescent="0.25">
      <c r="A3772">
        <v>501</v>
      </c>
      <c r="B3772" s="3" t="s">
        <v>502</v>
      </c>
      <c r="C3772" s="3" t="s">
        <v>4611</v>
      </c>
      <c r="D3772">
        <v>10000</v>
      </c>
      <c r="E3772">
        <v>0</v>
      </c>
      <c r="F3772" t="s">
        <v>8221</v>
      </c>
      <c r="G3772" t="s">
        <v>8224</v>
      </c>
      <c r="H3772" t="s">
        <v>8246</v>
      </c>
      <c r="I3772">
        <v>1310189851</v>
      </c>
      <c r="J3772" s="13">
        <f t="shared" si="233"/>
        <v>40733.234386574077</v>
      </c>
      <c r="K3772">
        <v>1307597851</v>
      </c>
      <c r="L3772" s="13">
        <f t="shared" si="234"/>
        <v>42328.560613425929</v>
      </c>
      <c r="M3772" t="b">
        <v>0</v>
      </c>
      <c r="N3772">
        <v>0</v>
      </c>
      <c r="O3772" t="b">
        <v>0</v>
      </c>
      <c r="P3772" t="s">
        <v>8270</v>
      </c>
      <c r="Q3772" s="6">
        <f t="shared" si="232"/>
        <v>0</v>
      </c>
      <c r="R3772" s="8" t="e">
        <f t="shared" si="235"/>
        <v>#DIV/0!</v>
      </c>
      <c r="S3772" t="s">
        <v>8320</v>
      </c>
      <c r="T3772" t="s">
        <v>8347</v>
      </c>
    </row>
    <row r="3773" spans="1:20" ht="45" x14ac:dyDescent="0.25">
      <c r="A3773">
        <v>510</v>
      </c>
      <c r="B3773" s="3" t="s">
        <v>511</v>
      </c>
      <c r="C3773" s="3" t="s">
        <v>4620</v>
      </c>
      <c r="D3773">
        <v>14000</v>
      </c>
      <c r="E3773">
        <v>0</v>
      </c>
      <c r="F3773" t="s">
        <v>8221</v>
      </c>
      <c r="G3773" t="s">
        <v>8224</v>
      </c>
      <c r="H3773" t="s">
        <v>8246</v>
      </c>
      <c r="I3773">
        <v>1456805639</v>
      </c>
      <c r="J3773" s="13">
        <f t="shared" si="233"/>
        <v>42430.176377314812</v>
      </c>
      <c r="K3773">
        <v>1454213639</v>
      </c>
      <c r="L3773" s="13">
        <f t="shared" si="234"/>
        <v>42585.031782407401</v>
      </c>
      <c r="M3773" t="b">
        <v>0</v>
      </c>
      <c r="N3773">
        <v>0</v>
      </c>
      <c r="O3773" t="b">
        <v>0</v>
      </c>
      <c r="P3773" t="s">
        <v>8270</v>
      </c>
      <c r="Q3773" s="6">
        <f t="shared" si="232"/>
        <v>0</v>
      </c>
      <c r="R3773" s="8" t="e">
        <f t="shared" si="235"/>
        <v>#DIV/0!</v>
      </c>
      <c r="S3773" t="s">
        <v>8320</v>
      </c>
      <c r="T3773" t="s">
        <v>8347</v>
      </c>
    </row>
    <row r="3774" spans="1:20" ht="30" x14ac:dyDescent="0.25">
      <c r="A3774">
        <v>516</v>
      </c>
      <c r="B3774" s="3" t="s">
        <v>517</v>
      </c>
      <c r="C3774" s="3" t="s">
        <v>4626</v>
      </c>
      <c r="D3774">
        <v>5000</v>
      </c>
      <c r="E3774">
        <v>0</v>
      </c>
      <c r="F3774" t="s">
        <v>8221</v>
      </c>
      <c r="G3774" t="s">
        <v>8225</v>
      </c>
      <c r="H3774" t="s">
        <v>8247</v>
      </c>
      <c r="I3774">
        <v>1432752080</v>
      </c>
      <c r="J3774" s="13">
        <f t="shared" si="233"/>
        <v>42151.778703703705</v>
      </c>
      <c r="K3774">
        <v>1427568080</v>
      </c>
      <c r="L3774" s="13">
        <f t="shared" si="234"/>
        <v>42515.061805555553</v>
      </c>
      <c r="M3774" t="b">
        <v>0</v>
      </c>
      <c r="N3774">
        <v>0</v>
      </c>
      <c r="O3774" t="b">
        <v>0</v>
      </c>
      <c r="P3774" t="s">
        <v>8270</v>
      </c>
      <c r="Q3774" s="6">
        <f t="shared" si="232"/>
        <v>0</v>
      </c>
      <c r="R3774" s="8" t="e">
        <f t="shared" si="235"/>
        <v>#DIV/0!</v>
      </c>
      <c r="S3774" t="s">
        <v>8320</v>
      </c>
      <c r="T3774" t="s">
        <v>8347</v>
      </c>
    </row>
    <row r="3775" spans="1:20" ht="60" x14ac:dyDescent="0.25">
      <c r="A3775">
        <v>518</v>
      </c>
      <c r="B3775" s="3" t="s">
        <v>519</v>
      </c>
      <c r="C3775" s="3" t="s">
        <v>4628</v>
      </c>
      <c r="D3775">
        <v>7175</v>
      </c>
      <c r="E3775">
        <v>0</v>
      </c>
      <c r="F3775" t="s">
        <v>8221</v>
      </c>
      <c r="G3775" t="s">
        <v>8224</v>
      </c>
      <c r="H3775" t="s">
        <v>8246</v>
      </c>
      <c r="I3775">
        <v>1441550760</v>
      </c>
      <c r="J3775" s="13">
        <f t="shared" si="233"/>
        <v>42253.615277777775</v>
      </c>
      <c r="K3775">
        <v>1438958824</v>
      </c>
      <c r="L3775" s="13">
        <f t="shared" si="234"/>
        <v>42242.122210648144</v>
      </c>
      <c r="M3775" t="b">
        <v>0</v>
      </c>
      <c r="N3775">
        <v>0</v>
      </c>
      <c r="O3775" t="b">
        <v>0</v>
      </c>
      <c r="P3775" t="s">
        <v>8270</v>
      </c>
      <c r="Q3775" s="6">
        <f t="shared" si="232"/>
        <v>0</v>
      </c>
      <c r="R3775" s="8" t="e">
        <f t="shared" si="235"/>
        <v>#DIV/0!</v>
      </c>
      <c r="S3775" t="s">
        <v>8320</v>
      </c>
      <c r="T3775" t="s">
        <v>8347</v>
      </c>
    </row>
    <row r="3776" spans="1:20" ht="60" x14ac:dyDescent="0.25">
      <c r="A3776">
        <v>547</v>
      </c>
      <c r="B3776" s="3" t="s">
        <v>548</v>
      </c>
      <c r="C3776" s="3" t="s">
        <v>4657</v>
      </c>
      <c r="D3776">
        <v>7500</v>
      </c>
      <c r="E3776">
        <v>0</v>
      </c>
      <c r="F3776" t="s">
        <v>8221</v>
      </c>
      <c r="G3776" t="s">
        <v>8225</v>
      </c>
      <c r="H3776" t="s">
        <v>8247</v>
      </c>
      <c r="I3776">
        <v>1455122564</v>
      </c>
      <c r="J3776" s="13">
        <f t="shared" si="233"/>
        <v>42410.696342592593</v>
      </c>
      <c r="K3776">
        <v>1452530564</v>
      </c>
      <c r="L3776" s="13">
        <f t="shared" si="234"/>
        <v>42761.376238425932</v>
      </c>
      <c r="M3776" t="b">
        <v>0</v>
      </c>
      <c r="N3776">
        <v>0</v>
      </c>
      <c r="O3776" t="b">
        <v>0</v>
      </c>
      <c r="P3776" t="s">
        <v>8272</v>
      </c>
      <c r="Q3776" s="6">
        <f t="shared" si="232"/>
        <v>0</v>
      </c>
      <c r="R3776" s="8" t="e">
        <f t="shared" si="235"/>
        <v>#DIV/0!</v>
      </c>
      <c r="S3776" t="s">
        <v>8310</v>
      </c>
      <c r="T3776" t="s">
        <v>8357</v>
      </c>
    </row>
    <row r="3777" spans="1:20" ht="45" x14ac:dyDescent="0.25">
      <c r="A3777">
        <v>552</v>
      </c>
      <c r="B3777" s="3" t="s">
        <v>553</v>
      </c>
      <c r="C3777" s="3" t="s">
        <v>4662</v>
      </c>
      <c r="D3777">
        <v>45000</v>
      </c>
      <c r="E3777">
        <v>0</v>
      </c>
      <c r="F3777" t="s">
        <v>8221</v>
      </c>
      <c r="G3777" t="s">
        <v>8229</v>
      </c>
      <c r="H3777" t="s">
        <v>8251</v>
      </c>
      <c r="I3777">
        <v>1452350896</v>
      </c>
      <c r="J3777" s="13">
        <f t="shared" si="233"/>
        <v>42378.616851851853</v>
      </c>
      <c r="K3777">
        <v>1447166896</v>
      </c>
      <c r="L3777" s="13">
        <f t="shared" si="234"/>
        <v>42317.810219907406</v>
      </c>
      <c r="M3777" t="b">
        <v>0</v>
      </c>
      <c r="N3777">
        <v>0</v>
      </c>
      <c r="O3777" t="b">
        <v>0</v>
      </c>
      <c r="P3777" t="s">
        <v>8272</v>
      </c>
      <c r="Q3777" s="6">
        <f t="shared" si="232"/>
        <v>0</v>
      </c>
      <c r="R3777" s="8" t="e">
        <f t="shared" si="235"/>
        <v>#DIV/0!</v>
      </c>
      <c r="S3777" t="s">
        <v>8310</v>
      </c>
      <c r="T3777" t="s">
        <v>8357</v>
      </c>
    </row>
    <row r="3778" spans="1:20" ht="60" x14ac:dyDescent="0.25">
      <c r="A3778">
        <v>555</v>
      </c>
      <c r="B3778" s="3" t="s">
        <v>556</v>
      </c>
      <c r="C3778" s="3" t="s">
        <v>4665</v>
      </c>
      <c r="D3778">
        <v>7500</v>
      </c>
      <c r="E3778">
        <v>0</v>
      </c>
      <c r="F3778" t="s">
        <v>8221</v>
      </c>
      <c r="G3778" t="s">
        <v>8225</v>
      </c>
      <c r="H3778" t="s">
        <v>8247</v>
      </c>
      <c r="I3778">
        <v>1465720143</v>
      </c>
      <c r="J3778" s="13">
        <f t="shared" si="233"/>
        <v>42533.353506944448</v>
      </c>
      <c r="K3778">
        <v>1463128143</v>
      </c>
      <c r="L3778" s="13">
        <f t="shared" si="234"/>
        <v>42122.009224537032</v>
      </c>
      <c r="M3778" t="b">
        <v>0</v>
      </c>
      <c r="N3778">
        <v>0</v>
      </c>
      <c r="O3778" t="b">
        <v>0</v>
      </c>
      <c r="P3778" t="s">
        <v>8272</v>
      </c>
      <c r="Q3778" s="6">
        <f t="shared" ref="Q3778:Q3841" si="236">E3778/D3778</f>
        <v>0</v>
      </c>
      <c r="R3778" s="8" t="e">
        <f t="shared" si="235"/>
        <v>#DIV/0!</v>
      </c>
      <c r="S3778" t="s">
        <v>8310</v>
      </c>
      <c r="T3778" t="s">
        <v>8357</v>
      </c>
    </row>
    <row r="3779" spans="1:20" ht="60" x14ac:dyDescent="0.25">
      <c r="A3779">
        <v>558</v>
      </c>
      <c r="B3779" s="3" t="s">
        <v>559</v>
      </c>
      <c r="C3779" s="3" t="s">
        <v>4668</v>
      </c>
      <c r="D3779">
        <v>750</v>
      </c>
      <c r="E3779">
        <v>0</v>
      </c>
      <c r="F3779" t="s">
        <v>8221</v>
      </c>
      <c r="G3779" t="s">
        <v>8224</v>
      </c>
      <c r="H3779" t="s">
        <v>8246</v>
      </c>
      <c r="I3779">
        <v>1427227905</v>
      </c>
      <c r="J3779" s="13">
        <f t="shared" ref="J3779:J3842" si="237">(((I3779/60)/60)/24)+DATE(1970,1,1)</f>
        <v>42087.841493055559</v>
      </c>
      <c r="K3779">
        <v>1424639505</v>
      </c>
      <c r="L3779" s="13">
        <f t="shared" ref="L3779:L3842" si="238">(((K3798/60)/60)/24)+DATE(1970,1,1)</f>
        <v>42108.988900462966</v>
      </c>
      <c r="M3779" t="b">
        <v>0</v>
      </c>
      <c r="N3779">
        <v>0</v>
      </c>
      <c r="O3779" t="b">
        <v>0</v>
      </c>
      <c r="P3779" t="s">
        <v>8272</v>
      </c>
      <c r="Q3779" s="6">
        <f t="shared" si="236"/>
        <v>0</v>
      </c>
      <c r="R3779" s="8" t="e">
        <f t="shared" ref="R3779:R3842" si="239">E3779/N3779</f>
        <v>#DIV/0!</v>
      </c>
      <c r="S3779" t="s">
        <v>8310</v>
      </c>
      <c r="T3779" t="s">
        <v>8357</v>
      </c>
    </row>
    <row r="3780" spans="1:20" ht="60" x14ac:dyDescent="0.25">
      <c r="A3780">
        <v>562</v>
      </c>
      <c r="B3780" s="3" t="s">
        <v>563</v>
      </c>
      <c r="C3780" s="3" t="s">
        <v>4672</v>
      </c>
      <c r="D3780">
        <v>50000</v>
      </c>
      <c r="E3780">
        <v>0</v>
      </c>
      <c r="F3780" t="s">
        <v>8221</v>
      </c>
      <c r="G3780" t="s">
        <v>8233</v>
      </c>
      <c r="H3780" t="s">
        <v>8249</v>
      </c>
      <c r="I3780">
        <v>1482052815</v>
      </c>
      <c r="J3780" s="13">
        <f t="shared" si="237"/>
        <v>42722.389062500006</v>
      </c>
      <c r="K3780">
        <v>1479460815</v>
      </c>
      <c r="L3780" s="13">
        <f t="shared" si="238"/>
        <v>42790.895567129628</v>
      </c>
      <c r="M3780" t="b">
        <v>0</v>
      </c>
      <c r="N3780">
        <v>0</v>
      </c>
      <c r="O3780" t="b">
        <v>0</v>
      </c>
      <c r="P3780" t="s">
        <v>8272</v>
      </c>
      <c r="Q3780" s="6">
        <f t="shared" si="236"/>
        <v>0</v>
      </c>
      <c r="R3780" s="8" t="e">
        <f t="shared" si="239"/>
        <v>#DIV/0!</v>
      </c>
      <c r="S3780" t="s">
        <v>8310</v>
      </c>
      <c r="T3780" t="s">
        <v>8357</v>
      </c>
    </row>
    <row r="3781" spans="1:20" ht="60" x14ac:dyDescent="0.25">
      <c r="A3781">
        <v>565</v>
      </c>
      <c r="B3781" s="3" t="s">
        <v>566</v>
      </c>
      <c r="C3781" s="3" t="s">
        <v>4675</v>
      </c>
      <c r="D3781">
        <v>25000</v>
      </c>
      <c r="E3781">
        <v>0</v>
      </c>
      <c r="F3781" t="s">
        <v>8221</v>
      </c>
      <c r="G3781" t="s">
        <v>8225</v>
      </c>
      <c r="H3781" t="s">
        <v>8247</v>
      </c>
      <c r="I3781">
        <v>1436554249</v>
      </c>
      <c r="J3781" s="13">
        <f t="shared" si="237"/>
        <v>42195.785289351858</v>
      </c>
      <c r="K3781">
        <v>1433962249</v>
      </c>
      <c r="L3781" s="13">
        <f t="shared" si="238"/>
        <v>41803.692789351851</v>
      </c>
      <c r="M3781" t="b">
        <v>0</v>
      </c>
      <c r="N3781">
        <v>0</v>
      </c>
      <c r="O3781" t="b">
        <v>0</v>
      </c>
      <c r="P3781" t="s">
        <v>8272</v>
      </c>
      <c r="Q3781" s="6">
        <f t="shared" si="236"/>
        <v>0</v>
      </c>
      <c r="R3781" s="8" t="e">
        <f t="shared" si="239"/>
        <v>#DIV/0!</v>
      </c>
      <c r="S3781" t="s">
        <v>8310</v>
      </c>
      <c r="T3781" t="s">
        <v>8357</v>
      </c>
    </row>
    <row r="3782" spans="1:20" ht="60" x14ac:dyDescent="0.25">
      <c r="A3782">
        <v>567</v>
      </c>
      <c r="B3782" s="3" t="s">
        <v>568</v>
      </c>
      <c r="C3782" s="3" t="s">
        <v>4677</v>
      </c>
      <c r="D3782">
        <v>10000</v>
      </c>
      <c r="E3782">
        <v>0</v>
      </c>
      <c r="F3782" t="s">
        <v>8221</v>
      </c>
      <c r="G3782" t="s">
        <v>8224</v>
      </c>
      <c r="H3782" t="s">
        <v>8246</v>
      </c>
      <c r="I3782">
        <v>1420143194</v>
      </c>
      <c r="J3782" s="13">
        <f t="shared" si="237"/>
        <v>42005.842523148152</v>
      </c>
      <c r="K3782">
        <v>1417551194</v>
      </c>
      <c r="L3782" s="13">
        <f t="shared" si="238"/>
        <v>42303.659317129626</v>
      </c>
      <c r="M3782" t="b">
        <v>0</v>
      </c>
      <c r="N3782">
        <v>0</v>
      </c>
      <c r="O3782" t="b">
        <v>0</v>
      </c>
      <c r="P3782" t="s">
        <v>8272</v>
      </c>
      <c r="Q3782" s="6">
        <f t="shared" si="236"/>
        <v>0</v>
      </c>
      <c r="R3782" s="8" t="e">
        <f t="shared" si="239"/>
        <v>#DIV/0!</v>
      </c>
      <c r="S3782" t="s">
        <v>8310</v>
      </c>
      <c r="T3782" t="s">
        <v>8357</v>
      </c>
    </row>
    <row r="3783" spans="1:20" ht="60" x14ac:dyDescent="0.25">
      <c r="A3783">
        <v>572</v>
      </c>
      <c r="B3783" s="3" t="s">
        <v>573</v>
      </c>
      <c r="C3783" s="3" t="s">
        <v>4682</v>
      </c>
      <c r="D3783">
        <v>2500</v>
      </c>
      <c r="E3783">
        <v>0</v>
      </c>
      <c r="F3783" t="s">
        <v>8221</v>
      </c>
      <c r="G3783" t="s">
        <v>8224</v>
      </c>
      <c r="H3783" t="s">
        <v>8246</v>
      </c>
      <c r="I3783">
        <v>1446660688</v>
      </c>
      <c r="J3783" s="13">
        <f t="shared" si="237"/>
        <v>42312.757962962962</v>
      </c>
      <c r="K3783">
        <v>1444065088</v>
      </c>
      <c r="L3783" s="13">
        <f t="shared" si="238"/>
        <v>42762.962013888886</v>
      </c>
      <c r="M3783" t="b">
        <v>0</v>
      </c>
      <c r="N3783">
        <v>0</v>
      </c>
      <c r="O3783" t="b">
        <v>0</v>
      </c>
      <c r="P3783" t="s">
        <v>8272</v>
      </c>
      <c r="Q3783" s="6">
        <f t="shared" si="236"/>
        <v>0</v>
      </c>
      <c r="R3783" s="8" t="e">
        <f t="shared" si="239"/>
        <v>#DIV/0!</v>
      </c>
      <c r="S3783" t="s">
        <v>8310</v>
      </c>
      <c r="T3783" t="s">
        <v>8357</v>
      </c>
    </row>
    <row r="3784" spans="1:20" ht="60" x14ac:dyDescent="0.25">
      <c r="A3784">
        <v>581</v>
      </c>
      <c r="B3784" s="3" t="s">
        <v>582</v>
      </c>
      <c r="C3784" s="3" t="s">
        <v>4691</v>
      </c>
      <c r="D3784">
        <v>400</v>
      </c>
      <c r="E3784">
        <v>0</v>
      </c>
      <c r="F3784" t="s">
        <v>8221</v>
      </c>
      <c r="G3784" t="s">
        <v>8224</v>
      </c>
      <c r="H3784" t="s">
        <v>8246</v>
      </c>
      <c r="I3784">
        <v>1438474704</v>
      </c>
      <c r="J3784" s="13">
        <f t="shared" si="237"/>
        <v>42218.012777777782</v>
      </c>
      <c r="K3784">
        <v>1435882704</v>
      </c>
      <c r="L3784" s="13">
        <f t="shared" si="238"/>
        <v>42189.673263888893</v>
      </c>
      <c r="M3784" t="b">
        <v>0</v>
      </c>
      <c r="N3784">
        <v>0</v>
      </c>
      <c r="O3784" t="b">
        <v>0</v>
      </c>
      <c r="P3784" t="s">
        <v>8272</v>
      </c>
      <c r="Q3784" s="6">
        <f t="shared" si="236"/>
        <v>0</v>
      </c>
      <c r="R3784" s="8" t="e">
        <f t="shared" si="239"/>
        <v>#DIV/0!</v>
      </c>
      <c r="S3784" t="s">
        <v>8310</v>
      </c>
      <c r="T3784" t="s">
        <v>8357</v>
      </c>
    </row>
    <row r="3785" spans="1:20" ht="60" x14ac:dyDescent="0.25">
      <c r="A3785">
        <v>582</v>
      </c>
      <c r="B3785" s="3" t="s">
        <v>583</v>
      </c>
      <c r="C3785" s="3" t="s">
        <v>4692</v>
      </c>
      <c r="D3785">
        <v>100000</v>
      </c>
      <c r="E3785">
        <v>0</v>
      </c>
      <c r="F3785" t="s">
        <v>8221</v>
      </c>
      <c r="G3785" t="s">
        <v>8224</v>
      </c>
      <c r="H3785" t="s">
        <v>8246</v>
      </c>
      <c r="I3785">
        <v>1426442400</v>
      </c>
      <c r="J3785" s="13">
        <f t="shared" si="237"/>
        <v>42078.75</v>
      </c>
      <c r="K3785">
        <v>1424454319</v>
      </c>
      <c r="L3785" s="13">
        <f t="shared" si="238"/>
        <v>42676.995173611111</v>
      </c>
      <c r="M3785" t="b">
        <v>0</v>
      </c>
      <c r="N3785">
        <v>0</v>
      </c>
      <c r="O3785" t="b">
        <v>0</v>
      </c>
      <c r="P3785" t="s">
        <v>8272</v>
      </c>
      <c r="Q3785" s="6">
        <f t="shared" si="236"/>
        <v>0</v>
      </c>
      <c r="R3785" s="8" t="e">
        <f t="shared" si="239"/>
        <v>#DIV/0!</v>
      </c>
      <c r="S3785" t="s">
        <v>8310</v>
      </c>
      <c r="T3785" t="s">
        <v>8357</v>
      </c>
    </row>
    <row r="3786" spans="1:20" ht="45" x14ac:dyDescent="0.25">
      <c r="A3786">
        <v>585</v>
      </c>
      <c r="B3786" s="3" t="s">
        <v>586</v>
      </c>
      <c r="C3786" s="3" t="s">
        <v>4695</v>
      </c>
      <c r="D3786">
        <v>9000</v>
      </c>
      <c r="E3786">
        <v>0</v>
      </c>
      <c r="F3786" t="s">
        <v>8221</v>
      </c>
      <c r="G3786" t="s">
        <v>8225</v>
      </c>
      <c r="H3786" t="s">
        <v>8247</v>
      </c>
      <c r="I3786">
        <v>1448928000</v>
      </c>
      <c r="J3786" s="13">
        <f t="shared" si="237"/>
        <v>42339</v>
      </c>
      <c r="K3786">
        <v>1444123377</v>
      </c>
      <c r="L3786" s="13">
        <f t="shared" si="238"/>
        <v>41837.984976851854</v>
      </c>
      <c r="M3786" t="b">
        <v>0</v>
      </c>
      <c r="N3786">
        <v>0</v>
      </c>
      <c r="O3786" t="b">
        <v>0</v>
      </c>
      <c r="P3786" t="s">
        <v>8272</v>
      </c>
      <c r="Q3786" s="6">
        <f t="shared" si="236"/>
        <v>0</v>
      </c>
      <c r="R3786" s="8" t="e">
        <f t="shared" si="239"/>
        <v>#DIV/0!</v>
      </c>
      <c r="S3786" t="s">
        <v>8310</v>
      </c>
      <c r="T3786" t="s">
        <v>8357</v>
      </c>
    </row>
    <row r="3787" spans="1:20" ht="45" x14ac:dyDescent="0.25">
      <c r="A3787">
        <v>602</v>
      </c>
      <c r="B3787" s="3" t="s">
        <v>603</v>
      </c>
      <c r="C3787" s="3" t="s">
        <v>4712</v>
      </c>
      <c r="D3787">
        <v>70000</v>
      </c>
      <c r="E3787">
        <v>0</v>
      </c>
      <c r="F3787" t="s">
        <v>8220</v>
      </c>
      <c r="G3787" t="s">
        <v>8224</v>
      </c>
      <c r="H3787" t="s">
        <v>8246</v>
      </c>
      <c r="I3787">
        <v>1434654215</v>
      </c>
      <c r="J3787" s="13">
        <f t="shared" si="237"/>
        <v>42173.79415509259</v>
      </c>
      <c r="K3787">
        <v>1432062215</v>
      </c>
      <c r="L3787" s="13">
        <f t="shared" si="238"/>
        <v>42670.764039351852</v>
      </c>
      <c r="M3787" t="b">
        <v>0</v>
      </c>
      <c r="N3787">
        <v>0</v>
      </c>
      <c r="O3787" t="b">
        <v>0</v>
      </c>
      <c r="P3787" t="s">
        <v>8272</v>
      </c>
      <c r="Q3787" s="6">
        <f t="shared" si="236"/>
        <v>0</v>
      </c>
      <c r="R3787" s="8" t="e">
        <f t="shared" si="239"/>
        <v>#DIV/0!</v>
      </c>
      <c r="S3787" t="s">
        <v>8310</v>
      </c>
      <c r="T3787" t="s">
        <v>8357</v>
      </c>
    </row>
    <row r="3788" spans="1:20" ht="60" x14ac:dyDescent="0.25">
      <c r="A3788">
        <v>604</v>
      </c>
      <c r="B3788" s="3" t="s">
        <v>605</v>
      </c>
      <c r="C3788" s="3" t="s">
        <v>4714</v>
      </c>
      <c r="D3788">
        <v>1500</v>
      </c>
      <c r="E3788">
        <v>0</v>
      </c>
      <c r="F3788" t="s">
        <v>8220</v>
      </c>
      <c r="G3788" t="s">
        <v>8224</v>
      </c>
      <c r="H3788" t="s">
        <v>8246</v>
      </c>
      <c r="I3788">
        <v>1409187056</v>
      </c>
      <c r="J3788" s="13">
        <f t="shared" si="237"/>
        <v>41879.035370370373</v>
      </c>
      <c r="K3788">
        <v>1406595056</v>
      </c>
      <c r="L3788" s="13">
        <f t="shared" si="238"/>
        <v>42690.858449074076</v>
      </c>
      <c r="M3788" t="b">
        <v>0</v>
      </c>
      <c r="N3788">
        <v>0</v>
      </c>
      <c r="O3788" t="b">
        <v>0</v>
      </c>
      <c r="P3788" t="s">
        <v>8272</v>
      </c>
      <c r="Q3788" s="6">
        <f t="shared" si="236"/>
        <v>0</v>
      </c>
      <c r="R3788" s="8" t="e">
        <f t="shared" si="239"/>
        <v>#DIV/0!</v>
      </c>
      <c r="S3788" t="s">
        <v>8310</v>
      </c>
      <c r="T3788" t="s">
        <v>8357</v>
      </c>
    </row>
    <row r="3789" spans="1:20" ht="60" x14ac:dyDescent="0.25">
      <c r="A3789">
        <v>607</v>
      </c>
      <c r="B3789" s="3" t="s">
        <v>608</v>
      </c>
      <c r="C3789" s="3" t="s">
        <v>4717</v>
      </c>
      <c r="D3789">
        <v>250</v>
      </c>
      <c r="E3789">
        <v>0</v>
      </c>
      <c r="F3789" t="s">
        <v>8220</v>
      </c>
      <c r="G3789" t="s">
        <v>8224</v>
      </c>
      <c r="H3789" t="s">
        <v>8246</v>
      </c>
      <c r="I3789">
        <v>1448225336</v>
      </c>
      <c r="J3789" s="13">
        <f t="shared" si="237"/>
        <v>42330.867314814815</v>
      </c>
      <c r="K3789">
        <v>1445629736</v>
      </c>
      <c r="L3789" s="13">
        <f t="shared" si="238"/>
        <v>42227.173159722224</v>
      </c>
      <c r="M3789" t="b">
        <v>0</v>
      </c>
      <c r="N3789">
        <v>0</v>
      </c>
      <c r="O3789" t="b">
        <v>0</v>
      </c>
      <c r="P3789" t="s">
        <v>8272</v>
      </c>
      <c r="Q3789" s="6">
        <f t="shared" si="236"/>
        <v>0</v>
      </c>
      <c r="R3789" s="8" t="e">
        <f t="shared" si="239"/>
        <v>#DIV/0!</v>
      </c>
      <c r="S3789" t="s">
        <v>8310</v>
      </c>
      <c r="T3789" t="s">
        <v>8357</v>
      </c>
    </row>
    <row r="3790" spans="1:20" ht="45" x14ac:dyDescent="0.25">
      <c r="A3790">
        <v>610</v>
      </c>
      <c r="B3790" s="3" t="s">
        <v>611</v>
      </c>
      <c r="C3790" s="3" t="s">
        <v>4720</v>
      </c>
      <c r="D3790">
        <v>13803</v>
      </c>
      <c r="E3790">
        <v>0</v>
      </c>
      <c r="F3790" t="s">
        <v>8220</v>
      </c>
      <c r="G3790" t="s">
        <v>8224</v>
      </c>
      <c r="H3790" t="s">
        <v>8246</v>
      </c>
      <c r="I3790">
        <v>1429732586</v>
      </c>
      <c r="J3790" s="13">
        <f t="shared" si="237"/>
        <v>42116.83085648148</v>
      </c>
      <c r="K3790">
        <v>1427140586</v>
      </c>
      <c r="L3790" s="13">
        <f t="shared" si="238"/>
        <v>42021.783368055556</v>
      </c>
      <c r="M3790" t="b">
        <v>0</v>
      </c>
      <c r="N3790">
        <v>0</v>
      </c>
      <c r="O3790" t="b">
        <v>0</v>
      </c>
      <c r="P3790" t="s">
        <v>8272</v>
      </c>
      <c r="Q3790" s="6">
        <f t="shared" si="236"/>
        <v>0</v>
      </c>
      <c r="R3790" s="8" t="e">
        <f t="shared" si="239"/>
        <v>#DIV/0!</v>
      </c>
      <c r="S3790" t="s">
        <v>8310</v>
      </c>
      <c r="T3790" t="s">
        <v>8357</v>
      </c>
    </row>
    <row r="3791" spans="1:20" ht="60" x14ac:dyDescent="0.25">
      <c r="A3791">
        <v>611</v>
      </c>
      <c r="B3791" s="3" t="s">
        <v>612</v>
      </c>
      <c r="C3791" s="3" t="s">
        <v>4721</v>
      </c>
      <c r="D3791">
        <v>80000</v>
      </c>
      <c r="E3791">
        <v>0</v>
      </c>
      <c r="F3791" t="s">
        <v>8220</v>
      </c>
      <c r="G3791" t="s">
        <v>8230</v>
      </c>
      <c r="H3791" t="s">
        <v>8249</v>
      </c>
      <c r="I3791">
        <v>1453210037</v>
      </c>
      <c r="J3791" s="13">
        <f t="shared" si="237"/>
        <v>42388.560613425929</v>
      </c>
      <c r="K3791">
        <v>1448026037</v>
      </c>
      <c r="L3791" s="13">
        <f t="shared" si="238"/>
        <v>41594.207060185188</v>
      </c>
      <c r="M3791" t="b">
        <v>0</v>
      </c>
      <c r="N3791">
        <v>0</v>
      </c>
      <c r="O3791" t="b">
        <v>0</v>
      </c>
      <c r="P3791" t="s">
        <v>8272</v>
      </c>
      <c r="Q3791" s="6">
        <f t="shared" si="236"/>
        <v>0</v>
      </c>
      <c r="R3791" s="8" t="e">
        <f t="shared" si="239"/>
        <v>#DIV/0!</v>
      </c>
      <c r="S3791" t="s">
        <v>8310</v>
      </c>
      <c r="T3791" t="s">
        <v>8357</v>
      </c>
    </row>
    <row r="3792" spans="1:20" ht="30" x14ac:dyDescent="0.25">
      <c r="A3792">
        <v>612</v>
      </c>
      <c r="B3792" s="3" t="s">
        <v>613</v>
      </c>
      <c r="C3792" s="3" t="s">
        <v>4722</v>
      </c>
      <c r="D3792">
        <v>10000</v>
      </c>
      <c r="E3792">
        <v>0</v>
      </c>
      <c r="F3792" t="s">
        <v>8220</v>
      </c>
      <c r="G3792" t="s">
        <v>8237</v>
      </c>
      <c r="H3792" t="s">
        <v>8249</v>
      </c>
      <c r="I3792">
        <v>1472777146</v>
      </c>
      <c r="J3792" s="13">
        <f t="shared" si="237"/>
        <v>42615.031782407401</v>
      </c>
      <c r="K3792">
        <v>1470185146</v>
      </c>
      <c r="L3792" s="13">
        <f t="shared" si="238"/>
        <v>41289.999641203707</v>
      </c>
      <c r="M3792" t="b">
        <v>0</v>
      </c>
      <c r="N3792">
        <v>0</v>
      </c>
      <c r="O3792" t="b">
        <v>0</v>
      </c>
      <c r="P3792" t="s">
        <v>8272</v>
      </c>
      <c r="Q3792" s="6">
        <f t="shared" si="236"/>
        <v>0</v>
      </c>
      <c r="R3792" s="8" t="e">
        <f t="shared" si="239"/>
        <v>#DIV/0!</v>
      </c>
      <c r="S3792" t="s">
        <v>8310</v>
      </c>
      <c r="T3792" t="s">
        <v>8357</v>
      </c>
    </row>
    <row r="3793" spans="1:20" ht="45" x14ac:dyDescent="0.25">
      <c r="A3793">
        <v>614</v>
      </c>
      <c r="B3793" s="3" t="s">
        <v>615</v>
      </c>
      <c r="C3793" s="3" t="s">
        <v>4724</v>
      </c>
      <c r="D3793">
        <v>10000</v>
      </c>
      <c r="E3793">
        <v>0</v>
      </c>
      <c r="F3793" t="s">
        <v>8220</v>
      </c>
      <c r="G3793" t="s">
        <v>8224</v>
      </c>
      <c r="H3793" t="s">
        <v>8246</v>
      </c>
      <c r="I3793">
        <v>1466731740</v>
      </c>
      <c r="J3793" s="13">
        <f t="shared" si="237"/>
        <v>42545.061805555553</v>
      </c>
      <c r="K3793">
        <v>1464139740</v>
      </c>
      <c r="L3793" s="13">
        <f t="shared" si="238"/>
        <v>42248.723738425921</v>
      </c>
      <c r="M3793" t="b">
        <v>0</v>
      </c>
      <c r="N3793">
        <v>0</v>
      </c>
      <c r="O3793" t="b">
        <v>0</v>
      </c>
      <c r="P3793" t="s">
        <v>8272</v>
      </c>
      <c r="Q3793" s="6">
        <f t="shared" si="236"/>
        <v>0</v>
      </c>
      <c r="R3793" s="8" t="e">
        <f t="shared" si="239"/>
        <v>#DIV/0!</v>
      </c>
      <c r="S3793" t="s">
        <v>8310</v>
      </c>
      <c r="T3793" t="s">
        <v>8357</v>
      </c>
    </row>
    <row r="3794" spans="1:20" ht="45" x14ac:dyDescent="0.25">
      <c r="A3794">
        <v>615</v>
      </c>
      <c r="B3794" s="3" t="s">
        <v>616</v>
      </c>
      <c r="C3794" s="3" t="s">
        <v>4725</v>
      </c>
      <c r="D3794">
        <v>515</v>
      </c>
      <c r="E3794">
        <v>0</v>
      </c>
      <c r="F3794" t="s">
        <v>8220</v>
      </c>
      <c r="G3794" t="s">
        <v>8228</v>
      </c>
      <c r="H3794" t="s">
        <v>8250</v>
      </c>
      <c r="I3794">
        <v>1443149759</v>
      </c>
      <c r="J3794" s="13">
        <f t="shared" si="237"/>
        <v>42272.122210648144</v>
      </c>
      <c r="K3794">
        <v>1440557759</v>
      </c>
      <c r="L3794" s="13">
        <f t="shared" si="238"/>
        <v>41026.958969907406</v>
      </c>
      <c r="M3794" t="b">
        <v>0</v>
      </c>
      <c r="N3794">
        <v>0</v>
      </c>
      <c r="O3794" t="b">
        <v>0</v>
      </c>
      <c r="P3794" t="s">
        <v>8272</v>
      </c>
      <c r="Q3794" s="6">
        <f t="shared" si="236"/>
        <v>0</v>
      </c>
      <c r="R3794" s="8" t="e">
        <f t="shared" si="239"/>
        <v>#DIV/0!</v>
      </c>
      <c r="S3794" t="s">
        <v>8310</v>
      </c>
      <c r="T3794" t="s">
        <v>8357</v>
      </c>
    </row>
    <row r="3795" spans="1:20" ht="60" x14ac:dyDescent="0.25">
      <c r="A3795">
        <v>616</v>
      </c>
      <c r="B3795" s="3" t="s">
        <v>617</v>
      </c>
      <c r="C3795" s="3" t="s">
        <v>4726</v>
      </c>
      <c r="D3795">
        <v>5000</v>
      </c>
      <c r="E3795">
        <v>0</v>
      </c>
      <c r="F3795" t="s">
        <v>8220</v>
      </c>
      <c r="G3795" t="s">
        <v>8230</v>
      </c>
      <c r="H3795" t="s">
        <v>8249</v>
      </c>
      <c r="I3795">
        <v>1488013307</v>
      </c>
      <c r="J3795" s="13">
        <f t="shared" si="237"/>
        <v>42791.376238425932</v>
      </c>
      <c r="K3795">
        <v>1485421307</v>
      </c>
      <c r="L3795" s="13">
        <f t="shared" si="238"/>
        <v>41211.688750000001</v>
      </c>
      <c r="M3795" t="b">
        <v>0</v>
      </c>
      <c r="N3795">
        <v>0</v>
      </c>
      <c r="O3795" t="b">
        <v>0</v>
      </c>
      <c r="P3795" t="s">
        <v>8272</v>
      </c>
      <c r="Q3795" s="6">
        <f t="shared" si="236"/>
        <v>0</v>
      </c>
      <c r="R3795" s="8" t="e">
        <f t="shared" si="239"/>
        <v>#DIV/0!</v>
      </c>
      <c r="S3795" t="s">
        <v>8310</v>
      </c>
      <c r="T3795" t="s">
        <v>8357</v>
      </c>
    </row>
    <row r="3796" spans="1:20" ht="60" x14ac:dyDescent="0.25">
      <c r="A3796">
        <v>618</v>
      </c>
      <c r="B3796" s="3" t="s">
        <v>619</v>
      </c>
      <c r="C3796" s="3" t="s">
        <v>4728</v>
      </c>
      <c r="D3796">
        <v>400</v>
      </c>
      <c r="E3796">
        <v>0</v>
      </c>
      <c r="F3796" t="s">
        <v>8220</v>
      </c>
      <c r="G3796" t="s">
        <v>8224</v>
      </c>
      <c r="H3796" t="s">
        <v>8246</v>
      </c>
      <c r="I3796">
        <v>1449689203</v>
      </c>
      <c r="J3796" s="13">
        <f t="shared" si="237"/>
        <v>42347.810219907406</v>
      </c>
      <c r="K3796">
        <v>1447097203</v>
      </c>
      <c r="L3796" s="13">
        <f t="shared" si="238"/>
        <v>40291.81150462963</v>
      </c>
      <c r="M3796" t="b">
        <v>0</v>
      </c>
      <c r="N3796">
        <v>0</v>
      </c>
      <c r="O3796" t="b">
        <v>0</v>
      </c>
      <c r="P3796" t="s">
        <v>8272</v>
      </c>
      <c r="Q3796" s="6">
        <f t="shared" si="236"/>
        <v>0</v>
      </c>
      <c r="R3796" s="8" t="e">
        <f t="shared" si="239"/>
        <v>#DIV/0!</v>
      </c>
      <c r="S3796" t="s">
        <v>8310</v>
      </c>
      <c r="T3796" t="s">
        <v>8357</v>
      </c>
    </row>
    <row r="3797" spans="1:20" ht="60" x14ac:dyDescent="0.25">
      <c r="A3797">
        <v>623</v>
      </c>
      <c r="B3797" s="3" t="s">
        <v>624</v>
      </c>
      <c r="C3797" s="3" t="s">
        <v>4733</v>
      </c>
      <c r="D3797">
        <v>75000</v>
      </c>
      <c r="E3797">
        <v>0</v>
      </c>
      <c r="F3797" t="s">
        <v>8220</v>
      </c>
      <c r="G3797" t="s">
        <v>8226</v>
      </c>
      <c r="H3797" t="s">
        <v>8248</v>
      </c>
      <c r="I3797">
        <v>1432771997</v>
      </c>
      <c r="J3797" s="13">
        <f t="shared" si="237"/>
        <v>42152.009224537032</v>
      </c>
      <c r="K3797">
        <v>1430179997</v>
      </c>
      <c r="L3797" s="13">
        <f t="shared" si="238"/>
        <v>41681.189699074072</v>
      </c>
      <c r="M3797" t="b">
        <v>0</v>
      </c>
      <c r="N3797">
        <v>0</v>
      </c>
      <c r="O3797" t="b">
        <v>0</v>
      </c>
      <c r="P3797" t="s">
        <v>8272</v>
      </c>
      <c r="Q3797" s="6">
        <f t="shared" si="236"/>
        <v>0</v>
      </c>
      <c r="R3797" s="8" t="e">
        <f t="shared" si="239"/>
        <v>#DIV/0!</v>
      </c>
      <c r="S3797" t="s">
        <v>8310</v>
      </c>
      <c r="T3797" t="s">
        <v>8357</v>
      </c>
    </row>
    <row r="3798" spans="1:20" ht="45" x14ac:dyDescent="0.25">
      <c r="A3798">
        <v>624</v>
      </c>
      <c r="B3798" s="3" t="s">
        <v>625</v>
      </c>
      <c r="C3798" s="3" t="s">
        <v>4734</v>
      </c>
      <c r="D3798">
        <v>5000</v>
      </c>
      <c r="E3798">
        <v>0</v>
      </c>
      <c r="F3798" t="s">
        <v>8220</v>
      </c>
      <c r="G3798" t="s">
        <v>8224</v>
      </c>
      <c r="H3798" t="s">
        <v>8246</v>
      </c>
      <c r="I3798">
        <v>1431647041</v>
      </c>
      <c r="J3798" s="13">
        <f t="shared" si="237"/>
        <v>42138.988900462966</v>
      </c>
      <c r="K3798">
        <v>1429055041</v>
      </c>
      <c r="L3798" s="13">
        <f t="shared" si="238"/>
        <v>40767.192395833335</v>
      </c>
      <c r="M3798" t="b">
        <v>0</v>
      </c>
      <c r="N3798">
        <v>0</v>
      </c>
      <c r="O3798" t="b">
        <v>0</v>
      </c>
      <c r="P3798" t="s">
        <v>8272</v>
      </c>
      <c r="Q3798" s="6">
        <f t="shared" si="236"/>
        <v>0</v>
      </c>
      <c r="R3798" s="8" t="e">
        <f t="shared" si="239"/>
        <v>#DIV/0!</v>
      </c>
      <c r="S3798" t="s">
        <v>8310</v>
      </c>
      <c r="T3798" t="s">
        <v>8357</v>
      </c>
    </row>
    <row r="3799" spans="1:20" ht="60" x14ac:dyDescent="0.25">
      <c r="A3799">
        <v>625</v>
      </c>
      <c r="B3799" s="3" t="s">
        <v>626</v>
      </c>
      <c r="C3799" s="3" t="s">
        <v>4735</v>
      </c>
      <c r="D3799">
        <v>25000</v>
      </c>
      <c r="E3799">
        <v>0</v>
      </c>
      <c r="F3799" t="s">
        <v>8220</v>
      </c>
      <c r="G3799" t="s">
        <v>8229</v>
      </c>
      <c r="H3799" t="s">
        <v>8251</v>
      </c>
      <c r="I3799">
        <v>1490560177</v>
      </c>
      <c r="J3799" s="13">
        <f t="shared" si="237"/>
        <v>42820.853900462964</v>
      </c>
      <c r="K3799">
        <v>1487971777</v>
      </c>
      <c r="L3799" s="13">
        <f t="shared" si="238"/>
        <v>40340.801562499997</v>
      </c>
      <c r="M3799" t="b">
        <v>0</v>
      </c>
      <c r="N3799">
        <v>0</v>
      </c>
      <c r="O3799" t="b">
        <v>0</v>
      </c>
      <c r="P3799" t="s">
        <v>8272</v>
      </c>
      <c r="Q3799" s="6">
        <f t="shared" si="236"/>
        <v>0</v>
      </c>
      <c r="R3799" s="8" t="e">
        <f t="shared" si="239"/>
        <v>#DIV/0!</v>
      </c>
      <c r="S3799" t="s">
        <v>8310</v>
      </c>
      <c r="T3799" t="s">
        <v>8357</v>
      </c>
    </row>
    <row r="3800" spans="1:20" ht="45" x14ac:dyDescent="0.25">
      <c r="A3800">
        <v>628</v>
      </c>
      <c r="B3800" s="3" t="s">
        <v>629</v>
      </c>
      <c r="C3800" s="3" t="s">
        <v>4738</v>
      </c>
      <c r="D3800">
        <v>5000</v>
      </c>
      <c r="E3800">
        <v>0</v>
      </c>
      <c r="F3800" t="s">
        <v>8220</v>
      </c>
      <c r="G3800" t="s">
        <v>8224</v>
      </c>
      <c r="H3800" t="s">
        <v>8246</v>
      </c>
      <c r="I3800">
        <v>1405269457</v>
      </c>
      <c r="J3800" s="13">
        <f t="shared" si="237"/>
        <v>41833.692789351851</v>
      </c>
      <c r="K3800">
        <v>1402677457</v>
      </c>
      <c r="L3800" s="13">
        <f t="shared" si="238"/>
        <v>41642.005150462966</v>
      </c>
      <c r="M3800" t="b">
        <v>0</v>
      </c>
      <c r="N3800">
        <v>0</v>
      </c>
      <c r="O3800" t="b">
        <v>0</v>
      </c>
      <c r="P3800" t="s">
        <v>8272</v>
      </c>
      <c r="Q3800" s="6">
        <f t="shared" si="236"/>
        <v>0</v>
      </c>
      <c r="R3800" s="8" t="e">
        <f t="shared" si="239"/>
        <v>#DIV/0!</v>
      </c>
      <c r="S3800" t="s">
        <v>8310</v>
      </c>
      <c r="T3800" t="s">
        <v>8357</v>
      </c>
    </row>
    <row r="3801" spans="1:20" ht="45" x14ac:dyDescent="0.25">
      <c r="A3801">
        <v>632</v>
      </c>
      <c r="B3801" s="3" t="s">
        <v>633</v>
      </c>
      <c r="C3801" s="3" t="s">
        <v>4742</v>
      </c>
      <c r="D3801">
        <v>20000</v>
      </c>
      <c r="E3801">
        <v>0</v>
      </c>
      <c r="F3801" t="s">
        <v>8220</v>
      </c>
      <c r="G3801" t="s">
        <v>8233</v>
      </c>
      <c r="H3801" t="s">
        <v>8249</v>
      </c>
      <c r="I3801">
        <v>1448470165</v>
      </c>
      <c r="J3801" s="13">
        <f t="shared" si="237"/>
        <v>42333.700983796298</v>
      </c>
      <c r="K3801">
        <v>1445874565</v>
      </c>
      <c r="L3801" s="13">
        <f t="shared" si="238"/>
        <v>41116.763275462967</v>
      </c>
      <c r="M3801" t="b">
        <v>0</v>
      </c>
      <c r="N3801">
        <v>0</v>
      </c>
      <c r="O3801" t="b">
        <v>0</v>
      </c>
      <c r="P3801" t="s">
        <v>8272</v>
      </c>
      <c r="Q3801" s="6">
        <f t="shared" si="236"/>
        <v>0</v>
      </c>
      <c r="R3801" s="8" t="e">
        <f t="shared" si="239"/>
        <v>#DIV/0!</v>
      </c>
      <c r="S3801" t="s">
        <v>8310</v>
      </c>
      <c r="T3801" t="s">
        <v>8357</v>
      </c>
    </row>
    <row r="3802" spans="1:20" ht="60" x14ac:dyDescent="0.25">
      <c r="A3802">
        <v>637</v>
      </c>
      <c r="B3802" s="3" t="s">
        <v>638</v>
      </c>
      <c r="C3802" s="3" t="s">
        <v>4747</v>
      </c>
      <c r="D3802">
        <v>100000</v>
      </c>
      <c r="E3802">
        <v>0</v>
      </c>
      <c r="F3802" t="s">
        <v>8220</v>
      </c>
      <c r="G3802" t="s">
        <v>8225</v>
      </c>
      <c r="H3802" t="s">
        <v>8247</v>
      </c>
      <c r="I3802">
        <v>1488063840</v>
      </c>
      <c r="J3802" s="13">
        <f t="shared" si="237"/>
        <v>42791.961111111115</v>
      </c>
      <c r="K3802">
        <v>1485558318</v>
      </c>
      <c r="L3802" s="13">
        <f t="shared" si="238"/>
        <v>40434.853402777779</v>
      </c>
      <c r="M3802" t="b">
        <v>0</v>
      </c>
      <c r="N3802">
        <v>0</v>
      </c>
      <c r="O3802" t="b">
        <v>0</v>
      </c>
      <c r="P3802" t="s">
        <v>8272</v>
      </c>
      <c r="Q3802" s="6">
        <f t="shared" si="236"/>
        <v>0</v>
      </c>
      <c r="R3802" s="8" t="e">
        <f t="shared" si="239"/>
        <v>#DIV/0!</v>
      </c>
      <c r="S3802" t="s">
        <v>8310</v>
      </c>
      <c r="T3802" t="s">
        <v>8357</v>
      </c>
    </row>
    <row r="3803" spans="1:20" ht="60" x14ac:dyDescent="0.25">
      <c r="A3803">
        <v>686</v>
      </c>
      <c r="B3803" s="3" t="s">
        <v>687</v>
      </c>
      <c r="C3803" s="3" t="s">
        <v>4796</v>
      </c>
      <c r="D3803">
        <v>500000</v>
      </c>
      <c r="E3803">
        <v>0</v>
      </c>
      <c r="F3803" t="s">
        <v>8221</v>
      </c>
      <c r="G3803" t="s">
        <v>8237</v>
      </c>
      <c r="H3803" t="s">
        <v>8249</v>
      </c>
      <c r="I3803">
        <v>1438618170</v>
      </c>
      <c r="J3803" s="13">
        <f t="shared" si="237"/>
        <v>42219.673263888893</v>
      </c>
      <c r="K3803">
        <v>1436026170</v>
      </c>
      <c r="L3803" s="13">
        <f t="shared" si="238"/>
        <v>41562.67155092593</v>
      </c>
      <c r="M3803" t="b">
        <v>0</v>
      </c>
      <c r="N3803">
        <v>0</v>
      </c>
      <c r="O3803" t="b">
        <v>0</v>
      </c>
      <c r="P3803" t="s">
        <v>8273</v>
      </c>
      <c r="Q3803" s="6">
        <f t="shared" si="236"/>
        <v>0</v>
      </c>
      <c r="R3803" s="8" t="e">
        <f t="shared" si="239"/>
        <v>#DIV/0!</v>
      </c>
      <c r="S3803" t="s">
        <v>8310</v>
      </c>
      <c r="T3803" t="s">
        <v>8316</v>
      </c>
    </row>
    <row r="3804" spans="1:20" ht="60" x14ac:dyDescent="0.25">
      <c r="A3804">
        <v>706</v>
      </c>
      <c r="B3804" s="3" t="s">
        <v>707</v>
      </c>
      <c r="C3804" s="3" t="s">
        <v>4816</v>
      </c>
      <c r="D3804">
        <v>100000</v>
      </c>
      <c r="E3804">
        <v>0</v>
      </c>
      <c r="F3804" t="s">
        <v>8221</v>
      </c>
      <c r="G3804" t="s">
        <v>8227</v>
      </c>
      <c r="H3804" t="s">
        <v>8249</v>
      </c>
      <c r="I3804">
        <v>1481740740</v>
      </c>
      <c r="J3804" s="13">
        <f t="shared" si="237"/>
        <v>42718.777083333334</v>
      </c>
      <c r="K3804">
        <v>1478130783</v>
      </c>
      <c r="L3804" s="13">
        <f t="shared" si="238"/>
        <v>40338.02002314815</v>
      </c>
      <c r="M3804" t="b">
        <v>0</v>
      </c>
      <c r="N3804">
        <v>0</v>
      </c>
      <c r="O3804" t="b">
        <v>0</v>
      </c>
      <c r="P3804" t="s">
        <v>8273</v>
      </c>
      <c r="Q3804" s="6">
        <f t="shared" si="236"/>
        <v>0</v>
      </c>
      <c r="R3804" s="8" t="e">
        <f t="shared" si="239"/>
        <v>#DIV/0!</v>
      </c>
      <c r="S3804" t="s">
        <v>8310</v>
      </c>
      <c r="T3804" t="s">
        <v>8316</v>
      </c>
    </row>
    <row r="3805" spans="1:20" ht="45" x14ac:dyDescent="0.25">
      <c r="A3805">
        <v>710</v>
      </c>
      <c r="B3805" s="3" t="s">
        <v>711</v>
      </c>
      <c r="C3805" s="3" t="s">
        <v>4820</v>
      </c>
      <c r="D3805">
        <v>1200</v>
      </c>
      <c r="E3805">
        <v>0</v>
      </c>
      <c r="F3805" t="s">
        <v>8221</v>
      </c>
      <c r="G3805" t="s">
        <v>8229</v>
      </c>
      <c r="H3805" t="s">
        <v>8251</v>
      </c>
      <c r="I3805">
        <v>1408495440</v>
      </c>
      <c r="J3805" s="13">
        <f t="shared" si="237"/>
        <v>41871.030555555553</v>
      </c>
      <c r="K3805">
        <v>1405640302</v>
      </c>
      <c r="L3805" s="13">
        <f t="shared" si="238"/>
        <v>41013.822858796295</v>
      </c>
      <c r="M3805" t="b">
        <v>0</v>
      </c>
      <c r="N3805">
        <v>0</v>
      </c>
      <c r="O3805" t="b">
        <v>0</v>
      </c>
      <c r="P3805" t="s">
        <v>8273</v>
      </c>
      <c r="Q3805" s="6">
        <f t="shared" si="236"/>
        <v>0</v>
      </c>
      <c r="R3805" s="8" t="e">
        <f t="shared" si="239"/>
        <v>#DIV/0!</v>
      </c>
      <c r="S3805" t="s">
        <v>8310</v>
      </c>
      <c r="T3805" t="s">
        <v>8316</v>
      </c>
    </row>
    <row r="3806" spans="1:20" ht="60" x14ac:dyDescent="0.25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 s="13">
        <f t="shared" si="237"/>
        <v>42700.805706018517</v>
      </c>
      <c r="K3806">
        <v>1477592413</v>
      </c>
      <c r="L3806" s="13">
        <f t="shared" si="238"/>
        <v>40978.238067129627</v>
      </c>
      <c r="M3806" t="b">
        <v>0</v>
      </c>
      <c r="N3806">
        <v>0</v>
      </c>
      <c r="O3806" t="b">
        <v>0</v>
      </c>
      <c r="P3806" t="s">
        <v>8275</v>
      </c>
      <c r="Q3806" s="6">
        <f t="shared" si="236"/>
        <v>0</v>
      </c>
      <c r="R3806" s="8" t="e">
        <f t="shared" si="239"/>
        <v>#DIV/0!</v>
      </c>
      <c r="S3806" t="s">
        <v>8323</v>
      </c>
      <c r="T3806" t="s">
        <v>8345</v>
      </c>
    </row>
    <row r="3807" spans="1:20" ht="45" x14ac:dyDescent="0.25">
      <c r="A3807">
        <v>762</v>
      </c>
      <c r="B3807" s="3" t="s">
        <v>763</v>
      </c>
      <c r="C3807" s="3" t="s">
        <v>4872</v>
      </c>
      <c r="D3807">
        <v>3500</v>
      </c>
      <c r="E3807">
        <v>0</v>
      </c>
      <c r="F3807" t="s">
        <v>8221</v>
      </c>
      <c r="G3807" t="s">
        <v>8238</v>
      </c>
      <c r="H3807" t="s">
        <v>8256</v>
      </c>
      <c r="I3807">
        <v>1480831200</v>
      </c>
      <c r="J3807" s="13">
        <f t="shared" si="237"/>
        <v>42708.25</v>
      </c>
      <c r="K3807">
        <v>1479328570</v>
      </c>
      <c r="L3807" s="13">
        <f t="shared" si="238"/>
        <v>40883.024178240739</v>
      </c>
      <c r="M3807" t="b">
        <v>0</v>
      </c>
      <c r="N3807">
        <v>0</v>
      </c>
      <c r="O3807" t="b">
        <v>0</v>
      </c>
      <c r="P3807" t="s">
        <v>8275</v>
      </c>
      <c r="Q3807" s="6">
        <f t="shared" si="236"/>
        <v>0</v>
      </c>
      <c r="R3807" s="8" t="e">
        <f t="shared" si="239"/>
        <v>#DIV/0!</v>
      </c>
      <c r="S3807" t="s">
        <v>8323</v>
      </c>
      <c r="T3807" t="s">
        <v>8345</v>
      </c>
    </row>
    <row r="3808" spans="1:20" ht="45" x14ac:dyDescent="0.25">
      <c r="A3808">
        <v>764</v>
      </c>
      <c r="B3808" s="3" t="s">
        <v>765</v>
      </c>
      <c r="C3808" s="3" t="s">
        <v>4874</v>
      </c>
      <c r="D3808">
        <v>5000</v>
      </c>
      <c r="E3808">
        <v>0</v>
      </c>
      <c r="F3808" t="s">
        <v>8221</v>
      </c>
      <c r="G3808" t="s">
        <v>8224</v>
      </c>
      <c r="H3808" t="s">
        <v>8246</v>
      </c>
      <c r="I3808">
        <v>1441858161</v>
      </c>
      <c r="J3808" s="13">
        <f t="shared" si="237"/>
        <v>42257.173159722224</v>
      </c>
      <c r="K3808">
        <v>1439266161</v>
      </c>
      <c r="L3808" s="13">
        <f t="shared" si="238"/>
        <v>42491.781319444446</v>
      </c>
      <c r="M3808" t="b">
        <v>0</v>
      </c>
      <c r="N3808">
        <v>0</v>
      </c>
      <c r="O3808" t="b">
        <v>0</v>
      </c>
      <c r="P3808" t="s">
        <v>8275</v>
      </c>
      <c r="Q3808" s="6">
        <f t="shared" si="236"/>
        <v>0</v>
      </c>
      <c r="R3808" s="8" t="e">
        <f t="shared" si="239"/>
        <v>#DIV/0!</v>
      </c>
      <c r="S3808" t="s">
        <v>8323</v>
      </c>
      <c r="T3808" t="s">
        <v>8345</v>
      </c>
    </row>
    <row r="3809" spans="1:20" ht="60" x14ac:dyDescent="0.25">
      <c r="A3809">
        <v>766</v>
      </c>
      <c r="B3809" s="3" t="s">
        <v>767</v>
      </c>
      <c r="C3809" s="3" t="s">
        <v>4876</v>
      </c>
      <c r="D3809">
        <v>4000</v>
      </c>
      <c r="E3809">
        <v>0</v>
      </c>
      <c r="F3809" t="s">
        <v>8221</v>
      </c>
      <c r="G3809" t="s">
        <v>8229</v>
      </c>
      <c r="H3809" t="s">
        <v>8251</v>
      </c>
      <c r="I3809">
        <v>1424112483</v>
      </c>
      <c r="J3809" s="13">
        <f t="shared" si="237"/>
        <v>42051.783368055556</v>
      </c>
      <c r="K3809">
        <v>1421520483</v>
      </c>
      <c r="L3809" s="13">
        <f t="shared" si="238"/>
        <v>42614.356770833328</v>
      </c>
      <c r="M3809" t="b">
        <v>0</v>
      </c>
      <c r="N3809">
        <v>0</v>
      </c>
      <c r="O3809" t="b">
        <v>0</v>
      </c>
      <c r="P3809" t="s">
        <v>8275</v>
      </c>
      <c r="Q3809" s="6">
        <f t="shared" si="236"/>
        <v>0</v>
      </c>
      <c r="R3809" s="8" t="e">
        <f t="shared" si="239"/>
        <v>#DIV/0!</v>
      </c>
      <c r="S3809" t="s">
        <v>8323</v>
      </c>
      <c r="T3809" t="s">
        <v>8345</v>
      </c>
    </row>
    <row r="3810" spans="1:20" ht="60" x14ac:dyDescent="0.25">
      <c r="A3810">
        <v>768</v>
      </c>
      <c r="B3810" s="3" t="s">
        <v>769</v>
      </c>
      <c r="C3810" s="3" t="s">
        <v>4878</v>
      </c>
      <c r="D3810">
        <v>2500</v>
      </c>
      <c r="E3810">
        <v>0</v>
      </c>
      <c r="F3810" t="s">
        <v>8221</v>
      </c>
      <c r="G3810" t="s">
        <v>8224</v>
      </c>
      <c r="H3810" t="s">
        <v>8246</v>
      </c>
      <c r="I3810">
        <v>1387169890</v>
      </c>
      <c r="J3810" s="13">
        <f t="shared" si="237"/>
        <v>41624.207060185188</v>
      </c>
      <c r="K3810">
        <v>1384577890</v>
      </c>
      <c r="L3810" s="13">
        <f t="shared" si="238"/>
        <v>41831.060092592597</v>
      </c>
      <c r="M3810" t="b">
        <v>0</v>
      </c>
      <c r="N3810">
        <v>0</v>
      </c>
      <c r="O3810" t="b">
        <v>0</v>
      </c>
      <c r="P3810" t="s">
        <v>8275</v>
      </c>
      <c r="Q3810" s="6">
        <f t="shared" si="236"/>
        <v>0</v>
      </c>
      <c r="R3810" s="8" t="e">
        <f t="shared" si="239"/>
        <v>#DIV/0!</v>
      </c>
      <c r="S3810" t="s">
        <v>8323</v>
      </c>
      <c r="T3810" t="s">
        <v>8345</v>
      </c>
    </row>
    <row r="3811" spans="1:20" ht="60" x14ac:dyDescent="0.25">
      <c r="A3811">
        <v>770</v>
      </c>
      <c r="B3811" s="3" t="s">
        <v>771</v>
      </c>
      <c r="C3811" s="3" t="s">
        <v>4880</v>
      </c>
      <c r="D3811">
        <v>17500</v>
      </c>
      <c r="E3811">
        <v>0</v>
      </c>
      <c r="F3811" t="s">
        <v>8221</v>
      </c>
      <c r="G3811" t="s">
        <v>8224</v>
      </c>
      <c r="H3811" t="s">
        <v>8246</v>
      </c>
      <c r="I3811">
        <v>1361750369</v>
      </c>
      <c r="J3811" s="13">
        <f t="shared" si="237"/>
        <v>41329.999641203707</v>
      </c>
      <c r="K3811">
        <v>1358294369</v>
      </c>
      <c r="L3811" s="13">
        <f t="shared" si="238"/>
        <v>42319.851388888885</v>
      </c>
      <c r="M3811" t="b">
        <v>0</v>
      </c>
      <c r="N3811">
        <v>0</v>
      </c>
      <c r="O3811" t="b">
        <v>0</v>
      </c>
      <c r="P3811" t="s">
        <v>8275</v>
      </c>
      <c r="Q3811" s="6">
        <f t="shared" si="236"/>
        <v>0</v>
      </c>
      <c r="R3811" s="8" t="e">
        <f t="shared" si="239"/>
        <v>#DIV/0!</v>
      </c>
      <c r="S3811" t="s">
        <v>8323</v>
      </c>
      <c r="T3811" t="s">
        <v>8345</v>
      </c>
    </row>
    <row r="3812" spans="1:20" ht="60" x14ac:dyDescent="0.25">
      <c r="A3812">
        <v>875</v>
      </c>
      <c r="B3812" s="3" t="s">
        <v>876</v>
      </c>
      <c r="C3812" s="3" t="s">
        <v>4985</v>
      </c>
      <c r="D3812">
        <v>5000</v>
      </c>
      <c r="E3812">
        <v>0</v>
      </c>
      <c r="F3812" t="s">
        <v>8221</v>
      </c>
      <c r="G3812" t="s">
        <v>8224</v>
      </c>
      <c r="H3812" t="s">
        <v>8246</v>
      </c>
      <c r="I3812">
        <v>1442856131</v>
      </c>
      <c r="J3812" s="13">
        <f t="shared" si="237"/>
        <v>42268.723738425921</v>
      </c>
      <c r="K3812">
        <v>1441128131</v>
      </c>
      <c r="L3812" s="13">
        <f t="shared" si="238"/>
        <v>42382.431076388893</v>
      </c>
      <c r="M3812" t="b">
        <v>0</v>
      </c>
      <c r="N3812">
        <v>0</v>
      </c>
      <c r="O3812" t="b">
        <v>0</v>
      </c>
      <c r="P3812" t="s">
        <v>8278</v>
      </c>
      <c r="Q3812" s="6">
        <f t="shared" si="236"/>
        <v>0</v>
      </c>
      <c r="R3812" s="8" t="e">
        <f t="shared" si="239"/>
        <v>#DIV/0!</v>
      </c>
      <c r="S3812" t="s">
        <v>8314</v>
      </c>
      <c r="T3812" t="s">
        <v>8346</v>
      </c>
    </row>
    <row r="3813" spans="1:20" ht="60" x14ac:dyDescent="0.25">
      <c r="A3813">
        <v>887</v>
      </c>
      <c r="B3813" s="3" t="s">
        <v>888</v>
      </c>
      <c r="C3813" s="3" t="s">
        <v>4997</v>
      </c>
      <c r="D3813">
        <v>1000</v>
      </c>
      <c r="E3813">
        <v>0</v>
      </c>
      <c r="F3813" t="s">
        <v>8221</v>
      </c>
      <c r="G3813" t="s">
        <v>8224</v>
      </c>
      <c r="H3813" t="s">
        <v>8246</v>
      </c>
      <c r="I3813">
        <v>1338159655</v>
      </c>
      <c r="J3813" s="13">
        <f t="shared" si="237"/>
        <v>41056.958969907406</v>
      </c>
      <c r="K3813">
        <v>1335567655</v>
      </c>
      <c r="L3813" s="13">
        <f t="shared" si="238"/>
        <v>42231.7971875</v>
      </c>
      <c r="M3813" t="b">
        <v>0</v>
      </c>
      <c r="N3813">
        <v>0</v>
      </c>
      <c r="O3813" t="b">
        <v>0</v>
      </c>
      <c r="P3813" t="s">
        <v>8279</v>
      </c>
      <c r="Q3813" s="6">
        <f t="shared" si="236"/>
        <v>0</v>
      </c>
      <c r="R3813" s="8" t="e">
        <f t="shared" si="239"/>
        <v>#DIV/0!</v>
      </c>
      <c r="S3813" t="s">
        <v>8314</v>
      </c>
      <c r="T3813" t="s">
        <v>8331</v>
      </c>
    </row>
    <row r="3814" spans="1:20" ht="60" x14ac:dyDescent="0.25">
      <c r="A3814">
        <v>897</v>
      </c>
      <c r="B3814" s="3" t="s">
        <v>898</v>
      </c>
      <c r="C3814" s="3" t="s">
        <v>5007</v>
      </c>
      <c r="D3814">
        <v>3000</v>
      </c>
      <c r="E3814">
        <v>0</v>
      </c>
      <c r="F3814" t="s">
        <v>8221</v>
      </c>
      <c r="G3814" t="s">
        <v>8224</v>
      </c>
      <c r="H3814" t="s">
        <v>8246</v>
      </c>
      <c r="I3814">
        <v>1354123908</v>
      </c>
      <c r="J3814" s="13">
        <f t="shared" si="237"/>
        <v>41241.730416666665</v>
      </c>
      <c r="K3814">
        <v>1351528308</v>
      </c>
      <c r="L3814" s="13">
        <f t="shared" si="238"/>
        <v>41850.014178240745</v>
      </c>
      <c r="M3814" t="b">
        <v>0</v>
      </c>
      <c r="N3814">
        <v>0</v>
      </c>
      <c r="O3814" t="b">
        <v>0</v>
      </c>
      <c r="P3814" t="s">
        <v>8279</v>
      </c>
      <c r="Q3814" s="6">
        <f t="shared" si="236"/>
        <v>0</v>
      </c>
      <c r="R3814" s="8" t="e">
        <f t="shared" si="239"/>
        <v>#DIV/0!</v>
      </c>
      <c r="S3814" t="s">
        <v>8314</v>
      </c>
      <c r="T3814" t="s">
        <v>8331</v>
      </c>
    </row>
    <row r="3815" spans="1:20" ht="60" x14ac:dyDescent="0.25">
      <c r="A3815">
        <v>901</v>
      </c>
      <c r="B3815" s="3" t="s">
        <v>902</v>
      </c>
      <c r="C3815" s="3" t="s">
        <v>5011</v>
      </c>
      <c r="D3815">
        <v>6500</v>
      </c>
      <c r="E3815">
        <v>0</v>
      </c>
      <c r="F3815" t="s">
        <v>8221</v>
      </c>
      <c r="G3815" t="s">
        <v>8224</v>
      </c>
      <c r="H3815" t="s">
        <v>8246</v>
      </c>
      <c r="I3815">
        <v>1276024260</v>
      </c>
      <c r="J3815" s="13">
        <f t="shared" si="237"/>
        <v>40337.799305555556</v>
      </c>
      <c r="K3815">
        <v>1272050914</v>
      </c>
      <c r="L3815" s="13">
        <f t="shared" si="238"/>
        <v>42483.797395833331</v>
      </c>
      <c r="M3815" t="b">
        <v>0</v>
      </c>
      <c r="N3815">
        <v>0</v>
      </c>
      <c r="O3815" t="b">
        <v>0</v>
      </c>
      <c r="P3815" t="s">
        <v>8278</v>
      </c>
      <c r="Q3815" s="6">
        <f t="shared" si="236"/>
        <v>0</v>
      </c>
      <c r="R3815" s="8" t="e">
        <f t="shared" si="239"/>
        <v>#DIV/0!</v>
      </c>
      <c r="S3815" t="s">
        <v>8314</v>
      </c>
      <c r="T3815" t="s">
        <v>8346</v>
      </c>
    </row>
    <row r="3816" spans="1:20" ht="30" x14ac:dyDescent="0.25">
      <c r="A3816">
        <v>906</v>
      </c>
      <c r="B3816" s="3" t="s">
        <v>907</v>
      </c>
      <c r="C3816" s="3" t="s">
        <v>5016</v>
      </c>
      <c r="D3816">
        <v>15000</v>
      </c>
      <c r="E3816">
        <v>0</v>
      </c>
      <c r="F3816" t="s">
        <v>8221</v>
      </c>
      <c r="G3816" t="s">
        <v>8224</v>
      </c>
      <c r="H3816" t="s">
        <v>8246</v>
      </c>
      <c r="I3816">
        <v>1394681590</v>
      </c>
      <c r="J3816" s="13">
        <f t="shared" si="237"/>
        <v>41711.148032407407</v>
      </c>
      <c r="K3816">
        <v>1392093190</v>
      </c>
      <c r="L3816" s="13">
        <f t="shared" si="238"/>
        <v>41831.851840277777</v>
      </c>
      <c r="M3816" t="b">
        <v>0</v>
      </c>
      <c r="N3816">
        <v>0</v>
      </c>
      <c r="O3816" t="b">
        <v>0</v>
      </c>
      <c r="P3816" t="s">
        <v>8278</v>
      </c>
      <c r="Q3816" s="6">
        <f t="shared" si="236"/>
        <v>0</v>
      </c>
      <c r="R3816" s="8" t="e">
        <f t="shared" si="239"/>
        <v>#DIV/0!</v>
      </c>
      <c r="S3816" t="s">
        <v>8314</v>
      </c>
      <c r="T3816" t="s">
        <v>8346</v>
      </c>
    </row>
    <row r="3817" spans="1:20" ht="45" x14ac:dyDescent="0.25">
      <c r="A3817">
        <v>907</v>
      </c>
      <c r="B3817" s="3" t="s">
        <v>908</v>
      </c>
      <c r="C3817" s="3" t="s">
        <v>5017</v>
      </c>
      <c r="D3817">
        <v>2900</v>
      </c>
      <c r="E3817">
        <v>0</v>
      </c>
      <c r="F3817" t="s">
        <v>8221</v>
      </c>
      <c r="G3817" t="s">
        <v>8224</v>
      </c>
      <c r="H3817" t="s">
        <v>8246</v>
      </c>
      <c r="I3817">
        <v>1315715823</v>
      </c>
      <c r="J3817" s="13">
        <f t="shared" si="237"/>
        <v>40797.192395833335</v>
      </c>
      <c r="K3817">
        <v>1313123823</v>
      </c>
      <c r="L3817" s="13">
        <f t="shared" si="238"/>
        <v>42406.992418981477</v>
      </c>
      <c r="M3817" t="b">
        <v>0</v>
      </c>
      <c r="N3817">
        <v>0</v>
      </c>
      <c r="O3817" t="b">
        <v>0</v>
      </c>
      <c r="P3817" t="s">
        <v>8278</v>
      </c>
      <c r="Q3817" s="6">
        <f t="shared" si="236"/>
        <v>0</v>
      </c>
      <c r="R3817" s="8" t="e">
        <f t="shared" si="239"/>
        <v>#DIV/0!</v>
      </c>
      <c r="S3817" t="s">
        <v>8314</v>
      </c>
      <c r="T3817" t="s">
        <v>8346</v>
      </c>
    </row>
    <row r="3818" spans="1:20" ht="45" x14ac:dyDescent="0.25">
      <c r="A3818">
        <v>908</v>
      </c>
      <c r="B3818" s="3" t="s">
        <v>909</v>
      </c>
      <c r="C3818" s="3" t="s">
        <v>5018</v>
      </c>
      <c r="D3818">
        <v>2500</v>
      </c>
      <c r="E3818">
        <v>0</v>
      </c>
      <c r="F3818" t="s">
        <v>8221</v>
      </c>
      <c r="G3818" t="s">
        <v>8224</v>
      </c>
      <c r="H3818" t="s">
        <v>8246</v>
      </c>
      <c r="I3818">
        <v>1280206740</v>
      </c>
      <c r="J3818" s="13">
        <f t="shared" si="237"/>
        <v>40386.207638888889</v>
      </c>
      <c r="K3818">
        <v>1276283655</v>
      </c>
      <c r="L3818" s="13">
        <f t="shared" si="238"/>
        <v>42058.719641203701</v>
      </c>
      <c r="M3818" t="b">
        <v>0</v>
      </c>
      <c r="N3818">
        <v>0</v>
      </c>
      <c r="O3818" t="b">
        <v>0</v>
      </c>
      <c r="P3818" t="s">
        <v>8278</v>
      </c>
      <c r="Q3818" s="6">
        <f t="shared" si="236"/>
        <v>0</v>
      </c>
      <c r="R3818" s="8" t="e">
        <f t="shared" si="239"/>
        <v>#DIV/0!</v>
      </c>
      <c r="S3818" t="s">
        <v>8314</v>
      </c>
      <c r="T3818" t="s">
        <v>8346</v>
      </c>
    </row>
    <row r="3819" spans="1:20" ht="60" x14ac:dyDescent="0.25">
      <c r="A3819">
        <v>911</v>
      </c>
      <c r="B3819" s="3" t="s">
        <v>912</v>
      </c>
      <c r="C3819" s="3" t="s">
        <v>5021</v>
      </c>
      <c r="D3819">
        <v>100000</v>
      </c>
      <c r="E3819">
        <v>0</v>
      </c>
      <c r="F3819" t="s">
        <v>8221</v>
      </c>
      <c r="G3819" t="s">
        <v>8224</v>
      </c>
      <c r="H3819" t="s">
        <v>8246</v>
      </c>
      <c r="I3819">
        <v>1390522045</v>
      </c>
      <c r="J3819" s="13">
        <f t="shared" si="237"/>
        <v>41663.005150462966</v>
      </c>
      <c r="K3819">
        <v>1388707645</v>
      </c>
      <c r="L3819" s="13">
        <f t="shared" si="238"/>
        <v>42678.871331018512</v>
      </c>
      <c r="M3819" t="b">
        <v>0</v>
      </c>
      <c r="N3819">
        <v>0</v>
      </c>
      <c r="O3819" t="b">
        <v>0</v>
      </c>
      <c r="P3819" t="s">
        <v>8278</v>
      </c>
      <c r="Q3819" s="6">
        <f t="shared" si="236"/>
        <v>0</v>
      </c>
      <c r="R3819" s="8" t="e">
        <f t="shared" si="239"/>
        <v>#DIV/0!</v>
      </c>
      <c r="S3819" t="s">
        <v>8314</v>
      </c>
      <c r="T3819" t="s">
        <v>8346</v>
      </c>
    </row>
    <row r="3820" spans="1:20" ht="45" x14ac:dyDescent="0.25">
      <c r="A3820">
        <v>914</v>
      </c>
      <c r="B3820" s="3" t="s">
        <v>915</v>
      </c>
      <c r="C3820" s="3" t="s">
        <v>5024</v>
      </c>
      <c r="D3820">
        <v>1500</v>
      </c>
      <c r="E3820">
        <v>0</v>
      </c>
      <c r="F3820" t="s">
        <v>8221</v>
      </c>
      <c r="G3820" t="s">
        <v>8224</v>
      </c>
      <c r="H3820" t="s">
        <v>8246</v>
      </c>
      <c r="I3820">
        <v>1345918747</v>
      </c>
      <c r="J3820" s="13">
        <f t="shared" si="237"/>
        <v>41146.763275462967</v>
      </c>
      <c r="K3820">
        <v>1343326747</v>
      </c>
      <c r="L3820" s="13">
        <f t="shared" si="238"/>
        <v>42047.900960648149</v>
      </c>
      <c r="M3820" t="b">
        <v>0</v>
      </c>
      <c r="N3820">
        <v>0</v>
      </c>
      <c r="O3820" t="b">
        <v>0</v>
      </c>
      <c r="P3820" t="s">
        <v>8278</v>
      </c>
      <c r="Q3820" s="6">
        <f t="shared" si="236"/>
        <v>0</v>
      </c>
      <c r="R3820" s="8" t="e">
        <f t="shared" si="239"/>
        <v>#DIV/0!</v>
      </c>
      <c r="S3820" t="s">
        <v>8314</v>
      </c>
      <c r="T3820" t="s">
        <v>8346</v>
      </c>
    </row>
    <row r="3821" spans="1:20" ht="45" x14ac:dyDescent="0.25">
      <c r="A3821">
        <v>916</v>
      </c>
      <c r="B3821" s="3" t="s">
        <v>917</v>
      </c>
      <c r="C3821" s="3" t="s">
        <v>5026</v>
      </c>
      <c r="D3821">
        <v>3300</v>
      </c>
      <c r="E3821">
        <v>0</v>
      </c>
      <c r="F3821" t="s">
        <v>8221</v>
      </c>
      <c r="G3821" t="s">
        <v>8224</v>
      </c>
      <c r="H3821" t="s">
        <v>8246</v>
      </c>
      <c r="I3821">
        <v>1287723600</v>
      </c>
      <c r="J3821" s="13">
        <f t="shared" si="237"/>
        <v>40473.208333333336</v>
      </c>
      <c r="K3821">
        <v>1284409734</v>
      </c>
      <c r="L3821" s="13">
        <f t="shared" si="238"/>
        <v>42046.79</v>
      </c>
      <c r="M3821" t="b">
        <v>0</v>
      </c>
      <c r="N3821">
        <v>0</v>
      </c>
      <c r="O3821" t="b">
        <v>0</v>
      </c>
      <c r="P3821" t="s">
        <v>8278</v>
      </c>
      <c r="Q3821" s="6">
        <f t="shared" si="236"/>
        <v>0</v>
      </c>
      <c r="R3821" s="8" t="e">
        <f t="shared" si="239"/>
        <v>#DIV/0!</v>
      </c>
      <c r="S3821" t="s">
        <v>8314</v>
      </c>
      <c r="T3821" t="s">
        <v>8346</v>
      </c>
    </row>
    <row r="3822" spans="1:20" ht="45" x14ac:dyDescent="0.25">
      <c r="A3822">
        <v>920</v>
      </c>
      <c r="B3822" s="3" t="s">
        <v>921</v>
      </c>
      <c r="C3822" s="3" t="s">
        <v>5030</v>
      </c>
      <c r="D3822">
        <v>5500</v>
      </c>
      <c r="E3822">
        <v>0</v>
      </c>
      <c r="F3822" t="s">
        <v>8221</v>
      </c>
      <c r="G3822" t="s">
        <v>8224</v>
      </c>
      <c r="H3822" t="s">
        <v>8246</v>
      </c>
      <c r="I3822">
        <v>1384448822</v>
      </c>
      <c r="J3822" s="13">
        <f t="shared" si="237"/>
        <v>41592.713217592594</v>
      </c>
      <c r="K3822">
        <v>1381853222</v>
      </c>
      <c r="L3822" s="13">
        <f t="shared" si="238"/>
        <v>42432.276712962965</v>
      </c>
      <c r="M3822" t="b">
        <v>0</v>
      </c>
      <c r="N3822">
        <v>0</v>
      </c>
      <c r="O3822" t="b">
        <v>0</v>
      </c>
      <c r="P3822" t="s">
        <v>8278</v>
      </c>
      <c r="Q3822" s="6">
        <f t="shared" si="236"/>
        <v>0</v>
      </c>
      <c r="R3822" s="8" t="e">
        <f t="shared" si="239"/>
        <v>#DIV/0!</v>
      </c>
      <c r="S3822" t="s">
        <v>8314</v>
      </c>
      <c r="T3822" t="s">
        <v>8346</v>
      </c>
    </row>
    <row r="3823" spans="1:20" ht="60" x14ac:dyDescent="0.25">
      <c r="A3823">
        <v>926</v>
      </c>
      <c r="B3823" s="3" t="s">
        <v>927</v>
      </c>
      <c r="C3823" s="3" t="s">
        <v>5036</v>
      </c>
      <c r="D3823">
        <v>7000</v>
      </c>
      <c r="E3823">
        <v>0</v>
      </c>
      <c r="F3823" t="s">
        <v>8221</v>
      </c>
      <c r="G3823" t="s">
        <v>8224</v>
      </c>
      <c r="H3823" t="s">
        <v>8246</v>
      </c>
      <c r="I3823">
        <v>1278628800</v>
      </c>
      <c r="J3823" s="13">
        <f t="shared" si="237"/>
        <v>40367.944444444445</v>
      </c>
      <c r="K3823">
        <v>1276043330</v>
      </c>
      <c r="L3823" s="13">
        <f t="shared" si="238"/>
        <v>42583.030810185184</v>
      </c>
      <c r="M3823" t="b">
        <v>0</v>
      </c>
      <c r="N3823">
        <v>0</v>
      </c>
      <c r="O3823" t="b">
        <v>0</v>
      </c>
      <c r="P3823" t="s">
        <v>8278</v>
      </c>
      <c r="Q3823" s="6">
        <f t="shared" si="236"/>
        <v>0</v>
      </c>
      <c r="R3823" s="8" t="e">
        <f t="shared" si="239"/>
        <v>#DIV/0!</v>
      </c>
      <c r="S3823" t="s">
        <v>8314</v>
      </c>
      <c r="T3823" t="s">
        <v>8346</v>
      </c>
    </row>
    <row r="3824" spans="1:20" ht="30" x14ac:dyDescent="0.25">
      <c r="A3824">
        <v>927</v>
      </c>
      <c r="B3824" s="3" t="s">
        <v>928</v>
      </c>
      <c r="C3824" s="3" t="s">
        <v>5037</v>
      </c>
      <c r="D3824">
        <v>20000</v>
      </c>
      <c r="E3824">
        <v>0</v>
      </c>
      <c r="F3824" t="s">
        <v>8221</v>
      </c>
      <c r="G3824" t="s">
        <v>8224</v>
      </c>
      <c r="H3824" t="s">
        <v>8246</v>
      </c>
      <c r="I3824">
        <v>1337024695</v>
      </c>
      <c r="J3824" s="13">
        <f t="shared" si="237"/>
        <v>41043.822858796295</v>
      </c>
      <c r="K3824">
        <v>1334432695</v>
      </c>
      <c r="L3824" s="13">
        <f t="shared" si="238"/>
        <v>42295.753391203703</v>
      </c>
      <c r="M3824" t="b">
        <v>0</v>
      </c>
      <c r="N3824">
        <v>0</v>
      </c>
      <c r="O3824" t="b">
        <v>0</v>
      </c>
      <c r="P3824" t="s">
        <v>8278</v>
      </c>
      <c r="Q3824" s="6">
        <f t="shared" si="236"/>
        <v>0</v>
      </c>
      <c r="R3824" s="8" t="e">
        <f t="shared" si="239"/>
        <v>#DIV/0!</v>
      </c>
      <c r="S3824" t="s">
        <v>8314</v>
      </c>
      <c r="T3824" t="s">
        <v>8346</v>
      </c>
    </row>
    <row r="3825" spans="1:20" ht="45" x14ac:dyDescent="0.25">
      <c r="A3825">
        <v>929</v>
      </c>
      <c r="B3825" s="3" t="s">
        <v>930</v>
      </c>
      <c r="C3825" s="3" t="s">
        <v>5039</v>
      </c>
      <c r="D3825">
        <v>500</v>
      </c>
      <c r="E3825">
        <v>0</v>
      </c>
      <c r="F3825" t="s">
        <v>8221</v>
      </c>
      <c r="G3825" t="s">
        <v>8224</v>
      </c>
      <c r="H3825" t="s">
        <v>8246</v>
      </c>
      <c r="I3825">
        <v>1333946569</v>
      </c>
      <c r="J3825" s="13">
        <f t="shared" si="237"/>
        <v>41008.196400462963</v>
      </c>
      <c r="K3825">
        <v>1331358169</v>
      </c>
      <c r="L3825" s="13">
        <f t="shared" si="238"/>
        <v>41829.912083333329</v>
      </c>
      <c r="M3825" t="b">
        <v>0</v>
      </c>
      <c r="N3825">
        <v>0</v>
      </c>
      <c r="O3825" t="b">
        <v>0</v>
      </c>
      <c r="P3825" t="s">
        <v>8278</v>
      </c>
      <c r="Q3825" s="6">
        <f t="shared" si="236"/>
        <v>0</v>
      </c>
      <c r="R3825" s="8" t="e">
        <f t="shared" si="239"/>
        <v>#DIV/0!</v>
      </c>
      <c r="S3825" t="s">
        <v>8314</v>
      </c>
      <c r="T3825" t="s">
        <v>8346</v>
      </c>
    </row>
    <row r="3826" spans="1:20" ht="45" x14ac:dyDescent="0.25">
      <c r="A3826">
        <v>936</v>
      </c>
      <c r="B3826" s="3" t="s">
        <v>937</v>
      </c>
      <c r="C3826" s="3" t="s">
        <v>5046</v>
      </c>
      <c r="D3826">
        <v>1400</v>
      </c>
      <c r="E3826">
        <v>0</v>
      </c>
      <c r="F3826" t="s">
        <v>8221</v>
      </c>
      <c r="G3826" t="s">
        <v>8224</v>
      </c>
      <c r="H3826" t="s">
        <v>8246</v>
      </c>
      <c r="I3826">
        <v>1326916800</v>
      </c>
      <c r="J3826" s="13">
        <f t="shared" si="237"/>
        <v>40926.833333333336</v>
      </c>
      <c r="K3826">
        <v>1323131689</v>
      </c>
      <c r="L3826" s="13">
        <f t="shared" si="238"/>
        <v>41775.713969907411</v>
      </c>
      <c r="M3826" t="b">
        <v>0</v>
      </c>
      <c r="N3826">
        <v>0</v>
      </c>
      <c r="O3826" t="b">
        <v>0</v>
      </c>
      <c r="P3826" t="s">
        <v>8278</v>
      </c>
      <c r="Q3826" s="6">
        <f t="shared" si="236"/>
        <v>0</v>
      </c>
      <c r="R3826" s="8" t="e">
        <f t="shared" si="239"/>
        <v>#DIV/0!</v>
      </c>
      <c r="S3826" t="s">
        <v>8314</v>
      </c>
      <c r="T3826" t="s">
        <v>8346</v>
      </c>
    </row>
    <row r="3827" spans="1:20" ht="60" x14ac:dyDescent="0.25">
      <c r="A3827">
        <v>947</v>
      </c>
      <c r="B3827" s="3" t="s">
        <v>948</v>
      </c>
      <c r="C3827" s="3" t="s">
        <v>5057</v>
      </c>
      <c r="D3827">
        <v>850</v>
      </c>
      <c r="E3827">
        <v>0</v>
      </c>
      <c r="F3827" t="s">
        <v>8221</v>
      </c>
      <c r="G3827" t="s">
        <v>8224</v>
      </c>
      <c r="H3827" t="s">
        <v>8246</v>
      </c>
      <c r="I3827">
        <v>1467312306</v>
      </c>
      <c r="J3827" s="13">
        <f t="shared" si="237"/>
        <v>42551.781319444446</v>
      </c>
      <c r="K3827">
        <v>1462128306</v>
      </c>
      <c r="L3827" s="13">
        <f t="shared" si="238"/>
        <v>41813.861388888887</v>
      </c>
      <c r="M3827" t="b">
        <v>0</v>
      </c>
      <c r="N3827">
        <v>0</v>
      </c>
      <c r="O3827" t="b">
        <v>0</v>
      </c>
      <c r="P3827" t="s">
        <v>8273</v>
      </c>
      <c r="Q3827" s="6">
        <f t="shared" si="236"/>
        <v>0</v>
      </c>
      <c r="R3827" s="8" t="e">
        <f t="shared" si="239"/>
        <v>#DIV/0!</v>
      </c>
      <c r="S3827" t="s">
        <v>8310</v>
      </c>
      <c r="T3827" t="s">
        <v>8316</v>
      </c>
    </row>
    <row r="3828" spans="1:20" ht="60" x14ac:dyDescent="0.25">
      <c r="A3828">
        <v>988</v>
      </c>
      <c r="B3828" s="3" t="s">
        <v>989</v>
      </c>
      <c r="C3828" s="3" t="s">
        <v>5098</v>
      </c>
      <c r="D3828">
        <v>5000</v>
      </c>
      <c r="E3828">
        <v>0</v>
      </c>
      <c r="F3828" t="s">
        <v>8221</v>
      </c>
      <c r="G3828" t="s">
        <v>8237</v>
      </c>
      <c r="H3828" t="s">
        <v>8249</v>
      </c>
      <c r="I3828">
        <v>1475310825</v>
      </c>
      <c r="J3828" s="13">
        <f t="shared" si="237"/>
        <v>42644.356770833328</v>
      </c>
      <c r="K3828">
        <v>1472718825</v>
      </c>
      <c r="L3828" s="13">
        <f t="shared" si="238"/>
        <v>40799.872685185182</v>
      </c>
      <c r="M3828" t="b">
        <v>0</v>
      </c>
      <c r="N3828">
        <v>0</v>
      </c>
      <c r="O3828" t="b">
        <v>0</v>
      </c>
      <c r="P3828" t="s">
        <v>8273</v>
      </c>
      <c r="Q3828" s="6">
        <f t="shared" si="236"/>
        <v>0</v>
      </c>
      <c r="R3828" s="8" t="e">
        <f t="shared" si="239"/>
        <v>#DIV/0!</v>
      </c>
      <c r="S3828" t="s">
        <v>8310</v>
      </c>
      <c r="T3828" t="s">
        <v>8316</v>
      </c>
    </row>
    <row r="3829" spans="1:20" ht="45" x14ac:dyDescent="0.25">
      <c r="A3829">
        <v>1041</v>
      </c>
      <c r="B3829" s="3" t="s">
        <v>1042</v>
      </c>
      <c r="C3829" s="3" t="s">
        <v>5151</v>
      </c>
      <c r="D3829">
        <v>50</v>
      </c>
      <c r="E3829">
        <v>0</v>
      </c>
      <c r="F3829" t="s">
        <v>8220</v>
      </c>
      <c r="G3829" t="s">
        <v>8224</v>
      </c>
      <c r="H3829" t="s">
        <v>8246</v>
      </c>
      <c r="I3829">
        <v>1406769992</v>
      </c>
      <c r="J3829" s="13">
        <f t="shared" si="237"/>
        <v>41851.060092592597</v>
      </c>
      <c r="K3829">
        <v>1405041992</v>
      </c>
      <c r="L3829" s="13">
        <f t="shared" si="238"/>
        <v>41410.703993055555</v>
      </c>
      <c r="M3829" t="b">
        <v>0</v>
      </c>
      <c r="N3829">
        <v>0</v>
      </c>
      <c r="O3829" t="b">
        <v>0</v>
      </c>
      <c r="P3829" t="s">
        <v>8281</v>
      </c>
      <c r="Q3829" s="6">
        <f t="shared" si="236"/>
        <v>0</v>
      </c>
      <c r="R3829" s="8" t="e">
        <f t="shared" si="239"/>
        <v>#DIV/0!</v>
      </c>
      <c r="S3829" t="s">
        <v>8341</v>
      </c>
      <c r="T3829" t="s">
        <v>8342</v>
      </c>
    </row>
    <row r="3830" spans="1:20" ht="60" x14ac:dyDescent="0.25">
      <c r="A3830">
        <v>1046</v>
      </c>
      <c r="B3830" s="3" t="s">
        <v>1047</v>
      </c>
      <c r="C3830" s="3" t="s">
        <v>5156</v>
      </c>
      <c r="D3830">
        <v>3000</v>
      </c>
      <c r="E3830">
        <v>0</v>
      </c>
      <c r="F3830" t="s">
        <v>8220</v>
      </c>
      <c r="G3830" t="s">
        <v>8236</v>
      </c>
      <c r="H3830" t="s">
        <v>8249</v>
      </c>
      <c r="I3830">
        <v>1451161560</v>
      </c>
      <c r="J3830" s="13">
        <f t="shared" si="237"/>
        <v>42364.851388888885</v>
      </c>
      <c r="K3830">
        <v>1447273560</v>
      </c>
      <c r="L3830" s="13">
        <f t="shared" si="238"/>
        <v>42212.624189814815</v>
      </c>
      <c r="M3830" t="b">
        <v>0</v>
      </c>
      <c r="N3830">
        <v>0</v>
      </c>
      <c r="O3830" t="b">
        <v>0</v>
      </c>
      <c r="P3830" t="s">
        <v>8281</v>
      </c>
      <c r="Q3830" s="6">
        <f t="shared" si="236"/>
        <v>0</v>
      </c>
      <c r="R3830" s="8" t="e">
        <f t="shared" si="239"/>
        <v>#DIV/0!</v>
      </c>
      <c r="S3830" t="s">
        <v>8341</v>
      </c>
      <c r="T3830" t="s">
        <v>8342</v>
      </c>
    </row>
    <row r="3831" spans="1:20" x14ac:dyDescent="0.25">
      <c r="A3831">
        <v>1049</v>
      </c>
      <c r="B3831" s="3" t="s">
        <v>1050</v>
      </c>
      <c r="C3831" s="3" t="s">
        <v>5159</v>
      </c>
      <c r="D3831">
        <v>12000</v>
      </c>
      <c r="E3831">
        <v>0</v>
      </c>
      <c r="F3831" t="s">
        <v>8220</v>
      </c>
      <c r="G3831" t="s">
        <v>8224</v>
      </c>
      <c r="H3831" t="s">
        <v>8246</v>
      </c>
      <c r="I3831">
        <v>1455272445</v>
      </c>
      <c r="J3831" s="13">
        <f t="shared" si="237"/>
        <v>42412.431076388893</v>
      </c>
      <c r="K3831">
        <v>1452680445</v>
      </c>
      <c r="L3831" s="13">
        <f t="shared" si="238"/>
        <v>42332.908194444448</v>
      </c>
      <c r="M3831" t="b">
        <v>0</v>
      </c>
      <c r="N3831">
        <v>0</v>
      </c>
      <c r="O3831" t="b">
        <v>0</v>
      </c>
      <c r="P3831" t="s">
        <v>8281</v>
      </c>
      <c r="Q3831" s="6">
        <f t="shared" si="236"/>
        <v>0</v>
      </c>
      <c r="R3831" s="8" t="e">
        <f t="shared" si="239"/>
        <v>#DIV/0!</v>
      </c>
      <c r="S3831" t="s">
        <v>8341</v>
      </c>
      <c r="T3831" t="s">
        <v>8342</v>
      </c>
    </row>
    <row r="3832" spans="1:20" ht="30" x14ac:dyDescent="0.25">
      <c r="A3832">
        <v>1050</v>
      </c>
      <c r="B3832" s="3" t="s">
        <v>1051</v>
      </c>
      <c r="C3832" s="3" t="s">
        <v>5160</v>
      </c>
      <c r="D3832">
        <v>2500</v>
      </c>
      <c r="E3832">
        <v>0</v>
      </c>
      <c r="F3832" t="s">
        <v>8220</v>
      </c>
      <c r="G3832" t="s">
        <v>8224</v>
      </c>
      <c r="H3832" t="s">
        <v>8246</v>
      </c>
      <c r="I3832">
        <v>1442257677</v>
      </c>
      <c r="J3832" s="13">
        <f t="shared" si="237"/>
        <v>42261.7971875</v>
      </c>
      <c r="K3832">
        <v>1439665677</v>
      </c>
      <c r="L3832" s="13">
        <f t="shared" si="238"/>
        <v>42192.462048611109</v>
      </c>
      <c r="M3832" t="b">
        <v>0</v>
      </c>
      <c r="N3832">
        <v>0</v>
      </c>
      <c r="O3832" t="b">
        <v>0</v>
      </c>
      <c r="P3832" t="s">
        <v>8281</v>
      </c>
      <c r="Q3832" s="6">
        <f t="shared" si="236"/>
        <v>0</v>
      </c>
      <c r="R3832" s="8" t="e">
        <f t="shared" si="239"/>
        <v>#DIV/0!</v>
      </c>
      <c r="S3832" t="s">
        <v>8341</v>
      </c>
      <c r="T3832" t="s">
        <v>8342</v>
      </c>
    </row>
    <row r="3833" spans="1:20" ht="60" x14ac:dyDescent="0.25">
      <c r="A3833">
        <v>1051</v>
      </c>
      <c r="B3833" s="3" t="s">
        <v>1052</v>
      </c>
      <c r="C3833" s="3" t="s">
        <v>5161</v>
      </c>
      <c r="D3833">
        <v>500</v>
      </c>
      <c r="E3833">
        <v>0</v>
      </c>
      <c r="F3833" t="s">
        <v>8220</v>
      </c>
      <c r="G3833" t="s">
        <v>8224</v>
      </c>
      <c r="H3833" t="s">
        <v>8246</v>
      </c>
      <c r="I3833">
        <v>1409098825</v>
      </c>
      <c r="J3833" s="13">
        <f t="shared" si="237"/>
        <v>41878.014178240745</v>
      </c>
      <c r="K3833">
        <v>1406679625</v>
      </c>
      <c r="L3833" s="13">
        <f t="shared" si="238"/>
        <v>42164.699652777781</v>
      </c>
      <c r="M3833" t="b">
        <v>0</v>
      </c>
      <c r="N3833">
        <v>0</v>
      </c>
      <c r="O3833" t="b">
        <v>0</v>
      </c>
      <c r="P3833" t="s">
        <v>8281</v>
      </c>
      <c r="Q3833" s="6">
        <f t="shared" si="236"/>
        <v>0</v>
      </c>
      <c r="R3833" s="8" t="e">
        <f t="shared" si="239"/>
        <v>#DIV/0!</v>
      </c>
      <c r="S3833" t="s">
        <v>8341</v>
      </c>
      <c r="T3833" t="s">
        <v>8342</v>
      </c>
    </row>
    <row r="3834" spans="1:20" ht="75" x14ac:dyDescent="0.25">
      <c r="A3834">
        <v>1052</v>
      </c>
      <c r="B3834" s="3" t="s">
        <v>1053</v>
      </c>
      <c r="C3834" s="3" t="s">
        <v>5162</v>
      </c>
      <c r="D3834">
        <v>4336</v>
      </c>
      <c r="E3834">
        <v>0</v>
      </c>
      <c r="F3834" t="s">
        <v>8220</v>
      </c>
      <c r="G3834" t="s">
        <v>8224</v>
      </c>
      <c r="H3834" t="s">
        <v>8246</v>
      </c>
      <c r="I3834">
        <v>1465243740</v>
      </c>
      <c r="J3834" s="13">
        <f t="shared" si="237"/>
        <v>42527.839583333334</v>
      </c>
      <c r="K3834">
        <v>1461438495</v>
      </c>
      <c r="L3834" s="13">
        <f t="shared" si="238"/>
        <v>42022.006099537044</v>
      </c>
      <c r="M3834" t="b">
        <v>0</v>
      </c>
      <c r="N3834">
        <v>0</v>
      </c>
      <c r="O3834" t="b">
        <v>0</v>
      </c>
      <c r="P3834" t="s">
        <v>8281</v>
      </c>
      <c r="Q3834" s="6">
        <f t="shared" si="236"/>
        <v>0</v>
      </c>
      <c r="R3834" s="8" t="e">
        <f t="shared" si="239"/>
        <v>#DIV/0!</v>
      </c>
      <c r="S3834" t="s">
        <v>8341</v>
      </c>
      <c r="T3834" t="s">
        <v>8342</v>
      </c>
    </row>
    <row r="3835" spans="1:20" ht="60" x14ac:dyDescent="0.25">
      <c r="A3835">
        <v>1054</v>
      </c>
      <c r="B3835" s="3" t="s">
        <v>1055</v>
      </c>
      <c r="C3835" s="3" t="s">
        <v>5164</v>
      </c>
      <c r="D3835">
        <v>2500</v>
      </c>
      <c r="E3835">
        <v>0</v>
      </c>
      <c r="F3835" t="s">
        <v>8220</v>
      </c>
      <c r="G3835" t="s">
        <v>8224</v>
      </c>
      <c r="H3835" t="s">
        <v>8246</v>
      </c>
      <c r="I3835">
        <v>1407708000</v>
      </c>
      <c r="J3835" s="13">
        <f t="shared" si="237"/>
        <v>41861.916666666664</v>
      </c>
      <c r="K3835">
        <v>1405110399</v>
      </c>
      <c r="L3835" s="13">
        <f t="shared" si="238"/>
        <v>42093.181944444441</v>
      </c>
      <c r="M3835" t="b">
        <v>0</v>
      </c>
      <c r="N3835">
        <v>0</v>
      </c>
      <c r="O3835" t="b">
        <v>0</v>
      </c>
      <c r="P3835" t="s">
        <v>8281</v>
      </c>
      <c r="Q3835" s="6">
        <f t="shared" si="236"/>
        <v>0</v>
      </c>
      <c r="R3835" s="8" t="e">
        <f t="shared" si="239"/>
        <v>#DIV/0!</v>
      </c>
      <c r="S3835" t="s">
        <v>8341</v>
      </c>
      <c r="T3835" t="s">
        <v>8342</v>
      </c>
    </row>
    <row r="3836" spans="1:20" ht="60" x14ac:dyDescent="0.25">
      <c r="A3836">
        <v>1055</v>
      </c>
      <c r="B3836" s="3" t="s">
        <v>1056</v>
      </c>
      <c r="C3836" s="3" t="s">
        <v>5165</v>
      </c>
      <c r="D3836">
        <v>3500</v>
      </c>
      <c r="E3836">
        <v>0</v>
      </c>
      <c r="F3836" t="s">
        <v>8220</v>
      </c>
      <c r="G3836" t="s">
        <v>8224</v>
      </c>
      <c r="H3836" t="s">
        <v>8246</v>
      </c>
      <c r="I3836">
        <v>1457394545</v>
      </c>
      <c r="J3836" s="13">
        <f t="shared" si="237"/>
        <v>42436.992418981477</v>
      </c>
      <c r="K3836">
        <v>1454802545</v>
      </c>
      <c r="L3836" s="13">
        <f t="shared" si="238"/>
        <v>41871.972025462965</v>
      </c>
      <c r="M3836" t="b">
        <v>0</v>
      </c>
      <c r="N3836">
        <v>0</v>
      </c>
      <c r="O3836" t="b">
        <v>0</v>
      </c>
      <c r="P3836" t="s">
        <v>8281</v>
      </c>
      <c r="Q3836" s="6">
        <f t="shared" si="236"/>
        <v>0</v>
      </c>
      <c r="R3836" s="8" t="e">
        <f t="shared" si="239"/>
        <v>#DIV/0!</v>
      </c>
      <c r="S3836" t="s">
        <v>8341</v>
      </c>
      <c r="T3836" t="s">
        <v>8342</v>
      </c>
    </row>
    <row r="3837" spans="1:20" ht="60" x14ac:dyDescent="0.25">
      <c r="A3837">
        <v>1056</v>
      </c>
      <c r="B3837" s="3" t="s">
        <v>1057</v>
      </c>
      <c r="C3837" s="3" t="s">
        <v>5166</v>
      </c>
      <c r="D3837">
        <v>10000</v>
      </c>
      <c r="E3837">
        <v>0</v>
      </c>
      <c r="F3837" t="s">
        <v>8220</v>
      </c>
      <c r="G3837" t="s">
        <v>8224</v>
      </c>
      <c r="H3837" t="s">
        <v>8246</v>
      </c>
      <c r="I3837">
        <v>1429892177</v>
      </c>
      <c r="J3837" s="13">
        <f t="shared" si="237"/>
        <v>42118.677974537044</v>
      </c>
      <c r="K3837">
        <v>1424711777</v>
      </c>
      <c r="L3837" s="13">
        <f t="shared" si="238"/>
        <v>42224.102581018517</v>
      </c>
      <c r="M3837" t="b">
        <v>0</v>
      </c>
      <c r="N3837">
        <v>0</v>
      </c>
      <c r="O3837" t="b">
        <v>0</v>
      </c>
      <c r="P3837" t="s">
        <v>8281</v>
      </c>
      <c r="Q3837" s="6">
        <f t="shared" si="236"/>
        <v>0</v>
      </c>
      <c r="R3837" s="8" t="e">
        <f t="shared" si="239"/>
        <v>#DIV/0!</v>
      </c>
      <c r="S3837" t="s">
        <v>8341</v>
      </c>
      <c r="T3837" t="s">
        <v>8342</v>
      </c>
    </row>
    <row r="3838" spans="1:20" ht="45" x14ac:dyDescent="0.25">
      <c r="A3838">
        <v>1057</v>
      </c>
      <c r="B3838" s="3" t="s">
        <v>1058</v>
      </c>
      <c r="C3838" s="3" t="s">
        <v>5167</v>
      </c>
      <c r="D3838">
        <v>10000</v>
      </c>
      <c r="E3838">
        <v>0</v>
      </c>
      <c r="F3838" t="s">
        <v>8220</v>
      </c>
      <c r="G3838" t="s">
        <v>8224</v>
      </c>
      <c r="H3838" t="s">
        <v>8246</v>
      </c>
      <c r="I3838">
        <v>1480888483</v>
      </c>
      <c r="J3838" s="13">
        <f t="shared" si="237"/>
        <v>42708.912997685184</v>
      </c>
      <c r="K3838">
        <v>1478292883</v>
      </c>
      <c r="L3838" s="13">
        <f t="shared" si="238"/>
        <v>42029.07131944444</v>
      </c>
      <c r="M3838" t="b">
        <v>0</v>
      </c>
      <c r="N3838">
        <v>0</v>
      </c>
      <c r="O3838" t="b">
        <v>0</v>
      </c>
      <c r="P3838" t="s">
        <v>8281</v>
      </c>
      <c r="Q3838" s="6">
        <f t="shared" si="236"/>
        <v>0</v>
      </c>
      <c r="R3838" s="8" t="e">
        <f t="shared" si="239"/>
        <v>#DIV/0!</v>
      </c>
      <c r="S3838" t="s">
        <v>8341</v>
      </c>
      <c r="T3838" t="s">
        <v>8342</v>
      </c>
    </row>
    <row r="3839" spans="1:20" ht="60" x14ac:dyDescent="0.25">
      <c r="A3839">
        <v>1058</v>
      </c>
      <c r="B3839" s="3" t="s">
        <v>1059</v>
      </c>
      <c r="C3839" s="3" t="s">
        <v>5168</v>
      </c>
      <c r="D3839">
        <v>40000</v>
      </c>
      <c r="E3839">
        <v>0</v>
      </c>
      <c r="F3839" t="s">
        <v>8220</v>
      </c>
      <c r="G3839" t="s">
        <v>8224</v>
      </c>
      <c r="H3839" t="s">
        <v>8246</v>
      </c>
      <c r="I3839">
        <v>1427328000</v>
      </c>
      <c r="J3839" s="13">
        <f t="shared" si="237"/>
        <v>42089</v>
      </c>
      <c r="K3839">
        <v>1423777043</v>
      </c>
      <c r="L3839" s="13">
        <f t="shared" si="238"/>
        <v>42154.726446759261</v>
      </c>
      <c r="M3839" t="b">
        <v>0</v>
      </c>
      <c r="N3839">
        <v>0</v>
      </c>
      <c r="O3839" t="b">
        <v>0</v>
      </c>
      <c r="P3839" t="s">
        <v>8281</v>
      </c>
      <c r="Q3839" s="6">
        <f t="shared" si="236"/>
        <v>0</v>
      </c>
      <c r="R3839" s="8" t="e">
        <f t="shared" si="239"/>
        <v>#DIV/0!</v>
      </c>
      <c r="S3839" t="s">
        <v>8341</v>
      </c>
      <c r="T3839" t="s">
        <v>8342</v>
      </c>
    </row>
    <row r="3840" spans="1:20" x14ac:dyDescent="0.25">
      <c r="A3840">
        <v>1059</v>
      </c>
      <c r="B3840" s="3" t="s">
        <v>1060</v>
      </c>
      <c r="C3840" s="3" t="s">
        <v>5169</v>
      </c>
      <c r="D3840">
        <v>1100</v>
      </c>
      <c r="E3840">
        <v>0</v>
      </c>
      <c r="F3840" t="s">
        <v>8220</v>
      </c>
      <c r="G3840" t="s">
        <v>8224</v>
      </c>
      <c r="H3840" t="s">
        <v>8246</v>
      </c>
      <c r="I3840">
        <v>1426269456</v>
      </c>
      <c r="J3840" s="13">
        <f t="shared" si="237"/>
        <v>42076.748333333337</v>
      </c>
      <c r="K3840">
        <v>1423681056</v>
      </c>
      <c r="L3840" s="13">
        <f t="shared" si="238"/>
        <v>42122.629502314812</v>
      </c>
      <c r="M3840" t="b">
        <v>0</v>
      </c>
      <c r="N3840">
        <v>0</v>
      </c>
      <c r="O3840" t="b">
        <v>0</v>
      </c>
      <c r="P3840" t="s">
        <v>8281</v>
      </c>
      <c r="Q3840" s="6">
        <f t="shared" si="236"/>
        <v>0</v>
      </c>
      <c r="R3840" s="8" t="e">
        <f t="shared" si="239"/>
        <v>#DIV/0!</v>
      </c>
      <c r="S3840" t="s">
        <v>8341</v>
      </c>
      <c r="T3840" t="s">
        <v>8342</v>
      </c>
    </row>
    <row r="3841" spans="1:20" ht="45" x14ac:dyDescent="0.25">
      <c r="A3841">
        <v>1061</v>
      </c>
      <c r="B3841" s="3" t="s">
        <v>1062</v>
      </c>
      <c r="C3841" s="3" t="s">
        <v>5171</v>
      </c>
      <c r="D3841">
        <v>4000</v>
      </c>
      <c r="E3841">
        <v>0</v>
      </c>
      <c r="F3841" t="s">
        <v>8220</v>
      </c>
      <c r="G3841" t="s">
        <v>8224</v>
      </c>
      <c r="H3841" t="s">
        <v>8246</v>
      </c>
      <c r="I3841">
        <v>1462150800</v>
      </c>
      <c r="J3841" s="13">
        <f t="shared" si="237"/>
        <v>42492.041666666672</v>
      </c>
      <c r="K3841">
        <v>1456987108</v>
      </c>
      <c r="L3841" s="13">
        <f t="shared" si="238"/>
        <v>41830.723611111112</v>
      </c>
      <c r="M3841" t="b">
        <v>0</v>
      </c>
      <c r="N3841">
        <v>0</v>
      </c>
      <c r="O3841" t="b">
        <v>0</v>
      </c>
      <c r="P3841" t="s">
        <v>8281</v>
      </c>
      <c r="Q3841" s="6">
        <f t="shared" si="236"/>
        <v>0</v>
      </c>
      <c r="R3841" s="8" t="e">
        <f t="shared" si="239"/>
        <v>#DIV/0!</v>
      </c>
      <c r="S3841" t="s">
        <v>8341</v>
      </c>
      <c r="T3841" t="s">
        <v>8342</v>
      </c>
    </row>
    <row r="3842" spans="1:20" ht="60" x14ac:dyDescent="0.25">
      <c r="A3842">
        <v>1063</v>
      </c>
      <c r="B3842" s="3" t="s">
        <v>1064</v>
      </c>
      <c r="C3842" s="3" t="s">
        <v>5173</v>
      </c>
      <c r="D3842">
        <v>1000</v>
      </c>
      <c r="E3842">
        <v>0</v>
      </c>
      <c r="F3842" t="s">
        <v>8220</v>
      </c>
      <c r="G3842" t="s">
        <v>8224</v>
      </c>
      <c r="H3842" t="s">
        <v>8246</v>
      </c>
      <c r="I3842">
        <v>1472604262</v>
      </c>
      <c r="J3842" s="13">
        <f t="shared" si="237"/>
        <v>42613.030810185184</v>
      </c>
      <c r="K3842">
        <v>1470012262</v>
      </c>
      <c r="L3842" s="13">
        <f t="shared" si="238"/>
        <v>42509.724328703705</v>
      </c>
      <c r="M3842" t="b">
        <v>0</v>
      </c>
      <c r="N3842">
        <v>0</v>
      </c>
      <c r="O3842" t="b">
        <v>0</v>
      </c>
      <c r="P3842" t="s">
        <v>8281</v>
      </c>
      <c r="Q3842" s="6">
        <f t="shared" ref="Q3842:Q3905" si="240">E3842/D3842</f>
        <v>0</v>
      </c>
      <c r="R3842" s="8" t="e">
        <f t="shared" si="239"/>
        <v>#DIV/0!</v>
      </c>
      <c r="S3842" t="s">
        <v>8341</v>
      </c>
      <c r="T3842" t="s">
        <v>8342</v>
      </c>
    </row>
    <row r="3843" spans="1:20" ht="60" x14ac:dyDescent="0.25">
      <c r="A3843">
        <v>1071</v>
      </c>
      <c r="B3843" s="3" t="s">
        <v>1072</v>
      </c>
      <c r="C3843" s="3" t="s">
        <v>5181</v>
      </c>
      <c r="D3843">
        <v>100</v>
      </c>
      <c r="E3843">
        <v>0</v>
      </c>
      <c r="F3843" t="s">
        <v>8221</v>
      </c>
      <c r="G3843" t="s">
        <v>8234</v>
      </c>
      <c r="H3843" t="s">
        <v>8254</v>
      </c>
      <c r="I3843">
        <v>1447787093</v>
      </c>
      <c r="J3843" s="13">
        <f t="shared" ref="J3843:J3906" si="241">(((I3843/60)/60)/24)+DATE(1970,1,1)</f>
        <v>42325.795057870375</v>
      </c>
      <c r="K3843">
        <v>1445191493</v>
      </c>
      <c r="L3843" s="13">
        <f t="shared" ref="L3843:L3906" si="242">(((K3862/60)/60)/24)+DATE(1970,1,1)</f>
        <v>41841.682314814818</v>
      </c>
      <c r="M3843" t="b">
        <v>0</v>
      </c>
      <c r="N3843">
        <v>0</v>
      </c>
      <c r="O3843" t="b">
        <v>0</v>
      </c>
      <c r="P3843" t="s">
        <v>8282</v>
      </c>
      <c r="Q3843" s="6">
        <f t="shared" si="240"/>
        <v>0</v>
      </c>
      <c r="R3843" s="8" t="e">
        <f t="shared" ref="R3843:R3906" si="243">E3843/N3843</f>
        <v>#DIV/0!</v>
      </c>
      <c r="S3843" t="s">
        <v>8312</v>
      </c>
      <c r="T3843" t="s">
        <v>8348</v>
      </c>
    </row>
    <row r="3844" spans="1:20" x14ac:dyDescent="0.25">
      <c r="A3844">
        <v>1084</v>
      </c>
      <c r="B3844" s="3" t="s">
        <v>1085</v>
      </c>
      <c r="C3844" s="3" t="s">
        <v>5194</v>
      </c>
      <c r="D3844">
        <v>550</v>
      </c>
      <c r="E3844">
        <v>0</v>
      </c>
      <c r="F3844" t="s">
        <v>8221</v>
      </c>
      <c r="G3844" t="s">
        <v>8224</v>
      </c>
      <c r="H3844" t="s">
        <v>8246</v>
      </c>
      <c r="I3844">
        <v>1407534804</v>
      </c>
      <c r="J3844" s="13">
        <f t="shared" si="241"/>
        <v>41859.912083333329</v>
      </c>
      <c r="K3844">
        <v>1404942804</v>
      </c>
      <c r="L3844" s="13">
        <f t="shared" si="242"/>
        <v>41897.660833333335</v>
      </c>
      <c r="M3844" t="b">
        <v>0</v>
      </c>
      <c r="N3844">
        <v>0</v>
      </c>
      <c r="O3844" t="b">
        <v>0</v>
      </c>
      <c r="P3844" t="s">
        <v>8282</v>
      </c>
      <c r="Q3844" s="6">
        <f t="shared" si="240"/>
        <v>0</v>
      </c>
      <c r="R3844" s="8" t="e">
        <f t="shared" si="243"/>
        <v>#DIV/0!</v>
      </c>
      <c r="S3844" t="s">
        <v>8312</v>
      </c>
      <c r="T3844" t="s">
        <v>8348</v>
      </c>
    </row>
    <row r="3845" spans="1:20" ht="60" x14ac:dyDescent="0.25">
      <c r="A3845">
        <v>1087</v>
      </c>
      <c r="B3845" s="3" t="s">
        <v>1088</v>
      </c>
      <c r="C3845" s="3" t="s">
        <v>5197</v>
      </c>
      <c r="D3845">
        <v>1100</v>
      </c>
      <c r="E3845">
        <v>0</v>
      </c>
      <c r="F3845" t="s">
        <v>8221</v>
      </c>
      <c r="G3845" t="s">
        <v>8224</v>
      </c>
      <c r="H3845" t="s">
        <v>8246</v>
      </c>
      <c r="I3845">
        <v>1402852087</v>
      </c>
      <c r="J3845" s="13">
        <f t="shared" si="241"/>
        <v>41805.713969907411</v>
      </c>
      <c r="K3845">
        <v>1400260087</v>
      </c>
      <c r="L3845" s="13">
        <f t="shared" si="242"/>
        <v>41827.919166666667</v>
      </c>
      <c r="M3845" t="b">
        <v>0</v>
      </c>
      <c r="N3845">
        <v>0</v>
      </c>
      <c r="O3845" t="b">
        <v>0</v>
      </c>
      <c r="P3845" t="s">
        <v>8282</v>
      </c>
      <c r="Q3845" s="6">
        <f t="shared" si="240"/>
        <v>0</v>
      </c>
      <c r="R3845" s="8" t="e">
        <f t="shared" si="243"/>
        <v>#DIV/0!</v>
      </c>
      <c r="S3845" t="s">
        <v>8312</v>
      </c>
      <c r="T3845" t="s">
        <v>8348</v>
      </c>
    </row>
    <row r="3846" spans="1:20" ht="60" x14ac:dyDescent="0.25">
      <c r="A3846">
        <v>1107</v>
      </c>
      <c r="B3846" s="3" t="s">
        <v>1108</v>
      </c>
      <c r="C3846" s="3" t="s">
        <v>5217</v>
      </c>
      <c r="D3846">
        <v>10000</v>
      </c>
      <c r="E3846">
        <v>0</v>
      </c>
      <c r="F3846" t="s">
        <v>8221</v>
      </c>
      <c r="G3846" t="s">
        <v>8224</v>
      </c>
      <c r="H3846" t="s">
        <v>8246</v>
      </c>
      <c r="I3846">
        <v>1406148024</v>
      </c>
      <c r="J3846" s="13">
        <f t="shared" si="241"/>
        <v>41843.861388888887</v>
      </c>
      <c r="K3846">
        <v>1403556024</v>
      </c>
      <c r="L3846" s="13">
        <f t="shared" si="242"/>
        <v>40568.972569444442</v>
      </c>
      <c r="M3846" t="b">
        <v>0</v>
      </c>
      <c r="N3846">
        <v>0</v>
      </c>
      <c r="O3846" t="b">
        <v>0</v>
      </c>
      <c r="P3846" t="s">
        <v>8282</v>
      </c>
      <c r="Q3846" s="6">
        <f t="shared" si="240"/>
        <v>0</v>
      </c>
      <c r="R3846" s="8" t="e">
        <f t="shared" si="243"/>
        <v>#DIV/0!</v>
      </c>
      <c r="S3846" t="s">
        <v>8312</v>
      </c>
      <c r="T3846" t="s">
        <v>8348</v>
      </c>
    </row>
    <row r="3847" spans="1:20" ht="45" x14ac:dyDescent="0.25">
      <c r="A3847">
        <v>1120</v>
      </c>
      <c r="B3847" s="3" t="s">
        <v>1121</v>
      </c>
      <c r="C3847" s="3" t="s">
        <v>5230</v>
      </c>
      <c r="D3847">
        <v>25000</v>
      </c>
      <c r="E3847">
        <v>0</v>
      </c>
      <c r="F3847" t="s">
        <v>8221</v>
      </c>
      <c r="G3847" t="s">
        <v>8224</v>
      </c>
      <c r="H3847" t="s">
        <v>8246</v>
      </c>
      <c r="I3847">
        <v>1319835400</v>
      </c>
      <c r="J3847" s="13">
        <f t="shared" si="241"/>
        <v>40844.872685185182</v>
      </c>
      <c r="K3847">
        <v>1315947400</v>
      </c>
      <c r="L3847" s="13">
        <f t="shared" si="242"/>
        <v>42193.941759259258</v>
      </c>
      <c r="M3847" t="b">
        <v>0</v>
      </c>
      <c r="N3847">
        <v>0</v>
      </c>
      <c r="O3847" t="b">
        <v>0</v>
      </c>
      <c r="P3847" t="s">
        <v>8282</v>
      </c>
      <c r="Q3847" s="6">
        <f t="shared" si="240"/>
        <v>0</v>
      </c>
      <c r="R3847" s="8" t="e">
        <f t="shared" si="243"/>
        <v>#DIV/0!</v>
      </c>
      <c r="S3847" t="s">
        <v>8312</v>
      </c>
      <c r="T3847" t="s">
        <v>8348</v>
      </c>
    </row>
    <row r="3848" spans="1:20" ht="60" x14ac:dyDescent="0.25">
      <c r="A3848">
        <v>1122</v>
      </c>
      <c r="B3848" s="3" t="s">
        <v>1123</v>
      </c>
      <c r="C3848" s="3" t="s">
        <v>5232</v>
      </c>
      <c r="D3848">
        <v>3200</v>
      </c>
      <c r="E3848">
        <v>0</v>
      </c>
      <c r="F3848" t="s">
        <v>8221</v>
      </c>
      <c r="G3848" t="s">
        <v>8225</v>
      </c>
      <c r="H3848" t="s">
        <v>8247</v>
      </c>
      <c r="I3848">
        <v>1369932825</v>
      </c>
      <c r="J3848" s="13">
        <f t="shared" si="241"/>
        <v>41424.703993055555</v>
      </c>
      <c r="K3848">
        <v>1368723225</v>
      </c>
      <c r="L3848" s="13">
        <f t="shared" si="242"/>
        <v>42007.788680555561</v>
      </c>
      <c r="M3848" t="b">
        <v>0</v>
      </c>
      <c r="N3848">
        <v>0</v>
      </c>
      <c r="O3848" t="b">
        <v>0</v>
      </c>
      <c r="P3848" t="s">
        <v>8282</v>
      </c>
      <c r="Q3848" s="6">
        <f t="shared" si="240"/>
        <v>0</v>
      </c>
      <c r="R3848" s="8" t="e">
        <f t="shared" si="243"/>
        <v>#DIV/0!</v>
      </c>
      <c r="S3848" t="s">
        <v>8312</v>
      </c>
      <c r="T3848" t="s">
        <v>8348</v>
      </c>
    </row>
    <row r="3849" spans="1:20" ht="60" x14ac:dyDescent="0.25">
      <c r="A3849">
        <v>1125</v>
      </c>
      <c r="B3849" s="3" t="s">
        <v>1126</v>
      </c>
      <c r="C3849" s="3" t="s">
        <v>5235</v>
      </c>
      <c r="D3849">
        <v>3000</v>
      </c>
      <c r="E3849">
        <v>0</v>
      </c>
      <c r="F3849" t="s">
        <v>8221</v>
      </c>
      <c r="G3849" t="s">
        <v>8225</v>
      </c>
      <c r="H3849" t="s">
        <v>8247</v>
      </c>
      <c r="I3849">
        <v>1443193130</v>
      </c>
      <c r="J3849" s="13">
        <f t="shared" si="241"/>
        <v>42272.624189814815</v>
      </c>
      <c r="K3849">
        <v>1438009130</v>
      </c>
      <c r="L3849" s="13">
        <f t="shared" si="242"/>
        <v>41110.680138888885</v>
      </c>
      <c r="M3849" t="b">
        <v>0</v>
      </c>
      <c r="N3849">
        <v>0</v>
      </c>
      <c r="O3849" t="b">
        <v>0</v>
      </c>
      <c r="P3849" t="s">
        <v>8283</v>
      </c>
      <c r="Q3849" s="6">
        <f t="shared" si="240"/>
        <v>0</v>
      </c>
      <c r="R3849" s="8" t="e">
        <f t="shared" si="243"/>
        <v>#DIV/0!</v>
      </c>
      <c r="S3849" t="s">
        <v>8312</v>
      </c>
      <c r="T3849" t="s">
        <v>8344</v>
      </c>
    </row>
    <row r="3850" spans="1:20" ht="60" x14ac:dyDescent="0.25">
      <c r="A3850">
        <v>1131</v>
      </c>
      <c r="B3850" s="3" t="s">
        <v>1132</v>
      </c>
      <c r="C3850" s="3" t="s">
        <v>5241</v>
      </c>
      <c r="D3850">
        <v>40000</v>
      </c>
      <c r="E3850">
        <v>0</v>
      </c>
      <c r="F3850" t="s">
        <v>8221</v>
      </c>
      <c r="G3850" t="s">
        <v>8226</v>
      </c>
      <c r="H3850" t="s">
        <v>8248</v>
      </c>
      <c r="I3850">
        <v>1450993668</v>
      </c>
      <c r="J3850" s="13">
        <f t="shared" si="241"/>
        <v>42362.908194444448</v>
      </c>
      <c r="K3850">
        <v>1448401668</v>
      </c>
      <c r="L3850" s="13">
        <f t="shared" si="242"/>
        <v>41125.283159722225</v>
      </c>
      <c r="M3850" t="b">
        <v>0</v>
      </c>
      <c r="N3850">
        <v>0</v>
      </c>
      <c r="O3850" t="b">
        <v>0</v>
      </c>
      <c r="P3850" t="s">
        <v>8283</v>
      </c>
      <c r="Q3850" s="6">
        <f t="shared" si="240"/>
        <v>0</v>
      </c>
      <c r="R3850" s="8" t="e">
        <f t="shared" si="243"/>
        <v>#DIV/0!</v>
      </c>
      <c r="S3850" t="s">
        <v>8312</v>
      </c>
      <c r="T3850" t="s">
        <v>8344</v>
      </c>
    </row>
    <row r="3851" spans="1:20" ht="45" x14ac:dyDescent="0.25">
      <c r="A3851">
        <v>1140</v>
      </c>
      <c r="B3851" s="3" t="s">
        <v>1141</v>
      </c>
      <c r="C3851" s="3" t="s">
        <v>5250</v>
      </c>
      <c r="D3851">
        <v>5000</v>
      </c>
      <c r="E3851">
        <v>0</v>
      </c>
      <c r="F3851" t="s">
        <v>8221</v>
      </c>
      <c r="G3851" t="s">
        <v>8225</v>
      </c>
      <c r="H3851" t="s">
        <v>8247</v>
      </c>
      <c r="I3851">
        <v>1438859121</v>
      </c>
      <c r="J3851" s="13">
        <f t="shared" si="241"/>
        <v>42222.462048611109</v>
      </c>
      <c r="K3851">
        <v>1436267121</v>
      </c>
      <c r="L3851" s="13">
        <f t="shared" si="242"/>
        <v>40883.962581018517</v>
      </c>
      <c r="M3851" t="b">
        <v>0</v>
      </c>
      <c r="N3851">
        <v>0</v>
      </c>
      <c r="O3851" t="b">
        <v>0</v>
      </c>
      <c r="P3851" t="s">
        <v>8283</v>
      </c>
      <c r="Q3851" s="6">
        <f t="shared" si="240"/>
        <v>0</v>
      </c>
      <c r="R3851" s="8" t="e">
        <f t="shared" si="243"/>
        <v>#DIV/0!</v>
      </c>
      <c r="S3851" t="s">
        <v>8312</v>
      </c>
      <c r="T3851" t="s">
        <v>8344</v>
      </c>
    </row>
    <row r="3852" spans="1:20" x14ac:dyDescent="0.25">
      <c r="A3852">
        <v>1141</v>
      </c>
      <c r="B3852" s="3" t="s">
        <v>1142</v>
      </c>
      <c r="C3852" s="3" t="s">
        <v>5251</v>
      </c>
      <c r="D3852">
        <v>500</v>
      </c>
      <c r="E3852">
        <v>0</v>
      </c>
      <c r="F3852" t="s">
        <v>8221</v>
      </c>
      <c r="G3852" t="s">
        <v>8236</v>
      </c>
      <c r="H3852" t="s">
        <v>8249</v>
      </c>
      <c r="I3852">
        <v>1436460450</v>
      </c>
      <c r="J3852" s="13">
        <f t="shared" si="241"/>
        <v>42194.699652777781</v>
      </c>
      <c r="K3852">
        <v>1433868450</v>
      </c>
      <c r="L3852" s="13">
        <f t="shared" si="242"/>
        <v>42732.060277777782</v>
      </c>
      <c r="M3852" t="b">
        <v>0</v>
      </c>
      <c r="N3852">
        <v>0</v>
      </c>
      <c r="O3852" t="b">
        <v>0</v>
      </c>
      <c r="P3852" t="s">
        <v>8283</v>
      </c>
      <c r="Q3852" s="6">
        <f t="shared" si="240"/>
        <v>0</v>
      </c>
      <c r="R3852" s="8" t="e">
        <f t="shared" si="243"/>
        <v>#DIV/0!</v>
      </c>
      <c r="S3852" t="s">
        <v>8312</v>
      </c>
      <c r="T3852" t="s">
        <v>8344</v>
      </c>
    </row>
    <row r="3853" spans="1:20" ht="45" x14ac:dyDescent="0.25">
      <c r="A3853">
        <v>1142</v>
      </c>
      <c r="B3853" s="3" t="s">
        <v>1143</v>
      </c>
      <c r="C3853" s="3" t="s">
        <v>5252</v>
      </c>
      <c r="D3853">
        <v>4000</v>
      </c>
      <c r="E3853">
        <v>0</v>
      </c>
      <c r="F3853" t="s">
        <v>8221</v>
      </c>
      <c r="G3853" t="s">
        <v>8224</v>
      </c>
      <c r="H3853" t="s">
        <v>8246</v>
      </c>
      <c r="I3853">
        <v>1424131727</v>
      </c>
      <c r="J3853" s="13">
        <f t="shared" si="241"/>
        <v>42052.006099537044</v>
      </c>
      <c r="K3853">
        <v>1421539727</v>
      </c>
      <c r="L3853" s="13">
        <f t="shared" si="242"/>
        <v>41806.106770833336</v>
      </c>
      <c r="M3853" t="b">
        <v>0</v>
      </c>
      <c r="N3853">
        <v>0</v>
      </c>
      <c r="O3853" t="b">
        <v>0</v>
      </c>
      <c r="P3853" t="s">
        <v>8283</v>
      </c>
      <c r="Q3853" s="6">
        <f t="shared" si="240"/>
        <v>0</v>
      </c>
      <c r="R3853" s="8" t="e">
        <f t="shared" si="243"/>
        <v>#DIV/0!</v>
      </c>
      <c r="S3853" t="s">
        <v>8312</v>
      </c>
      <c r="T3853" t="s">
        <v>8344</v>
      </c>
    </row>
    <row r="3854" spans="1:20" ht="45" x14ac:dyDescent="0.25">
      <c r="A3854">
        <v>1144</v>
      </c>
      <c r="B3854" s="3" t="s">
        <v>1145</v>
      </c>
      <c r="C3854" s="3" t="s">
        <v>5254</v>
      </c>
      <c r="D3854">
        <v>9300</v>
      </c>
      <c r="E3854">
        <v>0</v>
      </c>
      <c r="F3854" t="s">
        <v>8221</v>
      </c>
      <c r="G3854" t="s">
        <v>8224</v>
      </c>
      <c r="H3854" t="s">
        <v>8246</v>
      </c>
      <c r="I3854">
        <v>1430281320</v>
      </c>
      <c r="J3854" s="13">
        <f t="shared" si="241"/>
        <v>42123.181944444441</v>
      </c>
      <c r="K3854">
        <v>1427689320</v>
      </c>
      <c r="L3854" s="13">
        <f t="shared" si="242"/>
        <v>41836.595520833333</v>
      </c>
      <c r="M3854" t="b">
        <v>0</v>
      </c>
      <c r="N3854">
        <v>0</v>
      </c>
      <c r="O3854" t="b">
        <v>0</v>
      </c>
      <c r="P3854" t="s">
        <v>8284</v>
      </c>
      <c r="Q3854" s="6">
        <f t="shared" si="240"/>
        <v>0</v>
      </c>
      <c r="R3854" s="8" t="e">
        <f t="shared" si="243"/>
        <v>#DIV/0!</v>
      </c>
      <c r="S3854" t="s">
        <v>8328</v>
      </c>
      <c r="T3854" t="s">
        <v>8356</v>
      </c>
    </row>
    <row r="3855" spans="1:20" ht="60" x14ac:dyDescent="0.25">
      <c r="A3855">
        <v>1147</v>
      </c>
      <c r="B3855" s="3" t="s">
        <v>1148</v>
      </c>
      <c r="C3855" s="3" t="s">
        <v>5257</v>
      </c>
      <c r="D3855">
        <v>25000</v>
      </c>
      <c r="E3855">
        <v>0</v>
      </c>
      <c r="F3855" t="s">
        <v>8221</v>
      </c>
      <c r="G3855" t="s">
        <v>8229</v>
      </c>
      <c r="H3855" t="s">
        <v>8251</v>
      </c>
      <c r="I3855">
        <v>1413760783</v>
      </c>
      <c r="J3855" s="13">
        <f t="shared" si="241"/>
        <v>41931.972025462965</v>
      </c>
      <c r="K3855">
        <v>1408576783</v>
      </c>
      <c r="L3855" s="13">
        <f t="shared" si="242"/>
        <v>41945.133506944447</v>
      </c>
      <c r="M3855" t="b">
        <v>0</v>
      </c>
      <c r="N3855">
        <v>0</v>
      </c>
      <c r="O3855" t="b">
        <v>0</v>
      </c>
      <c r="P3855" t="s">
        <v>8284</v>
      </c>
      <c r="Q3855" s="6">
        <f t="shared" si="240"/>
        <v>0</v>
      </c>
      <c r="R3855" s="8" t="e">
        <f t="shared" si="243"/>
        <v>#DIV/0!</v>
      </c>
      <c r="S3855" t="s">
        <v>8328</v>
      </c>
      <c r="T3855" t="s">
        <v>8356</v>
      </c>
    </row>
    <row r="3856" spans="1:20" ht="60" x14ac:dyDescent="0.25">
      <c r="A3856">
        <v>1151</v>
      </c>
      <c r="B3856" s="3" t="s">
        <v>1152</v>
      </c>
      <c r="C3856" s="3" t="s">
        <v>5261</v>
      </c>
      <c r="D3856">
        <v>25000</v>
      </c>
      <c r="E3856">
        <v>0</v>
      </c>
      <c r="F3856" t="s">
        <v>8221</v>
      </c>
      <c r="G3856" t="s">
        <v>8224</v>
      </c>
      <c r="H3856" t="s">
        <v>8246</v>
      </c>
      <c r="I3856">
        <v>1441592863</v>
      </c>
      <c r="J3856" s="13">
        <f t="shared" si="241"/>
        <v>42254.102581018517</v>
      </c>
      <c r="K3856">
        <v>1439000863</v>
      </c>
      <c r="L3856" s="13">
        <f t="shared" si="242"/>
        <v>42299.926145833335</v>
      </c>
      <c r="M3856" t="b">
        <v>0</v>
      </c>
      <c r="N3856">
        <v>0</v>
      </c>
      <c r="O3856" t="b">
        <v>0</v>
      </c>
      <c r="P3856" t="s">
        <v>8284</v>
      </c>
      <c r="Q3856" s="6">
        <f t="shared" si="240"/>
        <v>0</v>
      </c>
      <c r="R3856" s="8" t="e">
        <f t="shared" si="243"/>
        <v>#DIV/0!</v>
      </c>
      <c r="S3856" t="s">
        <v>8328</v>
      </c>
      <c r="T3856" t="s">
        <v>8356</v>
      </c>
    </row>
    <row r="3857" spans="1:20" ht="45" x14ac:dyDescent="0.25">
      <c r="A3857">
        <v>1156</v>
      </c>
      <c r="B3857" s="3" t="s">
        <v>1157</v>
      </c>
      <c r="C3857" s="3" t="s">
        <v>5266</v>
      </c>
      <c r="D3857">
        <v>6500</v>
      </c>
      <c r="E3857">
        <v>0</v>
      </c>
      <c r="F3857" t="s">
        <v>8221</v>
      </c>
      <c r="G3857" t="s">
        <v>8224</v>
      </c>
      <c r="H3857" t="s">
        <v>8246</v>
      </c>
      <c r="I3857">
        <v>1424742162</v>
      </c>
      <c r="J3857" s="13">
        <f t="shared" si="241"/>
        <v>42059.07131944444</v>
      </c>
      <c r="K3857">
        <v>1422150162</v>
      </c>
      <c r="L3857" s="13">
        <f t="shared" si="242"/>
        <v>42093.131469907406</v>
      </c>
      <c r="M3857" t="b">
        <v>0</v>
      </c>
      <c r="N3857">
        <v>0</v>
      </c>
      <c r="O3857" t="b">
        <v>0</v>
      </c>
      <c r="P3857" t="s">
        <v>8284</v>
      </c>
      <c r="Q3857" s="6">
        <f t="shared" si="240"/>
        <v>0</v>
      </c>
      <c r="R3857" s="8" t="e">
        <f t="shared" si="243"/>
        <v>#DIV/0!</v>
      </c>
      <c r="S3857" t="s">
        <v>8328</v>
      </c>
      <c r="T3857" t="s">
        <v>8356</v>
      </c>
    </row>
    <row r="3858" spans="1:20" ht="60" x14ac:dyDescent="0.25">
      <c r="A3858">
        <v>1159</v>
      </c>
      <c r="B3858" s="3" t="s">
        <v>1160</v>
      </c>
      <c r="C3858" s="3" t="s">
        <v>5269</v>
      </c>
      <c r="D3858">
        <v>6750</v>
      </c>
      <c r="E3858">
        <v>0</v>
      </c>
      <c r="F3858" t="s">
        <v>8221</v>
      </c>
      <c r="G3858" t="s">
        <v>8224</v>
      </c>
      <c r="H3858" t="s">
        <v>8246</v>
      </c>
      <c r="I3858">
        <v>1435679100</v>
      </c>
      <c r="J3858" s="13">
        <f t="shared" si="241"/>
        <v>42185.65625</v>
      </c>
      <c r="K3858">
        <v>1433006765</v>
      </c>
      <c r="L3858" s="13">
        <f t="shared" si="242"/>
        <v>42180.390277777777</v>
      </c>
      <c r="M3858" t="b">
        <v>0</v>
      </c>
      <c r="N3858">
        <v>0</v>
      </c>
      <c r="O3858" t="b">
        <v>0</v>
      </c>
      <c r="P3858" t="s">
        <v>8284</v>
      </c>
      <c r="Q3858" s="6">
        <f t="shared" si="240"/>
        <v>0</v>
      </c>
      <c r="R3858" s="8" t="e">
        <f t="shared" si="243"/>
        <v>#DIV/0!</v>
      </c>
      <c r="S3858" t="s">
        <v>8328</v>
      </c>
      <c r="T3858" t="s">
        <v>8356</v>
      </c>
    </row>
    <row r="3859" spans="1:20" ht="60" x14ac:dyDescent="0.25">
      <c r="A3859">
        <v>1161</v>
      </c>
      <c r="B3859" s="3" t="s">
        <v>1162</v>
      </c>
      <c r="C3859" s="3" t="s">
        <v>5271</v>
      </c>
      <c r="D3859">
        <v>18000</v>
      </c>
      <c r="E3859">
        <v>0</v>
      </c>
      <c r="F3859" t="s">
        <v>8221</v>
      </c>
      <c r="G3859" t="s">
        <v>8224</v>
      </c>
      <c r="H3859" t="s">
        <v>8246</v>
      </c>
      <c r="I3859">
        <v>1432047989</v>
      </c>
      <c r="J3859" s="13">
        <f t="shared" si="241"/>
        <v>42143.629502314812</v>
      </c>
      <c r="K3859">
        <v>1430233589</v>
      </c>
      <c r="L3859" s="13">
        <f t="shared" si="242"/>
        <v>42074.060671296291</v>
      </c>
      <c r="M3859" t="b">
        <v>0</v>
      </c>
      <c r="N3859">
        <v>0</v>
      </c>
      <c r="O3859" t="b">
        <v>0</v>
      </c>
      <c r="P3859" t="s">
        <v>8284</v>
      </c>
      <c r="Q3859" s="6">
        <f t="shared" si="240"/>
        <v>0</v>
      </c>
      <c r="R3859" s="8" t="e">
        <f t="shared" si="243"/>
        <v>#DIV/0!</v>
      </c>
      <c r="S3859" t="s">
        <v>8328</v>
      </c>
      <c r="T3859" t="s">
        <v>8356</v>
      </c>
    </row>
    <row r="3860" spans="1:20" ht="60" x14ac:dyDescent="0.25">
      <c r="A3860">
        <v>1163</v>
      </c>
      <c r="B3860" s="3" t="s">
        <v>1164</v>
      </c>
      <c r="C3860" s="3" t="s">
        <v>5273</v>
      </c>
      <c r="D3860">
        <v>5200</v>
      </c>
      <c r="E3860">
        <v>0</v>
      </c>
      <c r="F3860" t="s">
        <v>8221</v>
      </c>
      <c r="G3860" t="s">
        <v>8224</v>
      </c>
      <c r="H3860" t="s">
        <v>8246</v>
      </c>
      <c r="I3860">
        <v>1407604920</v>
      </c>
      <c r="J3860" s="13">
        <f t="shared" si="241"/>
        <v>41860.723611111112</v>
      </c>
      <c r="K3860">
        <v>1405012920</v>
      </c>
      <c r="L3860" s="13">
        <f t="shared" si="242"/>
        <v>42175.780416666668</v>
      </c>
      <c r="M3860" t="b">
        <v>0</v>
      </c>
      <c r="N3860">
        <v>0</v>
      </c>
      <c r="O3860" t="b">
        <v>0</v>
      </c>
      <c r="P3860" t="s">
        <v>8284</v>
      </c>
      <c r="Q3860" s="6">
        <f t="shared" si="240"/>
        <v>0</v>
      </c>
      <c r="R3860" s="8" t="e">
        <f t="shared" si="243"/>
        <v>#DIV/0!</v>
      </c>
      <c r="S3860" t="s">
        <v>8328</v>
      </c>
      <c r="T3860" t="s">
        <v>8356</v>
      </c>
    </row>
    <row r="3861" spans="1:20" ht="60" x14ac:dyDescent="0.25">
      <c r="A3861">
        <v>1164</v>
      </c>
      <c r="B3861" s="3" t="s">
        <v>1165</v>
      </c>
      <c r="C3861" s="3" t="s">
        <v>5274</v>
      </c>
      <c r="D3861">
        <v>10000</v>
      </c>
      <c r="E3861">
        <v>0</v>
      </c>
      <c r="F3861" t="s">
        <v>8221</v>
      </c>
      <c r="G3861" t="s">
        <v>8224</v>
      </c>
      <c r="H3861" t="s">
        <v>8246</v>
      </c>
      <c r="I3861">
        <v>1466270582</v>
      </c>
      <c r="J3861" s="13">
        <f t="shared" si="241"/>
        <v>42539.724328703705</v>
      </c>
      <c r="K3861">
        <v>1463678582</v>
      </c>
      <c r="L3861" s="13">
        <f t="shared" si="242"/>
        <v>42485.64534722222</v>
      </c>
      <c r="M3861" t="b">
        <v>0</v>
      </c>
      <c r="N3861">
        <v>0</v>
      </c>
      <c r="O3861" t="b">
        <v>0</v>
      </c>
      <c r="P3861" t="s">
        <v>8284</v>
      </c>
      <c r="Q3861" s="6">
        <f t="shared" si="240"/>
        <v>0</v>
      </c>
      <c r="R3861" s="8" t="e">
        <f t="shared" si="243"/>
        <v>#DIV/0!</v>
      </c>
      <c r="S3861" t="s">
        <v>8328</v>
      </c>
      <c r="T3861" t="s">
        <v>8356</v>
      </c>
    </row>
    <row r="3862" spans="1:20" ht="30" x14ac:dyDescent="0.25">
      <c r="A3862">
        <v>1172</v>
      </c>
      <c r="B3862" s="3" t="s">
        <v>1173</v>
      </c>
      <c r="C3862" s="3" t="s">
        <v>5282</v>
      </c>
      <c r="D3862">
        <v>9000</v>
      </c>
      <c r="E3862">
        <v>0</v>
      </c>
      <c r="F3862" t="s">
        <v>8221</v>
      </c>
      <c r="G3862" t="s">
        <v>8224</v>
      </c>
      <c r="H3862" t="s">
        <v>8246</v>
      </c>
      <c r="I3862">
        <v>1408551752</v>
      </c>
      <c r="J3862" s="13">
        <f t="shared" si="241"/>
        <v>41871.682314814818</v>
      </c>
      <c r="K3862">
        <v>1405959752</v>
      </c>
      <c r="L3862" s="13">
        <f t="shared" si="242"/>
        <v>42707.926030092596</v>
      </c>
      <c r="M3862" t="b">
        <v>0</v>
      </c>
      <c r="N3862">
        <v>0</v>
      </c>
      <c r="O3862" t="b">
        <v>0</v>
      </c>
      <c r="P3862" t="s">
        <v>8284</v>
      </c>
      <c r="Q3862" s="6">
        <f t="shared" si="240"/>
        <v>0</v>
      </c>
      <c r="R3862" s="8" t="e">
        <f t="shared" si="243"/>
        <v>#DIV/0!</v>
      </c>
      <c r="S3862" t="s">
        <v>8328</v>
      </c>
      <c r="T3862" t="s">
        <v>8356</v>
      </c>
    </row>
    <row r="3863" spans="1:20" ht="60" x14ac:dyDescent="0.25">
      <c r="A3863">
        <v>1177</v>
      </c>
      <c r="B3863" s="3" t="s">
        <v>1178</v>
      </c>
      <c r="C3863" s="3" t="s">
        <v>5287</v>
      </c>
      <c r="D3863">
        <v>6000</v>
      </c>
      <c r="E3863">
        <v>0</v>
      </c>
      <c r="F3863" t="s">
        <v>8221</v>
      </c>
      <c r="G3863" t="s">
        <v>8225</v>
      </c>
      <c r="H3863" t="s">
        <v>8247</v>
      </c>
      <c r="I3863">
        <v>1413388296</v>
      </c>
      <c r="J3863" s="13">
        <f t="shared" si="241"/>
        <v>41927.660833333335</v>
      </c>
      <c r="K3863">
        <v>1410796296</v>
      </c>
      <c r="L3863" s="13">
        <f t="shared" si="242"/>
        <v>42199.873402777783</v>
      </c>
      <c r="M3863" t="b">
        <v>0</v>
      </c>
      <c r="N3863">
        <v>0</v>
      </c>
      <c r="O3863" t="b">
        <v>0</v>
      </c>
      <c r="P3863" t="s">
        <v>8284</v>
      </c>
      <c r="Q3863" s="6">
        <f t="shared" si="240"/>
        <v>0</v>
      </c>
      <c r="R3863" s="8" t="e">
        <f t="shared" si="243"/>
        <v>#DIV/0!</v>
      </c>
      <c r="S3863" t="s">
        <v>8328</v>
      </c>
      <c r="T3863" t="s">
        <v>8356</v>
      </c>
    </row>
    <row r="3864" spans="1:20" ht="60" x14ac:dyDescent="0.25">
      <c r="A3864">
        <v>1227</v>
      </c>
      <c r="B3864" s="3" t="s">
        <v>1228</v>
      </c>
      <c r="C3864" s="3" t="s">
        <v>5337</v>
      </c>
      <c r="D3864">
        <v>2000</v>
      </c>
      <c r="E3864">
        <v>0</v>
      </c>
      <c r="F3864" t="s">
        <v>8220</v>
      </c>
      <c r="G3864" t="s">
        <v>8224</v>
      </c>
      <c r="H3864" t="s">
        <v>8246</v>
      </c>
      <c r="I3864">
        <v>1407394800</v>
      </c>
      <c r="J3864" s="13">
        <f t="shared" si="241"/>
        <v>41858.291666666664</v>
      </c>
      <c r="K3864">
        <v>1404770616</v>
      </c>
      <c r="L3864" s="13">
        <f t="shared" si="242"/>
        <v>42139.542303240742</v>
      </c>
      <c r="M3864" t="b">
        <v>0</v>
      </c>
      <c r="N3864">
        <v>0</v>
      </c>
      <c r="O3864" t="b">
        <v>0</v>
      </c>
      <c r="P3864" t="s">
        <v>8286</v>
      </c>
      <c r="Q3864" s="6">
        <f t="shared" si="240"/>
        <v>0</v>
      </c>
      <c r="R3864" s="8" t="e">
        <f t="shared" si="243"/>
        <v>#DIV/0!</v>
      </c>
      <c r="S3864" t="s">
        <v>8314</v>
      </c>
      <c r="T3864" t="s">
        <v>8352</v>
      </c>
    </row>
    <row r="3865" spans="1:20" ht="45" x14ac:dyDescent="0.25">
      <c r="A3865">
        <v>1230</v>
      </c>
      <c r="B3865" s="3" t="s">
        <v>1231</v>
      </c>
      <c r="C3865" s="3" t="s">
        <v>5340</v>
      </c>
      <c r="D3865">
        <v>500000</v>
      </c>
      <c r="E3865">
        <v>0</v>
      </c>
      <c r="F3865" t="s">
        <v>8220</v>
      </c>
      <c r="G3865" t="s">
        <v>8224</v>
      </c>
      <c r="H3865" t="s">
        <v>8246</v>
      </c>
      <c r="I3865">
        <v>1298589630</v>
      </c>
      <c r="J3865" s="13">
        <f t="shared" si="241"/>
        <v>40598.972569444442</v>
      </c>
      <c r="K3865">
        <v>1295997630</v>
      </c>
      <c r="L3865" s="13">
        <f t="shared" si="242"/>
        <v>42461.447662037041</v>
      </c>
      <c r="M3865" t="b">
        <v>0</v>
      </c>
      <c r="N3865">
        <v>0</v>
      </c>
      <c r="O3865" t="b">
        <v>0</v>
      </c>
      <c r="P3865" t="s">
        <v>8286</v>
      </c>
      <c r="Q3865" s="6">
        <f t="shared" si="240"/>
        <v>0</v>
      </c>
      <c r="R3865" s="8" t="e">
        <f t="shared" si="243"/>
        <v>#DIV/0!</v>
      </c>
      <c r="S3865" t="s">
        <v>8314</v>
      </c>
      <c r="T3865" t="s">
        <v>8352</v>
      </c>
    </row>
    <row r="3866" spans="1:20" ht="45" x14ac:dyDescent="0.25">
      <c r="A3866">
        <v>1231</v>
      </c>
      <c r="B3866" s="3" t="s">
        <v>1232</v>
      </c>
      <c r="C3866" s="3" t="s">
        <v>5341</v>
      </c>
      <c r="D3866">
        <v>5000</v>
      </c>
      <c r="E3866">
        <v>0</v>
      </c>
      <c r="F3866" t="s">
        <v>8220</v>
      </c>
      <c r="G3866" t="s">
        <v>8224</v>
      </c>
      <c r="H3866" t="s">
        <v>8246</v>
      </c>
      <c r="I3866">
        <v>1440723600</v>
      </c>
      <c r="J3866" s="13">
        <f t="shared" si="241"/>
        <v>42244.041666666672</v>
      </c>
      <c r="K3866">
        <v>1436394968</v>
      </c>
      <c r="L3866" s="13">
        <f t="shared" si="242"/>
        <v>42115.936550925922</v>
      </c>
      <c r="M3866" t="b">
        <v>0</v>
      </c>
      <c r="N3866">
        <v>0</v>
      </c>
      <c r="O3866" t="b">
        <v>0</v>
      </c>
      <c r="P3866" t="s">
        <v>8286</v>
      </c>
      <c r="Q3866" s="6">
        <f t="shared" si="240"/>
        <v>0</v>
      </c>
      <c r="R3866" s="8" t="e">
        <f t="shared" si="243"/>
        <v>#DIV/0!</v>
      </c>
      <c r="S3866" t="s">
        <v>8314</v>
      </c>
      <c r="T3866" t="s">
        <v>8352</v>
      </c>
    </row>
    <row r="3867" spans="1:20" ht="45" x14ac:dyDescent="0.25">
      <c r="A3867">
        <v>1234</v>
      </c>
      <c r="B3867" s="3" t="s">
        <v>1235</v>
      </c>
      <c r="C3867" s="3" t="s">
        <v>5344</v>
      </c>
      <c r="D3867">
        <v>50000</v>
      </c>
      <c r="E3867">
        <v>0</v>
      </c>
      <c r="F3867" t="s">
        <v>8220</v>
      </c>
      <c r="G3867" t="s">
        <v>8225</v>
      </c>
      <c r="H3867" t="s">
        <v>8247</v>
      </c>
      <c r="I3867">
        <v>1422903342</v>
      </c>
      <c r="J3867" s="13">
        <f t="shared" si="241"/>
        <v>42037.788680555561</v>
      </c>
      <c r="K3867">
        <v>1420311342</v>
      </c>
      <c r="L3867" s="13">
        <f t="shared" si="242"/>
        <v>42086.811400462961</v>
      </c>
      <c r="M3867" t="b">
        <v>0</v>
      </c>
      <c r="N3867">
        <v>0</v>
      </c>
      <c r="O3867" t="b">
        <v>0</v>
      </c>
      <c r="P3867" t="s">
        <v>8286</v>
      </c>
      <c r="Q3867" s="6">
        <f t="shared" si="240"/>
        <v>0</v>
      </c>
      <c r="R3867" s="8" t="e">
        <f t="shared" si="243"/>
        <v>#DIV/0!</v>
      </c>
      <c r="S3867" t="s">
        <v>8314</v>
      </c>
      <c r="T3867" t="s">
        <v>8352</v>
      </c>
    </row>
    <row r="3868" spans="1:20" ht="30" x14ac:dyDescent="0.25">
      <c r="A3868">
        <v>1236</v>
      </c>
      <c r="B3868" s="3" t="s">
        <v>1237</v>
      </c>
      <c r="C3868" s="3" t="s">
        <v>5346</v>
      </c>
      <c r="D3868">
        <v>2500</v>
      </c>
      <c r="E3868">
        <v>0</v>
      </c>
      <c r="F3868" t="s">
        <v>8220</v>
      </c>
      <c r="G3868" t="s">
        <v>8224</v>
      </c>
      <c r="H3868" t="s">
        <v>8246</v>
      </c>
      <c r="I3868">
        <v>1343491200</v>
      </c>
      <c r="J3868" s="13">
        <f t="shared" si="241"/>
        <v>41118.666666666664</v>
      </c>
      <c r="K3868">
        <v>1342801164</v>
      </c>
      <c r="L3868" s="13">
        <f t="shared" si="242"/>
        <v>41818.703275462962</v>
      </c>
      <c r="M3868" t="b">
        <v>0</v>
      </c>
      <c r="N3868">
        <v>0</v>
      </c>
      <c r="O3868" t="b">
        <v>0</v>
      </c>
      <c r="P3868" t="s">
        <v>8286</v>
      </c>
      <c r="Q3868" s="6">
        <f t="shared" si="240"/>
        <v>0</v>
      </c>
      <c r="R3868" s="8" t="e">
        <f t="shared" si="243"/>
        <v>#DIV/0!</v>
      </c>
      <c r="S3868" t="s">
        <v>8314</v>
      </c>
      <c r="T3868" t="s">
        <v>8352</v>
      </c>
    </row>
    <row r="3869" spans="1:20" ht="60" x14ac:dyDescent="0.25">
      <c r="A3869">
        <v>1237</v>
      </c>
      <c r="B3869" s="3" t="s">
        <v>1238</v>
      </c>
      <c r="C3869" s="3" t="s">
        <v>5347</v>
      </c>
      <c r="D3869">
        <v>25000</v>
      </c>
      <c r="E3869">
        <v>0</v>
      </c>
      <c r="F3869" t="s">
        <v>8220</v>
      </c>
      <c r="G3869" t="s">
        <v>8224</v>
      </c>
      <c r="H3869" t="s">
        <v>8246</v>
      </c>
      <c r="I3869">
        <v>1345790865</v>
      </c>
      <c r="J3869" s="13">
        <f t="shared" si="241"/>
        <v>41145.283159722225</v>
      </c>
      <c r="K3869">
        <v>1344062865</v>
      </c>
      <c r="L3869" s="13">
        <f t="shared" si="242"/>
        <v>42795.696145833332</v>
      </c>
      <c r="M3869" t="b">
        <v>0</v>
      </c>
      <c r="N3869">
        <v>0</v>
      </c>
      <c r="O3869" t="b">
        <v>0</v>
      </c>
      <c r="P3869" t="s">
        <v>8286</v>
      </c>
      <c r="Q3869" s="6">
        <f t="shared" si="240"/>
        <v>0</v>
      </c>
      <c r="R3869" s="8" t="e">
        <f t="shared" si="243"/>
        <v>#DIV/0!</v>
      </c>
      <c r="S3869" t="s">
        <v>8314</v>
      </c>
      <c r="T3869" t="s">
        <v>8352</v>
      </c>
    </row>
    <row r="3870" spans="1:20" ht="30" x14ac:dyDescent="0.25">
      <c r="A3870">
        <v>1239</v>
      </c>
      <c r="B3870" s="3" t="s">
        <v>1240</v>
      </c>
      <c r="C3870" s="3" t="s">
        <v>5349</v>
      </c>
      <c r="D3870">
        <v>2500</v>
      </c>
      <c r="E3870">
        <v>0</v>
      </c>
      <c r="F3870" t="s">
        <v>8220</v>
      </c>
      <c r="G3870" t="s">
        <v>8224</v>
      </c>
      <c r="H3870" t="s">
        <v>8246</v>
      </c>
      <c r="I3870">
        <v>1325804767</v>
      </c>
      <c r="J3870" s="13">
        <f t="shared" si="241"/>
        <v>40913.962581018517</v>
      </c>
      <c r="K3870">
        <v>1323212767</v>
      </c>
      <c r="L3870" s="13">
        <f t="shared" si="242"/>
        <v>42289.89634259259</v>
      </c>
      <c r="M3870" t="b">
        <v>0</v>
      </c>
      <c r="N3870">
        <v>0</v>
      </c>
      <c r="O3870" t="b">
        <v>0</v>
      </c>
      <c r="P3870" t="s">
        <v>8286</v>
      </c>
      <c r="Q3870" s="6">
        <f t="shared" si="240"/>
        <v>0</v>
      </c>
      <c r="R3870" s="8" t="e">
        <f t="shared" si="243"/>
        <v>#DIV/0!</v>
      </c>
      <c r="S3870" t="s">
        <v>8314</v>
      </c>
      <c r="T3870" t="s">
        <v>8352</v>
      </c>
    </row>
    <row r="3871" spans="1:20" ht="60" x14ac:dyDescent="0.25">
      <c r="A3871">
        <v>1332</v>
      </c>
      <c r="B3871" s="3" t="s">
        <v>1333</v>
      </c>
      <c r="C3871" s="3" t="s">
        <v>5442</v>
      </c>
      <c r="D3871">
        <v>10115</v>
      </c>
      <c r="E3871">
        <v>0</v>
      </c>
      <c r="F3871" t="s">
        <v>8220</v>
      </c>
      <c r="G3871" t="s">
        <v>8240</v>
      </c>
      <c r="H3871" t="s">
        <v>8257</v>
      </c>
      <c r="I3871">
        <v>1485480408</v>
      </c>
      <c r="J3871" s="13">
        <f t="shared" si="241"/>
        <v>42762.060277777782</v>
      </c>
      <c r="K3871">
        <v>1482888408</v>
      </c>
      <c r="L3871" s="13">
        <f t="shared" si="242"/>
        <v>41831.705555555556</v>
      </c>
      <c r="M3871" t="b">
        <v>0</v>
      </c>
      <c r="N3871">
        <v>0</v>
      </c>
      <c r="O3871" t="b">
        <v>0</v>
      </c>
      <c r="P3871" t="s">
        <v>8273</v>
      </c>
      <c r="Q3871" s="6">
        <f t="shared" si="240"/>
        <v>0</v>
      </c>
      <c r="R3871" s="8" t="e">
        <f t="shared" si="243"/>
        <v>#DIV/0!</v>
      </c>
      <c r="S3871" t="s">
        <v>8310</v>
      </c>
      <c r="T3871" t="s">
        <v>8316</v>
      </c>
    </row>
    <row r="3872" spans="1:20" ht="60" x14ac:dyDescent="0.25">
      <c r="A3872">
        <v>1333</v>
      </c>
      <c r="B3872" s="3" t="s">
        <v>1334</v>
      </c>
      <c r="C3872" s="3" t="s">
        <v>5443</v>
      </c>
      <c r="D3872">
        <v>2500</v>
      </c>
      <c r="E3872">
        <v>0</v>
      </c>
      <c r="F3872" t="s">
        <v>8220</v>
      </c>
      <c r="G3872" t="s">
        <v>8226</v>
      </c>
      <c r="H3872" t="s">
        <v>8248</v>
      </c>
      <c r="I3872">
        <v>1405478025</v>
      </c>
      <c r="J3872" s="13">
        <f t="shared" si="241"/>
        <v>41836.106770833336</v>
      </c>
      <c r="K3872">
        <v>1402886025</v>
      </c>
      <c r="L3872" s="13">
        <f t="shared" si="242"/>
        <v>42312.204814814817</v>
      </c>
      <c r="M3872" t="b">
        <v>0</v>
      </c>
      <c r="N3872">
        <v>0</v>
      </c>
      <c r="O3872" t="b">
        <v>0</v>
      </c>
      <c r="P3872" t="s">
        <v>8273</v>
      </c>
      <c r="Q3872" s="6">
        <f t="shared" si="240"/>
        <v>0</v>
      </c>
      <c r="R3872" s="8" t="e">
        <f t="shared" si="243"/>
        <v>#DIV/0!</v>
      </c>
      <c r="S3872" t="s">
        <v>8310</v>
      </c>
      <c r="T3872" t="s">
        <v>8316</v>
      </c>
    </row>
    <row r="3873" spans="1:20" ht="45" x14ac:dyDescent="0.25">
      <c r="A3873">
        <v>1340</v>
      </c>
      <c r="B3873" s="3" t="s">
        <v>1341</v>
      </c>
      <c r="C3873" s="3" t="s">
        <v>5450</v>
      </c>
      <c r="D3873">
        <v>1680</v>
      </c>
      <c r="E3873">
        <v>0</v>
      </c>
      <c r="F3873" t="s">
        <v>8220</v>
      </c>
      <c r="G3873" t="s">
        <v>8224</v>
      </c>
      <c r="H3873" t="s">
        <v>8246</v>
      </c>
      <c r="I3873">
        <v>1408112253</v>
      </c>
      <c r="J3873" s="13">
        <f t="shared" si="241"/>
        <v>41866.595520833333</v>
      </c>
      <c r="K3873">
        <v>1405520253</v>
      </c>
      <c r="L3873" s="13">
        <f t="shared" si="242"/>
        <v>41915.896967592591</v>
      </c>
      <c r="M3873" t="b">
        <v>0</v>
      </c>
      <c r="N3873">
        <v>0</v>
      </c>
      <c r="O3873" t="b">
        <v>0</v>
      </c>
      <c r="P3873" t="s">
        <v>8273</v>
      </c>
      <c r="Q3873" s="6">
        <f t="shared" si="240"/>
        <v>0</v>
      </c>
      <c r="R3873" s="8" t="e">
        <f t="shared" si="243"/>
        <v>#DIV/0!</v>
      </c>
      <c r="S3873" t="s">
        <v>8310</v>
      </c>
      <c r="T3873" t="s">
        <v>8316</v>
      </c>
    </row>
    <row r="3874" spans="1:20" ht="45" x14ac:dyDescent="0.25">
      <c r="A3874">
        <v>1409</v>
      </c>
      <c r="B3874" s="3" t="s">
        <v>1410</v>
      </c>
      <c r="C3874" s="3" t="s">
        <v>5519</v>
      </c>
      <c r="D3874">
        <v>4000</v>
      </c>
      <c r="E3874">
        <v>0</v>
      </c>
      <c r="F3874" t="s">
        <v>8221</v>
      </c>
      <c r="G3874" t="s">
        <v>8224</v>
      </c>
      <c r="H3874" t="s">
        <v>8246</v>
      </c>
      <c r="I3874">
        <v>1420085535</v>
      </c>
      <c r="J3874" s="13">
        <f t="shared" si="241"/>
        <v>42005.175173611111</v>
      </c>
      <c r="K3874">
        <v>1414897935</v>
      </c>
      <c r="L3874" s="13">
        <f t="shared" si="242"/>
        <v>41053.200960648144</v>
      </c>
      <c r="M3874" t="b">
        <v>0</v>
      </c>
      <c r="N3874">
        <v>0</v>
      </c>
      <c r="O3874" t="b">
        <v>0</v>
      </c>
      <c r="P3874" t="s">
        <v>8287</v>
      </c>
      <c r="Q3874" s="6">
        <f t="shared" si="240"/>
        <v>0</v>
      </c>
      <c r="R3874" s="8" t="e">
        <f t="shared" si="243"/>
        <v>#DIV/0!</v>
      </c>
      <c r="S3874" t="s">
        <v>8323</v>
      </c>
      <c r="T3874" t="s">
        <v>8358</v>
      </c>
    </row>
    <row r="3875" spans="1:20" ht="45" x14ac:dyDescent="0.25">
      <c r="A3875">
        <v>1416</v>
      </c>
      <c r="B3875" s="3" t="s">
        <v>1417</v>
      </c>
      <c r="C3875" s="3" t="s">
        <v>5526</v>
      </c>
      <c r="D3875">
        <v>50000</v>
      </c>
      <c r="E3875">
        <v>0</v>
      </c>
      <c r="F3875" t="s">
        <v>8221</v>
      </c>
      <c r="G3875" t="s">
        <v>8224</v>
      </c>
      <c r="H3875" t="s">
        <v>8246</v>
      </c>
      <c r="I3875">
        <v>1448147619</v>
      </c>
      <c r="J3875" s="13">
        <f t="shared" si="241"/>
        <v>42329.967812499999</v>
      </c>
      <c r="K3875">
        <v>1445552019</v>
      </c>
      <c r="L3875" s="13">
        <f t="shared" si="242"/>
        <v>42554.917488425926</v>
      </c>
      <c r="M3875" t="b">
        <v>0</v>
      </c>
      <c r="N3875">
        <v>0</v>
      </c>
      <c r="O3875" t="b">
        <v>0</v>
      </c>
      <c r="P3875" t="s">
        <v>8287</v>
      </c>
      <c r="Q3875" s="6">
        <f t="shared" si="240"/>
        <v>0</v>
      </c>
      <c r="R3875" s="8" t="e">
        <f t="shared" si="243"/>
        <v>#DIV/0!</v>
      </c>
      <c r="S3875" t="s">
        <v>8323</v>
      </c>
      <c r="T3875" t="s">
        <v>8358</v>
      </c>
    </row>
    <row r="3876" spans="1:20" ht="60" x14ac:dyDescent="0.25">
      <c r="A3876">
        <v>1425</v>
      </c>
      <c r="B3876" s="3" t="s">
        <v>1426</v>
      </c>
      <c r="C3876" s="3" t="s">
        <v>5535</v>
      </c>
      <c r="D3876">
        <v>13000</v>
      </c>
      <c r="E3876">
        <v>0</v>
      </c>
      <c r="F3876" t="s">
        <v>8221</v>
      </c>
      <c r="G3876" t="s">
        <v>8224</v>
      </c>
      <c r="H3876" t="s">
        <v>8246</v>
      </c>
      <c r="I3876">
        <v>1430276959</v>
      </c>
      <c r="J3876" s="13">
        <f t="shared" si="241"/>
        <v>42123.131469907406</v>
      </c>
      <c r="K3876">
        <v>1427684959</v>
      </c>
      <c r="L3876" s="13">
        <f t="shared" si="242"/>
        <v>41198.611712962964</v>
      </c>
      <c r="M3876" t="b">
        <v>0</v>
      </c>
      <c r="N3876">
        <v>0</v>
      </c>
      <c r="O3876" t="b">
        <v>0</v>
      </c>
      <c r="P3876" t="s">
        <v>8287</v>
      </c>
      <c r="Q3876" s="6">
        <f t="shared" si="240"/>
        <v>0</v>
      </c>
      <c r="R3876" s="8" t="e">
        <f t="shared" si="243"/>
        <v>#DIV/0!</v>
      </c>
      <c r="S3876" t="s">
        <v>8323</v>
      </c>
      <c r="T3876" t="s">
        <v>8358</v>
      </c>
    </row>
    <row r="3877" spans="1:20" ht="60" x14ac:dyDescent="0.25">
      <c r="A3877">
        <v>1426</v>
      </c>
      <c r="B3877" s="3" t="s">
        <v>1427</v>
      </c>
      <c r="C3877" s="3" t="s">
        <v>5536</v>
      </c>
      <c r="D3877">
        <v>1000</v>
      </c>
      <c r="E3877">
        <v>0</v>
      </c>
      <c r="F3877" t="s">
        <v>8221</v>
      </c>
      <c r="G3877" t="s">
        <v>8236</v>
      </c>
      <c r="H3877" t="s">
        <v>8249</v>
      </c>
      <c r="I3877">
        <v>1440408120</v>
      </c>
      <c r="J3877" s="13">
        <f t="shared" si="241"/>
        <v>42240.390277777777</v>
      </c>
      <c r="K3877">
        <v>1435224120</v>
      </c>
      <c r="L3877" s="13">
        <f t="shared" si="242"/>
        <v>41411.866608796299</v>
      </c>
      <c r="M3877" t="b">
        <v>0</v>
      </c>
      <c r="N3877">
        <v>0</v>
      </c>
      <c r="O3877" t="b">
        <v>0</v>
      </c>
      <c r="P3877" t="s">
        <v>8287</v>
      </c>
      <c r="Q3877" s="6">
        <f t="shared" si="240"/>
        <v>0</v>
      </c>
      <c r="R3877" s="8" t="e">
        <f t="shared" si="243"/>
        <v>#DIV/0!</v>
      </c>
      <c r="S3877" t="s">
        <v>8323</v>
      </c>
      <c r="T3877" t="s">
        <v>8358</v>
      </c>
    </row>
    <row r="3878" spans="1:20" ht="45" x14ac:dyDescent="0.25">
      <c r="A3878">
        <v>1429</v>
      </c>
      <c r="B3878" s="3" t="s">
        <v>1430</v>
      </c>
      <c r="C3878" s="3" t="s">
        <v>5539</v>
      </c>
      <c r="D3878">
        <v>10000</v>
      </c>
      <c r="E3878">
        <v>0</v>
      </c>
      <c r="F3878" t="s">
        <v>8221</v>
      </c>
      <c r="G3878" t="s">
        <v>8224</v>
      </c>
      <c r="H3878" t="s">
        <v>8246</v>
      </c>
      <c r="I3878">
        <v>1428629242</v>
      </c>
      <c r="J3878" s="13">
        <f t="shared" si="241"/>
        <v>42104.060671296291</v>
      </c>
      <c r="K3878">
        <v>1426037242</v>
      </c>
      <c r="L3878" s="13">
        <f t="shared" si="242"/>
        <v>40752.789710648147</v>
      </c>
      <c r="M3878" t="b">
        <v>0</v>
      </c>
      <c r="N3878">
        <v>0</v>
      </c>
      <c r="O3878" t="b">
        <v>0</v>
      </c>
      <c r="P3878" t="s">
        <v>8287</v>
      </c>
      <c r="Q3878" s="6">
        <f t="shared" si="240"/>
        <v>0</v>
      </c>
      <c r="R3878" s="8" t="e">
        <f t="shared" si="243"/>
        <v>#DIV/0!</v>
      </c>
      <c r="S3878" t="s">
        <v>8323</v>
      </c>
      <c r="T3878" t="s">
        <v>8358</v>
      </c>
    </row>
    <row r="3879" spans="1:20" ht="60" x14ac:dyDescent="0.25">
      <c r="A3879">
        <v>1432</v>
      </c>
      <c r="B3879" s="3" t="s">
        <v>1433</v>
      </c>
      <c r="C3879" s="3" t="s">
        <v>5542</v>
      </c>
      <c r="D3879">
        <v>40000</v>
      </c>
      <c r="E3879">
        <v>0</v>
      </c>
      <c r="F3879" t="s">
        <v>8221</v>
      </c>
      <c r="G3879" t="s">
        <v>8224</v>
      </c>
      <c r="H3879" t="s">
        <v>8246</v>
      </c>
      <c r="I3879">
        <v>1437417828</v>
      </c>
      <c r="J3879" s="13">
        <f t="shared" si="241"/>
        <v>42205.780416666668</v>
      </c>
      <c r="K3879">
        <v>1434825828</v>
      </c>
      <c r="L3879" s="13">
        <f t="shared" si="242"/>
        <v>41838.475219907406</v>
      </c>
      <c r="M3879" t="b">
        <v>0</v>
      </c>
      <c r="N3879">
        <v>0</v>
      </c>
      <c r="O3879" t="b">
        <v>0</v>
      </c>
      <c r="P3879" t="s">
        <v>8287</v>
      </c>
      <c r="Q3879" s="6">
        <f t="shared" si="240"/>
        <v>0</v>
      </c>
      <c r="R3879" s="8" t="e">
        <f t="shared" si="243"/>
        <v>#DIV/0!</v>
      </c>
      <c r="S3879" t="s">
        <v>8323</v>
      </c>
      <c r="T3879" t="s">
        <v>8358</v>
      </c>
    </row>
    <row r="3880" spans="1:20" ht="60" x14ac:dyDescent="0.25">
      <c r="A3880">
        <v>1442</v>
      </c>
      <c r="B3880" s="3" t="s">
        <v>1443</v>
      </c>
      <c r="C3880" s="3" t="s">
        <v>5552</v>
      </c>
      <c r="D3880">
        <v>1500</v>
      </c>
      <c r="E3880">
        <v>0</v>
      </c>
      <c r="F3880" t="s">
        <v>8221</v>
      </c>
      <c r="G3880" t="s">
        <v>8224</v>
      </c>
      <c r="H3880" t="s">
        <v>8246</v>
      </c>
      <c r="I3880">
        <v>1464190158</v>
      </c>
      <c r="J3880" s="13">
        <f t="shared" si="241"/>
        <v>42515.64534722222</v>
      </c>
      <c r="K3880">
        <v>1461598158</v>
      </c>
      <c r="L3880" s="13">
        <f t="shared" si="242"/>
        <v>42053.051203703704</v>
      </c>
      <c r="M3880" t="b">
        <v>0</v>
      </c>
      <c r="N3880">
        <v>0</v>
      </c>
      <c r="O3880" t="b">
        <v>0</v>
      </c>
      <c r="P3880" t="s">
        <v>8287</v>
      </c>
      <c r="Q3880" s="6">
        <f t="shared" si="240"/>
        <v>0</v>
      </c>
      <c r="R3880" s="8" t="e">
        <f t="shared" si="243"/>
        <v>#DIV/0!</v>
      </c>
      <c r="S3880" t="s">
        <v>8323</v>
      </c>
      <c r="T3880" t="s">
        <v>8358</v>
      </c>
    </row>
    <row r="3881" spans="1:20" ht="60" x14ac:dyDescent="0.25">
      <c r="A3881">
        <v>1443</v>
      </c>
      <c r="B3881" s="3" t="s">
        <v>1444</v>
      </c>
      <c r="C3881" s="3" t="s">
        <v>5553</v>
      </c>
      <c r="D3881">
        <v>13000</v>
      </c>
      <c r="E3881">
        <v>0</v>
      </c>
      <c r="F3881" t="s">
        <v>8221</v>
      </c>
      <c r="G3881" t="s">
        <v>8230</v>
      </c>
      <c r="H3881" t="s">
        <v>8249</v>
      </c>
      <c r="I3881">
        <v>1483395209</v>
      </c>
      <c r="J3881" s="13">
        <f t="shared" si="241"/>
        <v>42737.926030092596</v>
      </c>
      <c r="K3881">
        <v>1480803209</v>
      </c>
      <c r="L3881" s="13">
        <f t="shared" si="242"/>
        <v>42782.426875000005</v>
      </c>
      <c r="M3881" t="b">
        <v>0</v>
      </c>
      <c r="N3881">
        <v>0</v>
      </c>
      <c r="O3881" t="b">
        <v>0</v>
      </c>
      <c r="P3881" t="s">
        <v>8287</v>
      </c>
      <c r="Q3881" s="6">
        <f t="shared" si="240"/>
        <v>0</v>
      </c>
      <c r="R3881" s="8" t="e">
        <f t="shared" si="243"/>
        <v>#DIV/0!</v>
      </c>
      <c r="S3881" t="s">
        <v>8323</v>
      </c>
      <c r="T3881" t="s">
        <v>8358</v>
      </c>
    </row>
    <row r="3882" spans="1:20" ht="45" x14ac:dyDescent="0.25">
      <c r="A3882">
        <v>1444</v>
      </c>
      <c r="B3882" s="3" t="s">
        <v>1445</v>
      </c>
      <c r="C3882" s="3" t="s">
        <v>5554</v>
      </c>
      <c r="D3882">
        <v>4950</v>
      </c>
      <c r="E3882">
        <v>0</v>
      </c>
      <c r="F3882" t="s">
        <v>8221</v>
      </c>
      <c r="G3882" t="s">
        <v>8236</v>
      </c>
      <c r="H3882" t="s">
        <v>8249</v>
      </c>
      <c r="I3882">
        <v>1442091462</v>
      </c>
      <c r="J3882" s="13">
        <f t="shared" si="241"/>
        <v>42259.873402777783</v>
      </c>
      <c r="K3882">
        <v>1436907462</v>
      </c>
      <c r="L3882" s="13">
        <f t="shared" si="242"/>
        <v>42121.824525462958</v>
      </c>
      <c r="M3882" t="b">
        <v>0</v>
      </c>
      <c r="N3882">
        <v>0</v>
      </c>
      <c r="O3882" t="b">
        <v>0</v>
      </c>
      <c r="P3882" t="s">
        <v>8287</v>
      </c>
      <c r="Q3882" s="6">
        <f t="shared" si="240"/>
        <v>0</v>
      </c>
      <c r="R3882" s="8" t="e">
        <f t="shared" si="243"/>
        <v>#DIV/0!</v>
      </c>
      <c r="S3882" t="s">
        <v>8323</v>
      </c>
      <c r="T3882" t="s">
        <v>8358</v>
      </c>
    </row>
    <row r="3883" spans="1:20" ht="60" x14ac:dyDescent="0.25">
      <c r="A3883">
        <v>1445</v>
      </c>
      <c r="B3883" s="3" t="s">
        <v>1446</v>
      </c>
      <c r="C3883" s="3" t="s">
        <v>5555</v>
      </c>
      <c r="D3883">
        <v>130000</v>
      </c>
      <c r="E3883">
        <v>0</v>
      </c>
      <c r="F3883" t="s">
        <v>8221</v>
      </c>
      <c r="G3883" t="s">
        <v>8236</v>
      </c>
      <c r="H3883" t="s">
        <v>8249</v>
      </c>
      <c r="I3883">
        <v>1434286855</v>
      </c>
      <c r="J3883" s="13">
        <f t="shared" si="241"/>
        <v>42169.542303240742</v>
      </c>
      <c r="K3883">
        <v>1431694855</v>
      </c>
      <c r="L3883" s="13">
        <f t="shared" si="242"/>
        <v>42219.282951388886</v>
      </c>
      <c r="M3883" t="b">
        <v>0</v>
      </c>
      <c r="N3883">
        <v>0</v>
      </c>
      <c r="O3883" t="b">
        <v>0</v>
      </c>
      <c r="P3883" t="s">
        <v>8287</v>
      </c>
      <c r="Q3883" s="6">
        <f t="shared" si="240"/>
        <v>0</v>
      </c>
      <c r="R3883" s="8" t="e">
        <f t="shared" si="243"/>
        <v>#DIV/0!</v>
      </c>
      <c r="S3883" t="s">
        <v>8323</v>
      </c>
      <c r="T3883" t="s">
        <v>8358</v>
      </c>
    </row>
    <row r="3884" spans="1:20" ht="60" x14ac:dyDescent="0.25">
      <c r="A3884">
        <v>1446</v>
      </c>
      <c r="B3884" s="3" t="s">
        <v>1447</v>
      </c>
      <c r="C3884" s="3" t="s">
        <v>5556</v>
      </c>
      <c r="D3884">
        <v>900</v>
      </c>
      <c r="E3884">
        <v>0</v>
      </c>
      <c r="F3884" t="s">
        <v>8221</v>
      </c>
      <c r="G3884" t="s">
        <v>8237</v>
      </c>
      <c r="H3884" t="s">
        <v>8249</v>
      </c>
      <c r="I3884">
        <v>1461235478</v>
      </c>
      <c r="J3884" s="13">
        <f t="shared" si="241"/>
        <v>42481.447662037041</v>
      </c>
      <c r="K3884">
        <v>1459507478</v>
      </c>
      <c r="L3884" s="13">
        <f t="shared" si="242"/>
        <v>42188.252199074079</v>
      </c>
      <c r="M3884" t="b">
        <v>0</v>
      </c>
      <c r="N3884">
        <v>0</v>
      </c>
      <c r="O3884" t="b">
        <v>0</v>
      </c>
      <c r="P3884" t="s">
        <v>8287</v>
      </c>
      <c r="Q3884" s="6">
        <f t="shared" si="240"/>
        <v>0</v>
      </c>
      <c r="R3884" s="8" t="e">
        <f t="shared" si="243"/>
        <v>#DIV/0!</v>
      </c>
      <c r="S3884" t="s">
        <v>8323</v>
      </c>
      <c r="T3884" t="s">
        <v>8358</v>
      </c>
    </row>
    <row r="3885" spans="1:20" ht="60" x14ac:dyDescent="0.25">
      <c r="A3885">
        <v>1448</v>
      </c>
      <c r="B3885" s="3" t="s">
        <v>1449</v>
      </c>
      <c r="C3885" s="3" t="s">
        <v>5558</v>
      </c>
      <c r="D3885">
        <v>200000</v>
      </c>
      <c r="E3885">
        <v>0</v>
      </c>
      <c r="F3885" t="s">
        <v>8221</v>
      </c>
      <c r="G3885" t="s">
        <v>8226</v>
      </c>
      <c r="H3885" t="s">
        <v>8248</v>
      </c>
      <c r="I3885">
        <v>1432272300</v>
      </c>
      <c r="J3885" s="13">
        <f t="shared" si="241"/>
        <v>42146.225694444445</v>
      </c>
      <c r="K3885">
        <v>1429655318</v>
      </c>
      <c r="L3885" s="13">
        <f t="shared" si="242"/>
        <v>42241.613796296297</v>
      </c>
      <c r="M3885" t="b">
        <v>0</v>
      </c>
      <c r="N3885">
        <v>0</v>
      </c>
      <c r="O3885" t="b">
        <v>0</v>
      </c>
      <c r="P3885" t="s">
        <v>8287</v>
      </c>
      <c r="Q3885" s="6">
        <f t="shared" si="240"/>
        <v>0</v>
      </c>
      <c r="R3885" s="8" t="e">
        <f t="shared" si="243"/>
        <v>#DIV/0!</v>
      </c>
      <c r="S3885" t="s">
        <v>8323</v>
      </c>
      <c r="T3885" t="s">
        <v>8358</v>
      </c>
    </row>
    <row r="3886" spans="1:20" ht="60" x14ac:dyDescent="0.25">
      <c r="A3886">
        <v>1449</v>
      </c>
      <c r="B3886" s="3" t="s">
        <v>1450</v>
      </c>
      <c r="C3886" s="3" t="s">
        <v>5559</v>
      </c>
      <c r="D3886">
        <v>8888</v>
      </c>
      <c r="E3886">
        <v>0</v>
      </c>
      <c r="F3886" t="s">
        <v>8221</v>
      </c>
      <c r="G3886" t="s">
        <v>8224</v>
      </c>
      <c r="H3886" t="s">
        <v>8246</v>
      </c>
      <c r="I3886">
        <v>1431286105</v>
      </c>
      <c r="J3886" s="13">
        <f t="shared" si="241"/>
        <v>42134.811400462961</v>
      </c>
      <c r="K3886">
        <v>1427138905</v>
      </c>
      <c r="L3886" s="13">
        <f t="shared" si="242"/>
        <v>40079.566157407404</v>
      </c>
      <c r="M3886" t="b">
        <v>0</v>
      </c>
      <c r="N3886">
        <v>0</v>
      </c>
      <c r="O3886" t="b">
        <v>0</v>
      </c>
      <c r="P3886" t="s">
        <v>8287</v>
      </c>
      <c r="Q3886" s="6">
        <f t="shared" si="240"/>
        <v>0</v>
      </c>
      <c r="R3886" s="8" t="e">
        <f t="shared" si="243"/>
        <v>#DIV/0!</v>
      </c>
      <c r="S3886" t="s">
        <v>8323</v>
      </c>
      <c r="T3886" t="s">
        <v>8358</v>
      </c>
    </row>
    <row r="3887" spans="1:20" ht="45" x14ac:dyDescent="0.25">
      <c r="A3887">
        <v>1452</v>
      </c>
      <c r="B3887" s="3" t="s">
        <v>1453</v>
      </c>
      <c r="C3887" s="3" t="s">
        <v>5562</v>
      </c>
      <c r="D3887">
        <v>14000</v>
      </c>
      <c r="E3887">
        <v>0</v>
      </c>
      <c r="F3887" t="s">
        <v>8220</v>
      </c>
      <c r="G3887" t="s">
        <v>8224</v>
      </c>
      <c r="H3887" t="s">
        <v>8246</v>
      </c>
      <c r="I3887">
        <v>1406566363</v>
      </c>
      <c r="J3887" s="13">
        <f t="shared" si="241"/>
        <v>41848.703275462962</v>
      </c>
      <c r="K3887">
        <v>1403974363</v>
      </c>
      <c r="L3887" s="13">
        <f t="shared" si="242"/>
        <v>41389.679560185185</v>
      </c>
      <c r="M3887" t="b">
        <v>0</v>
      </c>
      <c r="N3887">
        <v>0</v>
      </c>
      <c r="O3887" t="b">
        <v>0</v>
      </c>
      <c r="P3887" t="s">
        <v>8287</v>
      </c>
      <c r="Q3887" s="6">
        <f t="shared" si="240"/>
        <v>0</v>
      </c>
      <c r="R3887" s="8" t="e">
        <f t="shared" si="243"/>
        <v>#DIV/0!</v>
      </c>
      <c r="S3887" t="s">
        <v>8323</v>
      </c>
      <c r="T3887" t="s">
        <v>8358</v>
      </c>
    </row>
    <row r="3888" spans="1:20" ht="60" x14ac:dyDescent="0.25">
      <c r="A3888">
        <v>1453</v>
      </c>
      <c r="B3888" s="3" t="s">
        <v>1454</v>
      </c>
      <c r="C3888" s="3" t="s">
        <v>5563</v>
      </c>
      <c r="D3888">
        <v>25000</v>
      </c>
      <c r="E3888">
        <v>0</v>
      </c>
      <c r="F3888" t="s">
        <v>8220</v>
      </c>
      <c r="G3888" t="s">
        <v>8230</v>
      </c>
      <c r="H3888" t="s">
        <v>8249</v>
      </c>
      <c r="I3888">
        <v>1492270947</v>
      </c>
      <c r="J3888" s="13">
        <f t="shared" si="241"/>
        <v>42840.654479166667</v>
      </c>
      <c r="K3888">
        <v>1488386547</v>
      </c>
      <c r="L3888" s="13">
        <f t="shared" si="242"/>
        <v>40990.050069444449</v>
      </c>
      <c r="M3888" t="b">
        <v>0</v>
      </c>
      <c r="N3888">
        <v>0</v>
      </c>
      <c r="O3888" t="b">
        <v>0</v>
      </c>
      <c r="P3888" t="s">
        <v>8287</v>
      </c>
      <c r="Q3888" s="6">
        <f t="shared" si="240"/>
        <v>0</v>
      </c>
      <c r="R3888" s="8" t="e">
        <f t="shared" si="243"/>
        <v>#DIV/0!</v>
      </c>
      <c r="S3888" t="s">
        <v>8323</v>
      </c>
      <c r="T3888" t="s">
        <v>8358</v>
      </c>
    </row>
    <row r="3889" spans="1:20" ht="30" x14ac:dyDescent="0.25">
      <c r="A3889">
        <v>1457</v>
      </c>
      <c r="B3889" s="3" t="s">
        <v>1458</v>
      </c>
      <c r="C3889" s="3" t="s">
        <v>5567</v>
      </c>
      <c r="D3889">
        <v>6000</v>
      </c>
      <c r="E3889">
        <v>0</v>
      </c>
      <c r="F3889" t="s">
        <v>8220</v>
      </c>
      <c r="G3889" t="s">
        <v>8224</v>
      </c>
      <c r="H3889" t="s">
        <v>8246</v>
      </c>
      <c r="I3889">
        <v>1447281044</v>
      </c>
      <c r="J3889" s="13">
        <f t="shared" si="241"/>
        <v>42319.938009259262</v>
      </c>
      <c r="K3889">
        <v>1444685444</v>
      </c>
      <c r="L3889" s="13">
        <f t="shared" si="242"/>
        <v>41779.649317129632</v>
      </c>
      <c r="M3889" t="b">
        <v>0</v>
      </c>
      <c r="N3889">
        <v>0</v>
      </c>
      <c r="O3889" t="b">
        <v>0</v>
      </c>
      <c r="P3889" t="s">
        <v>8287</v>
      </c>
      <c r="Q3889" s="6">
        <f t="shared" si="240"/>
        <v>0</v>
      </c>
      <c r="R3889" s="8" t="e">
        <f t="shared" si="243"/>
        <v>#DIV/0!</v>
      </c>
      <c r="S3889" t="s">
        <v>8323</v>
      </c>
      <c r="T3889" t="s">
        <v>8358</v>
      </c>
    </row>
    <row r="3890" spans="1:20" ht="60" x14ac:dyDescent="0.25">
      <c r="A3890">
        <v>1458</v>
      </c>
      <c r="B3890" s="3" t="s">
        <v>1459</v>
      </c>
      <c r="C3890" s="3" t="s">
        <v>5568</v>
      </c>
      <c r="D3890">
        <v>5000</v>
      </c>
      <c r="E3890">
        <v>0</v>
      </c>
      <c r="F3890" t="s">
        <v>8220</v>
      </c>
      <c r="G3890" t="s">
        <v>8224</v>
      </c>
      <c r="H3890" t="s">
        <v>8246</v>
      </c>
      <c r="I3890">
        <v>1407729600</v>
      </c>
      <c r="J3890" s="13">
        <f t="shared" si="241"/>
        <v>41862.166666666664</v>
      </c>
      <c r="K3890">
        <v>1405097760</v>
      </c>
      <c r="L3890" s="13">
        <f t="shared" si="242"/>
        <v>42069.104421296302</v>
      </c>
      <c r="M3890" t="b">
        <v>0</v>
      </c>
      <c r="N3890">
        <v>0</v>
      </c>
      <c r="O3890" t="b">
        <v>0</v>
      </c>
      <c r="P3890" t="s">
        <v>8287</v>
      </c>
      <c r="Q3890" s="6">
        <f t="shared" si="240"/>
        <v>0</v>
      </c>
      <c r="R3890" s="8" t="e">
        <f t="shared" si="243"/>
        <v>#DIV/0!</v>
      </c>
      <c r="S3890" t="s">
        <v>8323</v>
      </c>
      <c r="T3890" t="s">
        <v>8358</v>
      </c>
    </row>
    <row r="3891" spans="1:20" ht="45" x14ac:dyDescent="0.25">
      <c r="A3891">
        <v>1459</v>
      </c>
      <c r="B3891" s="3" t="s">
        <v>1460</v>
      </c>
      <c r="C3891" s="3" t="s">
        <v>5569</v>
      </c>
      <c r="D3891">
        <v>37000</v>
      </c>
      <c r="E3891">
        <v>0</v>
      </c>
      <c r="F3891" t="s">
        <v>8220</v>
      </c>
      <c r="G3891" t="s">
        <v>8232</v>
      </c>
      <c r="H3891" t="s">
        <v>8253</v>
      </c>
      <c r="I3891">
        <v>1449077100</v>
      </c>
      <c r="J3891" s="13">
        <f t="shared" si="241"/>
        <v>42340.725694444445</v>
      </c>
      <c r="K3891">
        <v>1446612896</v>
      </c>
      <c r="L3891" s="13">
        <f t="shared" si="242"/>
        <v>42005.24998842593</v>
      </c>
      <c r="M3891" t="b">
        <v>0</v>
      </c>
      <c r="N3891">
        <v>0</v>
      </c>
      <c r="O3891" t="b">
        <v>0</v>
      </c>
      <c r="P3891" t="s">
        <v>8287</v>
      </c>
      <c r="Q3891" s="6">
        <f t="shared" si="240"/>
        <v>0</v>
      </c>
      <c r="R3891" s="8" t="e">
        <f t="shared" si="243"/>
        <v>#DIV/0!</v>
      </c>
      <c r="S3891" t="s">
        <v>8323</v>
      </c>
      <c r="T3891" t="s">
        <v>8358</v>
      </c>
    </row>
    <row r="3892" spans="1:20" ht="45" x14ac:dyDescent="0.25">
      <c r="A3892">
        <v>1460</v>
      </c>
      <c r="B3892" s="3" t="s">
        <v>1461</v>
      </c>
      <c r="C3892" s="3" t="s">
        <v>5570</v>
      </c>
      <c r="D3892">
        <v>25000000</v>
      </c>
      <c r="E3892">
        <v>0</v>
      </c>
      <c r="F3892" t="s">
        <v>8220</v>
      </c>
      <c r="G3892" t="s">
        <v>8224</v>
      </c>
      <c r="H3892" t="s">
        <v>8246</v>
      </c>
      <c r="I3892">
        <v>1417391100</v>
      </c>
      <c r="J3892" s="13">
        <f t="shared" si="241"/>
        <v>41973.989583333328</v>
      </c>
      <c r="K3892">
        <v>1412371898</v>
      </c>
      <c r="L3892" s="13">
        <f t="shared" si="242"/>
        <v>42256.984791666662</v>
      </c>
      <c r="M3892" t="b">
        <v>0</v>
      </c>
      <c r="N3892">
        <v>0</v>
      </c>
      <c r="O3892" t="b">
        <v>0</v>
      </c>
      <c r="P3892" t="s">
        <v>8287</v>
      </c>
      <c r="Q3892" s="6">
        <f t="shared" si="240"/>
        <v>0</v>
      </c>
      <c r="R3892" s="8" t="e">
        <f t="shared" si="243"/>
        <v>#DIV/0!</v>
      </c>
      <c r="S3892" t="s">
        <v>8323</v>
      </c>
      <c r="T3892" t="s">
        <v>8358</v>
      </c>
    </row>
    <row r="3893" spans="1:20" x14ac:dyDescent="0.25">
      <c r="A3893">
        <v>1484</v>
      </c>
      <c r="B3893" s="3" t="s">
        <v>1485</v>
      </c>
      <c r="C3893" s="3" t="s">
        <v>5594</v>
      </c>
      <c r="D3893">
        <v>2000</v>
      </c>
      <c r="E3893">
        <v>0</v>
      </c>
      <c r="F3893" t="s">
        <v>8221</v>
      </c>
      <c r="G3893" t="s">
        <v>8224</v>
      </c>
      <c r="H3893" t="s">
        <v>8246</v>
      </c>
      <c r="I3893">
        <v>1342882260</v>
      </c>
      <c r="J3893" s="13">
        <f t="shared" si="241"/>
        <v>41111.618750000001</v>
      </c>
      <c r="K3893">
        <v>1337834963</v>
      </c>
      <c r="L3893" s="13">
        <f t="shared" si="242"/>
        <v>42046.072743055556</v>
      </c>
      <c r="M3893" t="b">
        <v>0</v>
      </c>
      <c r="N3893">
        <v>0</v>
      </c>
      <c r="O3893" t="b">
        <v>0</v>
      </c>
      <c r="P3893" t="s">
        <v>8275</v>
      </c>
      <c r="Q3893" s="6">
        <f t="shared" si="240"/>
        <v>0</v>
      </c>
      <c r="R3893" s="8" t="e">
        <f t="shared" si="243"/>
        <v>#DIV/0!</v>
      </c>
      <c r="S3893" t="s">
        <v>8323</v>
      </c>
      <c r="T3893" t="s">
        <v>8345</v>
      </c>
    </row>
    <row r="3894" spans="1:20" ht="45" x14ac:dyDescent="0.25">
      <c r="A3894">
        <v>1487</v>
      </c>
      <c r="B3894" s="3" t="s">
        <v>1488</v>
      </c>
      <c r="C3894" s="3" t="s">
        <v>5597</v>
      </c>
      <c r="D3894">
        <v>10000</v>
      </c>
      <c r="E3894">
        <v>0</v>
      </c>
      <c r="F3894" t="s">
        <v>8221</v>
      </c>
      <c r="G3894" t="s">
        <v>8224</v>
      </c>
      <c r="H3894" t="s">
        <v>8246</v>
      </c>
      <c r="I3894">
        <v>1470175271</v>
      </c>
      <c r="J3894" s="13">
        <f t="shared" si="241"/>
        <v>42584.917488425926</v>
      </c>
      <c r="K3894">
        <v>1467583271</v>
      </c>
      <c r="L3894" s="13">
        <f t="shared" si="242"/>
        <v>42603.354131944448</v>
      </c>
      <c r="M3894" t="b">
        <v>0</v>
      </c>
      <c r="N3894">
        <v>0</v>
      </c>
      <c r="O3894" t="b">
        <v>0</v>
      </c>
      <c r="P3894" t="s">
        <v>8275</v>
      </c>
      <c r="Q3894" s="6">
        <f t="shared" si="240"/>
        <v>0</v>
      </c>
      <c r="R3894" s="8" t="e">
        <f t="shared" si="243"/>
        <v>#DIV/0!</v>
      </c>
      <c r="S3894" t="s">
        <v>8323</v>
      </c>
      <c r="T3894" t="s">
        <v>8345</v>
      </c>
    </row>
    <row r="3895" spans="1:20" ht="45" x14ac:dyDescent="0.25">
      <c r="A3895">
        <v>1489</v>
      </c>
      <c r="B3895" s="3" t="s">
        <v>1490</v>
      </c>
      <c r="C3895" s="3" t="s">
        <v>5599</v>
      </c>
      <c r="D3895">
        <v>5000</v>
      </c>
      <c r="E3895">
        <v>0</v>
      </c>
      <c r="F3895" t="s">
        <v>8221</v>
      </c>
      <c r="G3895" t="s">
        <v>8224</v>
      </c>
      <c r="H3895" t="s">
        <v>8246</v>
      </c>
      <c r="I3895">
        <v>1352994052</v>
      </c>
      <c r="J3895" s="13">
        <f t="shared" si="241"/>
        <v>41228.653379629628</v>
      </c>
      <c r="K3895">
        <v>1350398452</v>
      </c>
      <c r="L3895" s="13">
        <f t="shared" si="242"/>
        <v>42438.53907407407</v>
      </c>
      <c r="M3895" t="b">
        <v>0</v>
      </c>
      <c r="N3895">
        <v>0</v>
      </c>
      <c r="O3895" t="b">
        <v>0</v>
      </c>
      <c r="P3895" t="s">
        <v>8275</v>
      </c>
      <c r="Q3895" s="6">
        <f t="shared" si="240"/>
        <v>0</v>
      </c>
      <c r="R3895" s="8" t="e">
        <f t="shared" si="243"/>
        <v>#DIV/0!</v>
      </c>
      <c r="S3895" t="s">
        <v>8323</v>
      </c>
      <c r="T3895" t="s">
        <v>8345</v>
      </c>
    </row>
    <row r="3896" spans="1:20" ht="45" x14ac:dyDescent="0.25">
      <c r="A3896">
        <v>1493</v>
      </c>
      <c r="B3896" s="3" t="s">
        <v>1494</v>
      </c>
      <c r="C3896" s="3" t="s">
        <v>5603</v>
      </c>
      <c r="D3896">
        <v>2400</v>
      </c>
      <c r="E3896">
        <v>0</v>
      </c>
      <c r="F3896" t="s">
        <v>8221</v>
      </c>
      <c r="G3896" t="s">
        <v>8224</v>
      </c>
      <c r="H3896" t="s">
        <v>8246</v>
      </c>
      <c r="I3896">
        <v>1371415675</v>
      </c>
      <c r="J3896" s="13">
        <f t="shared" si="241"/>
        <v>41441.866608796299</v>
      </c>
      <c r="K3896">
        <v>1368823675</v>
      </c>
      <c r="L3896" s="13">
        <f t="shared" si="242"/>
        <v>42779.21365740741</v>
      </c>
      <c r="M3896" t="b">
        <v>0</v>
      </c>
      <c r="N3896">
        <v>0</v>
      </c>
      <c r="O3896" t="b">
        <v>0</v>
      </c>
      <c r="P3896" t="s">
        <v>8275</v>
      </c>
      <c r="Q3896" s="6">
        <f t="shared" si="240"/>
        <v>0</v>
      </c>
      <c r="R3896" s="8" t="e">
        <f t="shared" si="243"/>
        <v>#DIV/0!</v>
      </c>
      <c r="S3896" t="s">
        <v>8323</v>
      </c>
      <c r="T3896" t="s">
        <v>8345</v>
      </c>
    </row>
    <row r="3897" spans="1:20" ht="30" x14ac:dyDescent="0.25">
      <c r="A3897">
        <v>1495</v>
      </c>
      <c r="B3897" s="3" t="s">
        <v>1496</v>
      </c>
      <c r="C3897" s="3" t="s">
        <v>5605</v>
      </c>
      <c r="D3897">
        <v>2000</v>
      </c>
      <c r="E3897">
        <v>0</v>
      </c>
      <c r="F3897" t="s">
        <v>8221</v>
      </c>
      <c r="G3897" t="s">
        <v>8224</v>
      </c>
      <c r="H3897" t="s">
        <v>8246</v>
      </c>
      <c r="I3897">
        <v>1314471431</v>
      </c>
      <c r="J3897" s="13">
        <f t="shared" si="241"/>
        <v>40782.789710648147</v>
      </c>
      <c r="K3897">
        <v>1311879431</v>
      </c>
      <c r="L3897" s="13">
        <f t="shared" si="242"/>
        <v>42796.069571759261</v>
      </c>
      <c r="M3897" t="b">
        <v>0</v>
      </c>
      <c r="N3897">
        <v>0</v>
      </c>
      <c r="O3897" t="b">
        <v>0</v>
      </c>
      <c r="P3897" t="s">
        <v>8275</v>
      </c>
      <c r="Q3897" s="6">
        <f t="shared" si="240"/>
        <v>0</v>
      </c>
      <c r="R3897" s="8" t="e">
        <f t="shared" si="243"/>
        <v>#DIV/0!</v>
      </c>
      <c r="S3897" t="s">
        <v>8323</v>
      </c>
      <c r="T3897" t="s">
        <v>8345</v>
      </c>
    </row>
    <row r="3898" spans="1:20" ht="45" x14ac:dyDescent="0.25">
      <c r="A3898">
        <v>1496</v>
      </c>
      <c r="B3898" s="3" t="s">
        <v>1497</v>
      </c>
      <c r="C3898" s="3" t="s">
        <v>5606</v>
      </c>
      <c r="D3898">
        <v>1500</v>
      </c>
      <c r="E3898">
        <v>0</v>
      </c>
      <c r="F3898" t="s">
        <v>8221</v>
      </c>
      <c r="G3898" t="s">
        <v>8224</v>
      </c>
      <c r="H3898" t="s">
        <v>8246</v>
      </c>
      <c r="I3898">
        <v>1410866659</v>
      </c>
      <c r="J3898" s="13">
        <f t="shared" si="241"/>
        <v>41898.475219907406</v>
      </c>
      <c r="K3898">
        <v>1405682659</v>
      </c>
      <c r="L3898" s="13">
        <f t="shared" si="242"/>
        <v>42796.207870370374</v>
      </c>
      <c r="M3898" t="b">
        <v>0</v>
      </c>
      <c r="N3898">
        <v>0</v>
      </c>
      <c r="O3898" t="b">
        <v>0</v>
      </c>
      <c r="P3898" t="s">
        <v>8275</v>
      </c>
      <c r="Q3898" s="6">
        <f t="shared" si="240"/>
        <v>0</v>
      </c>
      <c r="R3898" s="8" t="e">
        <f t="shared" si="243"/>
        <v>#DIV/0!</v>
      </c>
      <c r="S3898" t="s">
        <v>8323</v>
      </c>
      <c r="T3898" t="s">
        <v>8345</v>
      </c>
    </row>
    <row r="3899" spans="1:20" ht="45" x14ac:dyDescent="0.25">
      <c r="A3899">
        <v>1544</v>
      </c>
      <c r="B3899" s="3" t="s">
        <v>1545</v>
      </c>
      <c r="C3899" s="3" t="s">
        <v>5654</v>
      </c>
      <c r="D3899">
        <v>1000</v>
      </c>
      <c r="E3899">
        <v>0</v>
      </c>
      <c r="F3899" t="s">
        <v>8221</v>
      </c>
      <c r="G3899" t="s">
        <v>8224</v>
      </c>
      <c r="H3899" t="s">
        <v>8246</v>
      </c>
      <c r="I3899">
        <v>1427847480</v>
      </c>
      <c r="J3899" s="13">
        <f t="shared" si="241"/>
        <v>42095.012499999997</v>
      </c>
      <c r="K3899">
        <v>1424222024</v>
      </c>
      <c r="L3899" s="13">
        <f t="shared" si="242"/>
        <v>42245.016736111109</v>
      </c>
      <c r="M3899" t="b">
        <v>0</v>
      </c>
      <c r="N3899">
        <v>0</v>
      </c>
      <c r="O3899" t="b">
        <v>0</v>
      </c>
      <c r="P3899" t="s">
        <v>8289</v>
      </c>
      <c r="Q3899" s="6">
        <f t="shared" si="240"/>
        <v>0</v>
      </c>
      <c r="R3899" s="8" t="e">
        <f t="shared" si="243"/>
        <v>#DIV/0!</v>
      </c>
      <c r="S3899" t="s">
        <v>8325</v>
      </c>
      <c r="T3899" t="s">
        <v>8353</v>
      </c>
    </row>
    <row r="3900" spans="1:20" ht="45" x14ac:dyDescent="0.25">
      <c r="A3900">
        <v>1547</v>
      </c>
      <c r="B3900" s="3" t="s">
        <v>1548</v>
      </c>
      <c r="C3900" s="3" t="s">
        <v>5657</v>
      </c>
      <c r="D3900">
        <v>20</v>
      </c>
      <c r="E3900">
        <v>0</v>
      </c>
      <c r="F3900" t="s">
        <v>8221</v>
      </c>
      <c r="G3900" t="s">
        <v>8224</v>
      </c>
      <c r="H3900" t="s">
        <v>8246</v>
      </c>
      <c r="I3900">
        <v>1487844882</v>
      </c>
      <c r="J3900" s="13">
        <f t="shared" si="241"/>
        <v>42789.426875000005</v>
      </c>
      <c r="K3900">
        <v>1487240082</v>
      </c>
      <c r="L3900" s="13">
        <f t="shared" si="242"/>
        <v>42179.306388888886</v>
      </c>
      <c r="M3900" t="b">
        <v>0</v>
      </c>
      <c r="N3900">
        <v>0</v>
      </c>
      <c r="O3900" t="b">
        <v>0</v>
      </c>
      <c r="P3900" t="s">
        <v>8289</v>
      </c>
      <c r="Q3900" s="6">
        <f t="shared" si="240"/>
        <v>0</v>
      </c>
      <c r="R3900" s="8" t="e">
        <f t="shared" si="243"/>
        <v>#DIV/0!</v>
      </c>
      <c r="S3900" t="s">
        <v>8325</v>
      </c>
      <c r="T3900" t="s">
        <v>8353</v>
      </c>
    </row>
    <row r="3901" spans="1:20" ht="60" x14ac:dyDescent="0.25">
      <c r="A3901">
        <v>1551</v>
      </c>
      <c r="B3901" s="3" t="s">
        <v>1552</v>
      </c>
      <c r="C3901" s="3" t="s">
        <v>5661</v>
      </c>
      <c r="D3901">
        <v>3500</v>
      </c>
      <c r="E3901">
        <v>0</v>
      </c>
      <c r="F3901" t="s">
        <v>8221</v>
      </c>
      <c r="G3901" t="s">
        <v>8224</v>
      </c>
      <c r="H3901" t="s">
        <v>8246</v>
      </c>
      <c r="I3901">
        <v>1432756039</v>
      </c>
      <c r="J3901" s="13">
        <f t="shared" si="241"/>
        <v>42151.824525462958</v>
      </c>
      <c r="K3901">
        <v>1430164039</v>
      </c>
      <c r="L3901" s="13">
        <f t="shared" si="242"/>
        <v>42451.866967592592</v>
      </c>
      <c r="M3901" t="b">
        <v>0</v>
      </c>
      <c r="N3901">
        <v>0</v>
      </c>
      <c r="O3901" t="b">
        <v>0</v>
      </c>
      <c r="P3901" t="s">
        <v>8289</v>
      </c>
      <c r="Q3901" s="6">
        <f t="shared" si="240"/>
        <v>0</v>
      </c>
      <c r="R3901" s="8" t="e">
        <f t="shared" si="243"/>
        <v>#DIV/0!</v>
      </c>
      <c r="S3901" t="s">
        <v>8325</v>
      </c>
      <c r="T3901" t="s">
        <v>8353</v>
      </c>
    </row>
    <row r="3902" spans="1:20" ht="45" x14ac:dyDescent="0.25">
      <c r="A3902">
        <v>1553</v>
      </c>
      <c r="B3902" s="3" t="s">
        <v>1554</v>
      </c>
      <c r="C3902" s="3" t="s">
        <v>5663</v>
      </c>
      <c r="D3902">
        <v>6000</v>
      </c>
      <c r="E3902">
        <v>0</v>
      </c>
      <c r="F3902" t="s">
        <v>8221</v>
      </c>
      <c r="G3902" t="s">
        <v>8224</v>
      </c>
      <c r="H3902" t="s">
        <v>8246</v>
      </c>
      <c r="I3902">
        <v>1441176447</v>
      </c>
      <c r="J3902" s="13">
        <f t="shared" si="241"/>
        <v>42249.282951388886</v>
      </c>
      <c r="K3902">
        <v>1438584447</v>
      </c>
      <c r="L3902" s="13">
        <f t="shared" si="242"/>
        <v>42125.913807870369</v>
      </c>
      <c r="M3902" t="b">
        <v>0</v>
      </c>
      <c r="N3902">
        <v>0</v>
      </c>
      <c r="O3902" t="b">
        <v>0</v>
      </c>
      <c r="P3902" t="s">
        <v>8289</v>
      </c>
      <c r="Q3902" s="6">
        <f t="shared" si="240"/>
        <v>0</v>
      </c>
      <c r="R3902" s="8" t="e">
        <f t="shared" si="243"/>
        <v>#DIV/0!</v>
      </c>
      <c r="S3902" t="s">
        <v>8325</v>
      </c>
      <c r="T3902" t="s">
        <v>8353</v>
      </c>
    </row>
    <row r="3903" spans="1:20" ht="60" x14ac:dyDescent="0.25">
      <c r="A3903">
        <v>1554</v>
      </c>
      <c r="B3903" s="3" t="s">
        <v>1555</v>
      </c>
      <c r="C3903" s="3" t="s">
        <v>5664</v>
      </c>
      <c r="D3903">
        <v>20000</v>
      </c>
      <c r="E3903">
        <v>0</v>
      </c>
      <c r="F3903" t="s">
        <v>8221</v>
      </c>
      <c r="G3903" t="s">
        <v>8226</v>
      </c>
      <c r="H3903" t="s">
        <v>8248</v>
      </c>
      <c r="I3903">
        <v>1438495390</v>
      </c>
      <c r="J3903" s="13">
        <f t="shared" si="241"/>
        <v>42218.252199074079</v>
      </c>
      <c r="K3903">
        <v>1435903390</v>
      </c>
      <c r="L3903" s="13">
        <f t="shared" si="242"/>
        <v>42319.461377314816</v>
      </c>
      <c r="M3903" t="b">
        <v>0</v>
      </c>
      <c r="N3903">
        <v>0</v>
      </c>
      <c r="O3903" t="b">
        <v>0</v>
      </c>
      <c r="P3903" t="s">
        <v>8289</v>
      </c>
      <c r="Q3903" s="6">
        <f t="shared" si="240"/>
        <v>0</v>
      </c>
      <c r="R3903" s="8" t="e">
        <f t="shared" si="243"/>
        <v>#DIV/0!</v>
      </c>
      <c r="S3903" t="s">
        <v>8325</v>
      </c>
      <c r="T3903" t="s">
        <v>8353</v>
      </c>
    </row>
    <row r="3904" spans="1:20" ht="45" x14ac:dyDescent="0.25">
      <c r="A3904">
        <v>1555</v>
      </c>
      <c r="B3904" s="3" t="s">
        <v>1556</v>
      </c>
      <c r="C3904" s="3" t="s">
        <v>5665</v>
      </c>
      <c r="D3904">
        <v>750</v>
      </c>
      <c r="E3904">
        <v>0</v>
      </c>
      <c r="F3904" t="s">
        <v>8221</v>
      </c>
      <c r="G3904" t="s">
        <v>8224</v>
      </c>
      <c r="H3904" t="s">
        <v>8246</v>
      </c>
      <c r="I3904">
        <v>1442509200</v>
      </c>
      <c r="J3904" s="13">
        <f t="shared" si="241"/>
        <v>42264.708333333328</v>
      </c>
      <c r="K3904">
        <v>1440513832</v>
      </c>
      <c r="L3904" s="13">
        <f t="shared" si="242"/>
        <v>42471.052152777775</v>
      </c>
      <c r="M3904" t="b">
        <v>0</v>
      </c>
      <c r="N3904">
        <v>0</v>
      </c>
      <c r="O3904" t="b">
        <v>0</v>
      </c>
      <c r="P3904" t="s">
        <v>8289</v>
      </c>
      <c r="Q3904" s="6">
        <f t="shared" si="240"/>
        <v>0</v>
      </c>
      <c r="R3904" s="8" t="e">
        <f t="shared" si="243"/>
        <v>#DIV/0!</v>
      </c>
      <c r="S3904" t="s">
        <v>8325</v>
      </c>
      <c r="T3904" t="s">
        <v>8353</v>
      </c>
    </row>
    <row r="3905" spans="1:20" ht="60" x14ac:dyDescent="0.25">
      <c r="A3905">
        <v>1562</v>
      </c>
      <c r="B3905" s="3" t="s">
        <v>1563</v>
      </c>
      <c r="C3905" s="3" t="s">
        <v>5672</v>
      </c>
      <c r="D3905">
        <v>4000</v>
      </c>
      <c r="E3905">
        <v>0</v>
      </c>
      <c r="F3905" t="s">
        <v>8220</v>
      </c>
      <c r="G3905" t="s">
        <v>8224</v>
      </c>
      <c r="H3905" t="s">
        <v>8246</v>
      </c>
      <c r="I3905">
        <v>1259715000</v>
      </c>
      <c r="J3905" s="13">
        <f t="shared" si="241"/>
        <v>40149.034722222219</v>
      </c>
      <c r="K3905">
        <v>1253712916</v>
      </c>
      <c r="L3905" s="13">
        <f t="shared" si="242"/>
        <v>42272.087766203709</v>
      </c>
      <c r="M3905" t="b">
        <v>0</v>
      </c>
      <c r="N3905">
        <v>0</v>
      </c>
      <c r="O3905" t="b">
        <v>0</v>
      </c>
      <c r="P3905" t="s">
        <v>8290</v>
      </c>
      <c r="Q3905" s="6">
        <f t="shared" si="240"/>
        <v>0</v>
      </c>
      <c r="R3905" s="8" t="e">
        <f t="shared" si="243"/>
        <v>#DIV/0!</v>
      </c>
      <c r="S3905" t="s">
        <v>8323</v>
      </c>
      <c r="T3905" t="s">
        <v>8355</v>
      </c>
    </row>
    <row r="3906" spans="1:20" x14ac:dyDescent="0.25">
      <c r="A3906">
        <v>1569</v>
      </c>
      <c r="B3906" s="3" t="s">
        <v>1570</v>
      </c>
      <c r="C3906" s="3" t="s">
        <v>5679</v>
      </c>
      <c r="D3906">
        <v>30000</v>
      </c>
      <c r="E3906">
        <v>0</v>
      </c>
      <c r="F3906" t="s">
        <v>8220</v>
      </c>
      <c r="G3906" t="s">
        <v>8224</v>
      </c>
      <c r="H3906" t="s">
        <v>8246</v>
      </c>
      <c r="I3906">
        <v>1369498714</v>
      </c>
      <c r="J3906" s="13">
        <f t="shared" si="241"/>
        <v>41419.679560185185</v>
      </c>
      <c r="K3906">
        <v>1366906714</v>
      </c>
      <c r="L3906" s="13">
        <f t="shared" si="242"/>
        <v>42152.906851851847</v>
      </c>
      <c r="M3906" t="b">
        <v>0</v>
      </c>
      <c r="N3906">
        <v>0</v>
      </c>
      <c r="O3906" t="b">
        <v>0</v>
      </c>
      <c r="P3906" t="s">
        <v>8290</v>
      </c>
      <c r="Q3906" s="6">
        <f t="shared" ref="Q3906:Q3969" si="244">E3906/D3906</f>
        <v>0</v>
      </c>
      <c r="R3906" s="8" t="e">
        <f t="shared" si="243"/>
        <v>#DIV/0!</v>
      </c>
      <c r="S3906" t="s">
        <v>8323</v>
      </c>
      <c r="T3906" t="s">
        <v>8355</v>
      </c>
    </row>
    <row r="3907" spans="1:20" ht="45" x14ac:dyDescent="0.25">
      <c r="A3907">
        <v>1580</v>
      </c>
      <c r="B3907" s="3" t="s">
        <v>1581</v>
      </c>
      <c r="C3907" s="3" t="s">
        <v>5690</v>
      </c>
      <c r="D3907">
        <v>1750</v>
      </c>
      <c r="E3907">
        <v>0</v>
      </c>
      <c r="F3907" t="s">
        <v>8220</v>
      </c>
      <c r="G3907" t="s">
        <v>8224</v>
      </c>
      <c r="H3907" t="s">
        <v>8246</v>
      </c>
      <c r="I3907">
        <v>1337562726</v>
      </c>
      <c r="J3907" s="13">
        <f t="shared" ref="J3907:J3970" si="245">(((I3907/60)/60)/24)+DATE(1970,1,1)</f>
        <v>41050.050069444449</v>
      </c>
      <c r="K3907">
        <v>1332378726</v>
      </c>
      <c r="L3907" s="13">
        <f t="shared" ref="L3907:L3970" si="246">(((K3926/60)/60)/24)+DATE(1970,1,1)</f>
        <v>42325.683807870373</v>
      </c>
      <c r="M3907" t="b">
        <v>0</v>
      </c>
      <c r="N3907">
        <v>0</v>
      </c>
      <c r="O3907" t="b">
        <v>0</v>
      </c>
      <c r="P3907" t="s">
        <v>8290</v>
      </c>
      <c r="Q3907" s="6">
        <f t="shared" si="244"/>
        <v>0</v>
      </c>
      <c r="R3907" s="8" t="e">
        <f t="shared" ref="R3907:R3970" si="247">E3907/N3907</f>
        <v>#DIV/0!</v>
      </c>
      <c r="S3907" t="s">
        <v>8323</v>
      </c>
      <c r="T3907" t="s">
        <v>8355</v>
      </c>
    </row>
    <row r="3908" spans="1:20" ht="60" x14ac:dyDescent="0.25">
      <c r="A3908">
        <v>1584</v>
      </c>
      <c r="B3908" s="3" t="s">
        <v>1585</v>
      </c>
      <c r="C3908" s="3" t="s">
        <v>5694</v>
      </c>
      <c r="D3908">
        <v>1200</v>
      </c>
      <c r="E3908">
        <v>0</v>
      </c>
      <c r="F3908" t="s">
        <v>8221</v>
      </c>
      <c r="G3908" t="s">
        <v>8224</v>
      </c>
      <c r="H3908" t="s">
        <v>8246</v>
      </c>
      <c r="I3908">
        <v>1401464101</v>
      </c>
      <c r="J3908" s="13">
        <f t="shared" si="245"/>
        <v>41789.649317129632</v>
      </c>
      <c r="K3908">
        <v>1400600101</v>
      </c>
      <c r="L3908" s="13">
        <f t="shared" si="246"/>
        <v>42614.675625000003</v>
      </c>
      <c r="M3908" t="b">
        <v>0</v>
      </c>
      <c r="N3908">
        <v>0</v>
      </c>
      <c r="O3908" t="b">
        <v>0</v>
      </c>
      <c r="P3908" t="s">
        <v>8291</v>
      </c>
      <c r="Q3908" s="6">
        <f t="shared" si="244"/>
        <v>0</v>
      </c>
      <c r="R3908" s="8" t="e">
        <f t="shared" si="247"/>
        <v>#DIV/0!</v>
      </c>
      <c r="S3908" t="s">
        <v>8325</v>
      </c>
      <c r="T3908" t="s">
        <v>8343</v>
      </c>
    </row>
    <row r="3909" spans="1:20" ht="30" x14ac:dyDescent="0.25">
      <c r="A3909">
        <v>1586</v>
      </c>
      <c r="B3909" s="3" t="s">
        <v>1587</v>
      </c>
      <c r="C3909" s="3" t="s">
        <v>5696</v>
      </c>
      <c r="D3909">
        <v>1500</v>
      </c>
      <c r="E3909">
        <v>0</v>
      </c>
      <c r="F3909" t="s">
        <v>8221</v>
      </c>
      <c r="G3909" t="s">
        <v>8224</v>
      </c>
      <c r="H3909" t="s">
        <v>8246</v>
      </c>
      <c r="I3909">
        <v>1428197422</v>
      </c>
      <c r="J3909" s="13">
        <f t="shared" si="245"/>
        <v>42099.062754629631</v>
      </c>
      <c r="K3909">
        <v>1425609022</v>
      </c>
      <c r="L3909" s="13">
        <f t="shared" si="246"/>
        <v>42171.817384259266</v>
      </c>
      <c r="M3909" t="b">
        <v>0</v>
      </c>
      <c r="N3909">
        <v>0</v>
      </c>
      <c r="O3909" t="b">
        <v>0</v>
      </c>
      <c r="P3909" t="s">
        <v>8291</v>
      </c>
      <c r="Q3909" s="6">
        <f t="shared" si="244"/>
        <v>0</v>
      </c>
      <c r="R3909" s="8" t="e">
        <f t="shared" si="247"/>
        <v>#DIV/0!</v>
      </c>
      <c r="S3909" t="s">
        <v>8325</v>
      </c>
      <c r="T3909" t="s">
        <v>8343</v>
      </c>
    </row>
    <row r="3910" spans="1:20" ht="30" x14ac:dyDescent="0.25">
      <c r="A3910">
        <v>1588</v>
      </c>
      <c r="B3910" s="3" t="s">
        <v>1589</v>
      </c>
      <c r="C3910" s="3" t="s">
        <v>5698</v>
      </c>
      <c r="D3910">
        <v>516</v>
      </c>
      <c r="E3910">
        <v>0</v>
      </c>
      <c r="F3910" t="s">
        <v>8221</v>
      </c>
      <c r="G3910" t="s">
        <v>8224</v>
      </c>
      <c r="H3910" t="s">
        <v>8246</v>
      </c>
      <c r="I3910">
        <v>1422735120</v>
      </c>
      <c r="J3910" s="13">
        <f t="shared" si="245"/>
        <v>42035.841666666667</v>
      </c>
      <c r="K3910">
        <v>1420091999</v>
      </c>
      <c r="L3910" s="13">
        <f t="shared" si="246"/>
        <v>41855.859814814816</v>
      </c>
      <c r="M3910" t="b">
        <v>0</v>
      </c>
      <c r="N3910">
        <v>0</v>
      </c>
      <c r="O3910" t="b">
        <v>0</v>
      </c>
      <c r="P3910" t="s">
        <v>8291</v>
      </c>
      <c r="Q3910" s="6">
        <f t="shared" si="244"/>
        <v>0</v>
      </c>
      <c r="R3910" s="8" t="e">
        <f t="shared" si="247"/>
        <v>#DIV/0!</v>
      </c>
      <c r="S3910" t="s">
        <v>8325</v>
      </c>
      <c r="T3910" t="s">
        <v>8343</v>
      </c>
    </row>
    <row r="3911" spans="1:20" ht="45" x14ac:dyDescent="0.25">
      <c r="A3911">
        <v>1589</v>
      </c>
      <c r="B3911" s="3" t="s">
        <v>1590</v>
      </c>
      <c r="C3911" s="3" t="s">
        <v>5699</v>
      </c>
      <c r="D3911">
        <v>1200</v>
      </c>
      <c r="E3911">
        <v>0</v>
      </c>
      <c r="F3911" t="s">
        <v>8221</v>
      </c>
      <c r="G3911" t="s">
        <v>8224</v>
      </c>
      <c r="H3911" t="s">
        <v>8246</v>
      </c>
      <c r="I3911">
        <v>1444433886</v>
      </c>
      <c r="J3911" s="13">
        <f t="shared" si="245"/>
        <v>42286.984791666662</v>
      </c>
      <c r="K3911">
        <v>1441841886</v>
      </c>
      <c r="L3911" s="13">
        <f t="shared" si="246"/>
        <v>41829.889027777775</v>
      </c>
      <c r="M3911" t="b">
        <v>0</v>
      </c>
      <c r="N3911">
        <v>0</v>
      </c>
      <c r="O3911" t="b">
        <v>0</v>
      </c>
      <c r="P3911" t="s">
        <v>8291</v>
      </c>
      <c r="Q3911" s="6">
        <f t="shared" si="244"/>
        <v>0</v>
      </c>
      <c r="R3911" s="8" t="e">
        <f t="shared" si="247"/>
        <v>#DIV/0!</v>
      </c>
      <c r="S3911" t="s">
        <v>8325</v>
      </c>
      <c r="T3911" t="s">
        <v>8343</v>
      </c>
    </row>
    <row r="3912" spans="1:20" ht="30" x14ac:dyDescent="0.25">
      <c r="A3912">
        <v>1592</v>
      </c>
      <c r="B3912" s="3" t="s">
        <v>1593</v>
      </c>
      <c r="C3912" s="3" t="s">
        <v>5702</v>
      </c>
      <c r="D3912">
        <v>25</v>
      </c>
      <c r="E3912">
        <v>0</v>
      </c>
      <c r="F3912" t="s">
        <v>8221</v>
      </c>
      <c r="G3912" t="s">
        <v>8224</v>
      </c>
      <c r="H3912" t="s">
        <v>8246</v>
      </c>
      <c r="I3912">
        <v>1427503485</v>
      </c>
      <c r="J3912" s="13">
        <f t="shared" si="245"/>
        <v>42091.031076388885</v>
      </c>
      <c r="K3912">
        <v>1423619085</v>
      </c>
      <c r="L3912" s="13">
        <f t="shared" si="246"/>
        <v>42172.906678240746</v>
      </c>
      <c r="M3912" t="b">
        <v>0</v>
      </c>
      <c r="N3912">
        <v>0</v>
      </c>
      <c r="O3912" t="b">
        <v>0</v>
      </c>
      <c r="P3912" t="s">
        <v>8291</v>
      </c>
      <c r="Q3912" s="6">
        <f t="shared" si="244"/>
        <v>0</v>
      </c>
      <c r="R3912" s="8" t="e">
        <f t="shared" si="247"/>
        <v>#DIV/0!</v>
      </c>
      <c r="S3912" t="s">
        <v>8325</v>
      </c>
      <c r="T3912" t="s">
        <v>8343</v>
      </c>
    </row>
    <row r="3913" spans="1:20" ht="45" x14ac:dyDescent="0.25">
      <c r="A3913">
        <v>1597</v>
      </c>
      <c r="B3913" s="3" t="s">
        <v>1598</v>
      </c>
      <c r="C3913" s="3" t="s">
        <v>5707</v>
      </c>
      <c r="D3913">
        <v>15000</v>
      </c>
      <c r="E3913">
        <v>0</v>
      </c>
      <c r="F3913" t="s">
        <v>8221</v>
      </c>
      <c r="G3913" t="s">
        <v>8224</v>
      </c>
      <c r="H3913" t="s">
        <v>8246</v>
      </c>
      <c r="I3913">
        <v>1474360197</v>
      </c>
      <c r="J3913" s="13">
        <f t="shared" si="245"/>
        <v>42633.354131944448</v>
      </c>
      <c r="K3913">
        <v>1471768197</v>
      </c>
      <c r="L3913" s="13">
        <f t="shared" si="246"/>
        <v>42067.234375</v>
      </c>
      <c r="M3913" t="b">
        <v>0</v>
      </c>
      <c r="N3913">
        <v>0</v>
      </c>
      <c r="O3913" t="b">
        <v>0</v>
      </c>
      <c r="P3913" t="s">
        <v>8291</v>
      </c>
      <c r="Q3913" s="6">
        <f t="shared" si="244"/>
        <v>0</v>
      </c>
      <c r="R3913" s="8" t="e">
        <f t="shared" si="247"/>
        <v>#DIV/0!</v>
      </c>
      <c r="S3913" t="s">
        <v>8325</v>
      </c>
      <c r="T3913" t="s">
        <v>8343</v>
      </c>
    </row>
    <row r="3914" spans="1:20" ht="45" x14ac:dyDescent="0.25">
      <c r="A3914">
        <v>1599</v>
      </c>
      <c r="B3914" s="3" t="s">
        <v>1600</v>
      </c>
      <c r="C3914" s="3" t="s">
        <v>5709</v>
      </c>
      <c r="D3914">
        <v>500</v>
      </c>
      <c r="E3914">
        <v>0</v>
      </c>
      <c r="F3914" t="s">
        <v>8221</v>
      </c>
      <c r="G3914" t="s">
        <v>8225</v>
      </c>
      <c r="H3914" t="s">
        <v>8247</v>
      </c>
      <c r="I3914">
        <v>1460116576</v>
      </c>
      <c r="J3914" s="13">
        <f t="shared" si="245"/>
        <v>42468.497407407413</v>
      </c>
      <c r="K3914">
        <v>1457528176</v>
      </c>
      <c r="L3914" s="13">
        <f t="shared" si="246"/>
        <v>42000.300243055557</v>
      </c>
      <c r="M3914" t="b">
        <v>0</v>
      </c>
      <c r="N3914">
        <v>0</v>
      </c>
      <c r="O3914" t="b">
        <v>0</v>
      </c>
      <c r="P3914" t="s">
        <v>8291</v>
      </c>
      <c r="Q3914" s="6">
        <f t="shared" si="244"/>
        <v>0</v>
      </c>
      <c r="R3914" s="8" t="e">
        <f t="shared" si="247"/>
        <v>#DIV/0!</v>
      </c>
      <c r="S3914" t="s">
        <v>8325</v>
      </c>
      <c r="T3914" t="s">
        <v>8343</v>
      </c>
    </row>
    <row r="3915" spans="1:20" ht="45" x14ac:dyDescent="0.25">
      <c r="A3915">
        <v>1682</v>
      </c>
      <c r="B3915" s="3" t="s">
        <v>1683</v>
      </c>
      <c r="C3915" s="3" t="s">
        <v>5792</v>
      </c>
      <c r="D3915">
        <v>6000</v>
      </c>
      <c r="E3915">
        <v>0</v>
      </c>
      <c r="F3915" t="s">
        <v>8222</v>
      </c>
      <c r="G3915" t="s">
        <v>8224</v>
      </c>
      <c r="H3915" t="s">
        <v>8246</v>
      </c>
      <c r="I3915">
        <v>1492142860</v>
      </c>
      <c r="J3915" s="13">
        <f t="shared" si="245"/>
        <v>42839.171990740739</v>
      </c>
      <c r="K3915">
        <v>1486962460</v>
      </c>
      <c r="L3915" s="13">
        <f t="shared" si="246"/>
        <v>42709.002881944441</v>
      </c>
      <c r="M3915" t="b">
        <v>0</v>
      </c>
      <c r="N3915">
        <v>0</v>
      </c>
      <c r="O3915" t="b">
        <v>0</v>
      </c>
      <c r="P3915" t="s">
        <v>8293</v>
      </c>
      <c r="Q3915" s="6">
        <f t="shared" si="244"/>
        <v>0</v>
      </c>
      <c r="R3915" s="8" t="e">
        <f t="shared" si="247"/>
        <v>#DIV/0!</v>
      </c>
      <c r="S3915" t="s">
        <v>8314</v>
      </c>
      <c r="T3915" t="s">
        <v>8339</v>
      </c>
    </row>
    <row r="3916" spans="1:20" ht="60" x14ac:dyDescent="0.25">
      <c r="A3916">
        <v>1696</v>
      </c>
      <c r="B3916" s="3" t="s">
        <v>1697</v>
      </c>
      <c r="C3916" s="3" t="s">
        <v>5806</v>
      </c>
      <c r="D3916">
        <v>300000</v>
      </c>
      <c r="E3916">
        <v>0</v>
      </c>
      <c r="F3916" t="s">
        <v>8222</v>
      </c>
      <c r="G3916" t="s">
        <v>8224</v>
      </c>
      <c r="H3916" t="s">
        <v>8246</v>
      </c>
      <c r="I3916">
        <v>1491007211</v>
      </c>
      <c r="J3916" s="13">
        <f t="shared" si="245"/>
        <v>42826.027905092589</v>
      </c>
      <c r="K3916">
        <v>1488418811</v>
      </c>
      <c r="L3916" s="13">
        <f t="shared" si="246"/>
        <v>41776.284780092588</v>
      </c>
      <c r="M3916" t="b">
        <v>0</v>
      </c>
      <c r="N3916">
        <v>0</v>
      </c>
      <c r="O3916" t="b">
        <v>0</v>
      </c>
      <c r="P3916" t="s">
        <v>8293</v>
      </c>
      <c r="Q3916" s="6">
        <f t="shared" si="244"/>
        <v>0</v>
      </c>
      <c r="R3916" s="8" t="e">
        <f t="shared" si="247"/>
        <v>#DIV/0!</v>
      </c>
      <c r="S3916" t="s">
        <v>8314</v>
      </c>
      <c r="T3916" t="s">
        <v>8339</v>
      </c>
    </row>
    <row r="3917" spans="1:20" ht="75" x14ac:dyDescent="0.25">
      <c r="A3917">
        <v>1698</v>
      </c>
      <c r="B3917" s="3" t="s">
        <v>1699</v>
      </c>
      <c r="C3917" s="3" t="s">
        <v>5808</v>
      </c>
      <c r="D3917">
        <v>125000</v>
      </c>
      <c r="E3917">
        <v>0</v>
      </c>
      <c r="F3917" t="s">
        <v>8222</v>
      </c>
      <c r="G3917" t="s">
        <v>8224</v>
      </c>
      <c r="H3917" t="s">
        <v>8246</v>
      </c>
      <c r="I3917">
        <v>1490499180</v>
      </c>
      <c r="J3917" s="13">
        <f t="shared" si="245"/>
        <v>42820.147916666669</v>
      </c>
      <c r="K3917">
        <v>1488430760</v>
      </c>
      <c r="L3917" s="13">
        <f t="shared" si="246"/>
        <v>42035.029224537036</v>
      </c>
      <c r="M3917" t="b">
        <v>0</v>
      </c>
      <c r="N3917">
        <v>0</v>
      </c>
      <c r="O3917" t="b">
        <v>0</v>
      </c>
      <c r="P3917" t="s">
        <v>8293</v>
      </c>
      <c r="Q3917" s="6">
        <f t="shared" si="244"/>
        <v>0</v>
      </c>
      <c r="R3917" s="8" t="e">
        <f t="shared" si="247"/>
        <v>#DIV/0!</v>
      </c>
      <c r="S3917" t="s">
        <v>8314</v>
      </c>
      <c r="T3917" t="s">
        <v>8339</v>
      </c>
    </row>
    <row r="3918" spans="1:20" ht="45" x14ac:dyDescent="0.25">
      <c r="A3918">
        <v>1705</v>
      </c>
      <c r="B3918" s="3" t="s">
        <v>1706</v>
      </c>
      <c r="C3918" s="3" t="s">
        <v>5815</v>
      </c>
      <c r="D3918">
        <v>2000</v>
      </c>
      <c r="E3918">
        <v>0</v>
      </c>
      <c r="F3918" t="s">
        <v>8221</v>
      </c>
      <c r="G3918" t="s">
        <v>8224</v>
      </c>
      <c r="H3918" t="s">
        <v>8246</v>
      </c>
      <c r="I3918">
        <v>1441814400</v>
      </c>
      <c r="J3918" s="13">
        <f t="shared" si="245"/>
        <v>42256.666666666672</v>
      </c>
      <c r="K3918">
        <v>1440807846</v>
      </c>
      <c r="L3918" s="13">
        <f t="shared" si="246"/>
        <v>41773.008738425924</v>
      </c>
      <c r="M3918" t="b">
        <v>0</v>
      </c>
      <c r="N3918">
        <v>0</v>
      </c>
      <c r="O3918" t="b">
        <v>0</v>
      </c>
      <c r="P3918" t="s">
        <v>8293</v>
      </c>
      <c r="Q3918" s="6">
        <f t="shared" si="244"/>
        <v>0</v>
      </c>
      <c r="R3918" s="8" t="e">
        <f t="shared" si="247"/>
        <v>#DIV/0!</v>
      </c>
      <c r="S3918" t="s">
        <v>8314</v>
      </c>
      <c r="T3918" t="s">
        <v>8339</v>
      </c>
    </row>
    <row r="3919" spans="1:20" ht="45" x14ac:dyDescent="0.25">
      <c r="A3919">
        <v>1706</v>
      </c>
      <c r="B3919" s="3" t="s">
        <v>1707</v>
      </c>
      <c r="C3919" s="3" t="s">
        <v>5816</v>
      </c>
      <c r="D3919">
        <v>5500</v>
      </c>
      <c r="E3919">
        <v>0</v>
      </c>
      <c r="F3919" t="s">
        <v>8221</v>
      </c>
      <c r="G3919" t="s">
        <v>8236</v>
      </c>
      <c r="H3919" t="s">
        <v>8249</v>
      </c>
      <c r="I3919">
        <v>1440314472</v>
      </c>
      <c r="J3919" s="13">
        <f t="shared" si="245"/>
        <v>42239.306388888886</v>
      </c>
      <c r="K3919">
        <v>1435130472</v>
      </c>
      <c r="L3919" s="13">
        <f t="shared" si="246"/>
        <v>42678.586655092593</v>
      </c>
      <c r="M3919" t="b">
        <v>0</v>
      </c>
      <c r="N3919">
        <v>0</v>
      </c>
      <c r="O3919" t="b">
        <v>0</v>
      </c>
      <c r="P3919" t="s">
        <v>8293</v>
      </c>
      <c r="Q3919" s="6">
        <f t="shared" si="244"/>
        <v>0</v>
      </c>
      <c r="R3919" s="8" t="e">
        <f t="shared" si="247"/>
        <v>#DIV/0!</v>
      </c>
      <c r="S3919" t="s">
        <v>8314</v>
      </c>
      <c r="T3919" t="s">
        <v>8339</v>
      </c>
    </row>
    <row r="3920" spans="1:20" ht="60" x14ac:dyDescent="0.25">
      <c r="A3920">
        <v>1708</v>
      </c>
      <c r="B3920" s="3" t="s">
        <v>1709</v>
      </c>
      <c r="C3920" s="3" t="s">
        <v>5818</v>
      </c>
      <c r="D3920">
        <v>7000</v>
      </c>
      <c r="E3920">
        <v>0</v>
      </c>
      <c r="F3920" t="s">
        <v>8221</v>
      </c>
      <c r="G3920" t="s">
        <v>8224</v>
      </c>
      <c r="H3920" t="s">
        <v>8246</v>
      </c>
      <c r="I3920">
        <v>1462135706</v>
      </c>
      <c r="J3920" s="13">
        <f t="shared" si="245"/>
        <v>42491.866967592592</v>
      </c>
      <c r="K3920">
        <v>1458679706</v>
      </c>
      <c r="L3920" s="13">
        <f t="shared" si="246"/>
        <v>42329.58839120371</v>
      </c>
      <c r="M3920" t="b">
        <v>0</v>
      </c>
      <c r="N3920">
        <v>0</v>
      </c>
      <c r="O3920" t="b">
        <v>0</v>
      </c>
      <c r="P3920" t="s">
        <v>8293</v>
      </c>
      <c r="Q3920" s="6">
        <f t="shared" si="244"/>
        <v>0</v>
      </c>
      <c r="R3920" s="8" t="e">
        <f t="shared" si="247"/>
        <v>#DIV/0!</v>
      </c>
      <c r="S3920" t="s">
        <v>8314</v>
      </c>
      <c r="T3920" t="s">
        <v>8339</v>
      </c>
    </row>
    <row r="3921" spans="1:20" ht="60" x14ac:dyDescent="0.25">
      <c r="A3921">
        <v>1712</v>
      </c>
      <c r="B3921" s="3" t="s">
        <v>1713</v>
      </c>
      <c r="C3921" s="3" t="s">
        <v>5822</v>
      </c>
      <c r="D3921">
        <v>5000</v>
      </c>
      <c r="E3921">
        <v>0</v>
      </c>
      <c r="F3921" t="s">
        <v>8221</v>
      </c>
      <c r="G3921" t="s">
        <v>8224</v>
      </c>
      <c r="H3921" t="s">
        <v>8246</v>
      </c>
      <c r="I3921">
        <v>1435701353</v>
      </c>
      <c r="J3921" s="13">
        <f t="shared" si="245"/>
        <v>42185.913807870369</v>
      </c>
      <c r="K3921">
        <v>1430517353</v>
      </c>
      <c r="L3921" s="13">
        <f t="shared" si="246"/>
        <v>42651.006273148145</v>
      </c>
      <c r="M3921" t="b">
        <v>0</v>
      </c>
      <c r="N3921">
        <v>0</v>
      </c>
      <c r="O3921" t="b">
        <v>0</v>
      </c>
      <c r="P3921" t="s">
        <v>8293</v>
      </c>
      <c r="Q3921" s="6">
        <f t="shared" si="244"/>
        <v>0</v>
      </c>
      <c r="R3921" s="8" t="e">
        <f t="shared" si="247"/>
        <v>#DIV/0!</v>
      </c>
      <c r="S3921" t="s">
        <v>8314</v>
      </c>
      <c r="T3921" t="s">
        <v>8339</v>
      </c>
    </row>
    <row r="3922" spans="1:20" ht="45" x14ac:dyDescent="0.25">
      <c r="A3922">
        <v>1721</v>
      </c>
      <c r="B3922" s="3" t="s">
        <v>1722</v>
      </c>
      <c r="C3922" s="3" t="s">
        <v>5831</v>
      </c>
      <c r="D3922">
        <v>5000</v>
      </c>
      <c r="E3922">
        <v>0</v>
      </c>
      <c r="F3922" t="s">
        <v>8221</v>
      </c>
      <c r="G3922" t="s">
        <v>8224</v>
      </c>
      <c r="H3922" t="s">
        <v>8246</v>
      </c>
      <c r="I3922">
        <v>1449831863</v>
      </c>
      <c r="J3922" s="13">
        <f t="shared" si="245"/>
        <v>42349.461377314816</v>
      </c>
      <c r="K3922">
        <v>1447239863</v>
      </c>
      <c r="L3922" s="13">
        <f t="shared" si="246"/>
        <v>41800.819571759261</v>
      </c>
      <c r="M3922" t="b">
        <v>0</v>
      </c>
      <c r="N3922">
        <v>0</v>
      </c>
      <c r="O3922" t="b">
        <v>0</v>
      </c>
      <c r="P3922" t="s">
        <v>8293</v>
      </c>
      <c r="Q3922" s="6">
        <f t="shared" si="244"/>
        <v>0</v>
      </c>
      <c r="R3922" s="8" t="e">
        <f t="shared" si="247"/>
        <v>#DIV/0!</v>
      </c>
      <c r="S3922" t="s">
        <v>8314</v>
      </c>
      <c r="T3922" t="s">
        <v>8339</v>
      </c>
    </row>
    <row r="3923" spans="1:20" ht="60" x14ac:dyDescent="0.25">
      <c r="A3923">
        <v>1729</v>
      </c>
      <c r="B3923" s="3" t="s">
        <v>1730</v>
      </c>
      <c r="C3923" s="3" t="s">
        <v>5839</v>
      </c>
      <c r="D3923">
        <v>10000</v>
      </c>
      <c r="E3923">
        <v>0</v>
      </c>
      <c r="F3923" t="s">
        <v>8221</v>
      </c>
      <c r="G3923" t="s">
        <v>8224</v>
      </c>
      <c r="H3923" t="s">
        <v>8246</v>
      </c>
      <c r="I3923">
        <v>1465521306</v>
      </c>
      <c r="J3923" s="13">
        <f t="shared" si="245"/>
        <v>42531.052152777775</v>
      </c>
      <c r="K3923">
        <v>1460337306</v>
      </c>
      <c r="L3923" s="13">
        <f t="shared" si="246"/>
        <v>41847.930694444447</v>
      </c>
      <c r="M3923" t="b">
        <v>0</v>
      </c>
      <c r="N3923">
        <v>0</v>
      </c>
      <c r="O3923" t="b">
        <v>0</v>
      </c>
      <c r="P3923" t="s">
        <v>8293</v>
      </c>
      <c r="Q3923" s="6">
        <f t="shared" si="244"/>
        <v>0</v>
      </c>
      <c r="R3923" s="8" t="e">
        <f t="shared" si="247"/>
        <v>#DIV/0!</v>
      </c>
      <c r="S3923" t="s">
        <v>8314</v>
      </c>
      <c r="T3923" t="s">
        <v>8339</v>
      </c>
    </row>
    <row r="3924" spans="1:20" ht="45" x14ac:dyDescent="0.25">
      <c r="A3924">
        <v>1730</v>
      </c>
      <c r="B3924" s="3" t="s">
        <v>1731</v>
      </c>
      <c r="C3924" s="3" t="s">
        <v>5840</v>
      </c>
      <c r="D3924">
        <v>3000</v>
      </c>
      <c r="E3924">
        <v>0</v>
      </c>
      <c r="F3924" t="s">
        <v>8221</v>
      </c>
      <c r="G3924" t="s">
        <v>8224</v>
      </c>
      <c r="H3924" t="s">
        <v>8246</v>
      </c>
      <c r="I3924">
        <v>1445738783</v>
      </c>
      <c r="J3924" s="13">
        <f t="shared" si="245"/>
        <v>42302.087766203709</v>
      </c>
      <c r="K3924">
        <v>1443146783</v>
      </c>
      <c r="L3924" s="13">
        <f t="shared" si="246"/>
        <v>41927.235636574071</v>
      </c>
      <c r="M3924" t="b">
        <v>0</v>
      </c>
      <c r="N3924">
        <v>0</v>
      </c>
      <c r="O3924" t="b">
        <v>0</v>
      </c>
      <c r="P3924" t="s">
        <v>8293</v>
      </c>
      <c r="Q3924" s="6">
        <f t="shared" si="244"/>
        <v>0</v>
      </c>
      <c r="R3924" s="8" t="e">
        <f t="shared" si="247"/>
        <v>#DIV/0!</v>
      </c>
      <c r="S3924" t="s">
        <v>8314</v>
      </c>
      <c r="T3924" t="s">
        <v>8339</v>
      </c>
    </row>
    <row r="3925" spans="1:20" ht="30" x14ac:dyDescent="0.25">
      <c r="A3925">
        <v>1731</v>
      </c>
      <c r="B3925" s="3" t="s">
        <v>1732</v>
      </c>
      <c r="C3925" s="3" t="s">
        <v>5841</v>
      </c>
      <c r="D3925">
        <v>1000</v>
      </c>
      <c r="E3925">
        <v>0</v>
      </c>
      <c r="F3925" t="s">
        <v>8221</v>
      </c>
      <c r="G3925" t="s">
        <v>8224</v>
      </c>
      <c r="H3925" t="s">
        <v>8246</v>
      </c>
      <c r="I3925">
        <v>1434034800</v>
      </c>
      <c r="J3925" s="13">
        <f t="shared" si="245"/>
        <v>42166.625</v>
      </c>
      <c r="K3925">
        <v>1432849552</v>
      </c>
      <c r="L3925" s="13">
        <f t="shared" si="246"/>
        <v>40355.024953703702</v>
      </c>
      <c r="M3925" t="b">
        <v>0</v>
      </c>
      <c r="N3925">
        <v>0</v>
      </c>
      <c r="O3925" t="b">
        <v>0</v>
      </c>
      <c r="P3925" t="s">
        <v>8293</v>
      </c>
      <c r="Q3925" s="6">
        <f t="shared" si="244"/>
        <v>0</v>
      </c>
      <c r="R3925" s="8" t="e">
        <f t="shared" si="247"/>
        <v>#DIV/0!</v>
      </c>
      <c r="S3925" t="s">
        <v>8314</v>
      </c>
      <c r="T3925" t="s">
        <v>8339</v>
      </c>
    </row>
    <row r="3926" spans="1:20" ht="60" x14ac:dyDescent="0.25">
      <c r="A3926">
        <v>1732</v>
      </c>
      <c r="B3926" s="3" t="s">
        <v>1733</v>
      </c>
      <c r="C3926" s="3" t="s">
        <v>5842</v>
      </c>
      <c r="D3926">
        <v>4000</v>
      </c>
      <c r="E3926">
        <v>0</v>
      </c>
      <c r="F3926" t="s">
        <v>8221</v>
      </c>
      <c r="G3926" t="s">
        <v>8224</v>
      </c>
      <c r="H3926" t="s">
        <v>8246</v>
      </c>
      <c r="I3926">
        <v>1452920400</v>
      </c>
      <c r="J3926" s="13">
        <f t="shared" si="245"/>
        <v>42385.208333333328</v>
      </c>
      <c r="K3926">
        <v>1447777481</v>
      </c>
      <c r="L3926" s="13">
        <f t="shared" si="246"/>
        <v>42167.813703703709</v>
      </c>
      <c r="M3926" t="b">
        <v>0</v>
      </c>
      <c r="N3926">
        <v>0</v>
      </c>
      <c r="O3926" t="b">
        <v>0</v>
      </c>
      <c r="P3926" t="s">
        <v>8293</v>
      </c>
      <c r="Q3926" s="6">
        <f t="shared" si="244"/>
        <v>0</v>
      </c>
      <c r="R3926" s="8" t="e">
        <f t="shared" si="247"/>
        <v>#DIV/0!</v>
      </c>
      <c r="S3926" t="s">
        <v>8314</v>
      </c>
      <c r="T3926" t="s">
        <v>8339</v>
      </c>
    </row>
    <row r="3927" spans="1:20" ht="60" x14ac:dyDescent="0.25">
      <c r="A3927">
        <v>1733</v>
      </c>
      <c r="B3927" s="3" t="s">
        <v>1734</v>
      </c>
      <c r="C3927" s="3" t="s">
        <v>5843</v>
      </c>
      <c r="D3927">
        <v>10000</v>
      </c>
      <c r="E3927">
        <v>0</v>
      </c>
      <c r="F3927" t="s">
        <v>8221</v>
      </c>
      <c r="G3927" t="s">
        <v>8224</v>
      </c>
      <c r="H3927" t="s">
        <v>8246</v>
      </c>
      <c r="I3927">
        <v>1473802200</v>
      </c>
      <c r="J3927" s="13">
        <f t="shared" si="245"/>
        <v>42626.895833333328</v>
      </c>
      <c r="K3927">
        <v>1472746374</v>
      </c>
      <c r="L3927" s="13">
        <f t="shared" si="246"/>
        <v>41897.702199074076</v>
      </c>
      <c r="M3927" t="b">
        <v>0</v>
      </c>
      <c r="N3927">
        <v>0</v>
      </c>
      <c r="O3927" t="b">
        <v>0</v>
      </c>
      <c r="P3927" t="s">
        <v>8293</v>
      </c>
      <c r="Q3927" s="6">
        <f t="shared" si="244"/>
        <v>0</v>
      </c>
      <c r="R3927" s="8" t="e">
        <f t="shared" si="247"/>
        <v>#DIV/0!</v>
      </c>
      <c r="S3927" t="s">
        <v>8314</v>
      </c>
      <c r="T3927" t="s">
        <v>8339</v>
      </c>
    </row>
    <row r="3928" spans="1:20" ht="45" x14ac:dyDescent="0.25">
      <c r="A3928">
        <v>1740</v>
      </c>
      <c r="B3928" s="3" t="s">
        <v>1741</v>
      </c>
      <c r="C3928" s="3" t="s">
        <v>5850</v>
      </c>
      <c r="D3928">
        <v>3000</v>
      </c>
      <c r="E3928">
        <v>0</v>
      </c>
      <c r="F3928" t="s">
        <v>8221</v>
      </c>
      <c r="G3928" t="s">
        <v>8224</v>
      </c>
      <c r="H3928" t="s">
        <v>8246</v>
      </c>
      <c r="I3928">
        <v>1437075422</v>
      </c>
      <c r="J3928" s="13">
        <f t="shared" si="245"/>
        <v>42201.817384259266</v>
      </c>
      <c r="K3928">
        <v>1434483422</v>
      </c>
      <c r="L3928" s="13">
        <f t="shared" si="246"/>
        <v>42060.001805555556</v>
      </c>
      <c r="M3928" t="b">
        <v>0</v>
      </c>
      <c r="N3928">
        <v>0</v>
      </c>
      <c r="O3928" t="b">
        <v>0</v>
      </c>
      <c r="P3928" t="s">
        <v>8293</v>
      </c>
      <c r="Q3928" s="6">
        <f t="shared" si="244"/>
        <v>0</v>
      </c>
      <c r="R3928" s="8" t="e">
        <f t="shared" si="247"/>
        <v>#DIV/0!</v>
      </c>
      <c r="S3928" t="s">
        <v>8314</v>
      </c>
      <c r="T3928" t="s">
        <v>8339</v>
      </c>
    </row>
    <row r="3929" spans="1:20" ht="30" x14ac:dyDescent="0.25">
      <c r="A3929">
        <v>1766</v>
      </c>
      <c r="B3929" s="3" t="s">
        <v>1767</v>
      </c>
      <c r="C3929" s="3" t="s">
        <v>5876</v>
      </c>
      <c r="D3929">
        <v>1500</v>
      </c>
      <c r="E3929">
        <v>0</v>
      </c>
      <c r="F3929" t="s">
        <v>8221</v>
      </c>
      <c r="G3929" t="s">
        <v>8226</v>
      </c>
      <c r="H3929" t="s">
        <v>8248</v>
      </c>
      <c r="I3929">
        <v>1408999088</v>
      </c>
      <c r="J3929" s="13">
        <f t="shared" si="245"/>
        <v>41876.859814814816</v>
      </c>
      <c r="K3929">
        <v>1407184688</v>
      </c>
      <c r="L3929" s="13">
        <f t="shared" si="246"/>
        <v>42198.775787037041</v>
      </c>
      <c r="M3929" t="b">
        <v>1</v>
      </c>
      <c r="N3929">
        <v>0</v>
      </c>
      <c r="O3929" t="b">
        <v>0</v>
      </c>
      <c r="P3929" t="s">
        <v>8285</v>
      </c>
      <c r="Q3929" s="6">
        <f t="shared" si="244"/>
        <v>0</v>
      </c>
      <c r="R3929" s="8" t="e">
        <f t="shared" si="247"/>
        <v>#DIV/0!</v>
      </c>
      <c r="S3929" t="s">
        <v>8325</v>
      </c>
      <c r="T3929" t="s">
        <v>8326</v>
      </c>
    </row>
    <row r="3930" spans="1:20" ht="45" x14ac:dyDescent="0.25">
      <c r="A3930">
        <v>1813</v>
      </c>
      <c r="B3930" s="3" t="s">
        <v>1814</v>
      </c>
      <c r="C3930" s="3" t="s">
        <v>5923</v>
      </c>
      <c r="D3930">
        <v>8750</v>
      </c>
      <c r="E3930">
        <v>0</v>
      </c>
      <c r="F3930" t="s">
        <v>8221</v>
      </c>
      <c r="G3930" t="s">
        <v>8225</v>
      </c>
      <c r="H3930" t="s">
        <v>8247</v>
      </c>
      <c r="I3930">
        <v>1407532812</v>
      </c>
      <c r="J3930" s="13">
        <f t="shared" si="245"/>
        <v>41859.889027777775</v>
      </c>
      <c r="K3930">
        <v>1404940812</v>
      </c>
      <c r="L3930" s="13">
        <f t="shared" si="246"/>
        <v>42708.842245370368</v>
      </c>
      <c r="M3930" t="b">
        <v>0</v>
      </c>
      <c r="N3930">
        <v>0</v>
      </c>
      <c r="O3930" t="b">
        <v>0</v>
      </c>
      <c r="P3930" t="s">
        <v>8285</v>
      </c>
      <c r="Q3930" s="6">
        <f t="shared" si="244"/>
        <v>0</v>
      </c>
      <c r="R3930" s="8" t="e">
        <f t="shared" si="247"/>
        <v>#DIV/0!</v>
      </c>
      <c r="S3930" t="s">
        <v>8325</v>
      </c>
      <c r="T3930" t="s">
        <v>8326</v>
      </c>
    </row>
    <row r="3931" spans="1:20" ht="60" x14ac:dyDescent="0.25">
      <c r="A3931">
        <v>1815</v>
      </c>
      <c r="B3931" s="3" t="s">
        <v>1816</v>
      </c>
      <c r="C3931" s="3" t="s">
        <v>5925</v>
      </c>
      <c r="D3931">
        <v>3000</v>
      </c>
      <c r="E3931">
        <v>0</v>
      </c>
      <c r="F3931" t="s">
        <v>8221</v>
      </c>
      <c r="G3931" t="s">
        <v>8224</v>
      </c>
      <c r="H3931" t="s">
        <v>8246</v>
      </c>
      <c r="I3931">
        <v>1435787137</v>
      </c>
      <c r="J3931" s="13">
        <f t="shared" si="245"/>
        <v>42186.906678240746</v>
      </c>
      <c r="K3931">
        <v>1434577537</v>
      </c>
      <c r="L3931" s="13">
        <f t="shared" si="246"/>
        <v>42101.633703703701</v>
      </c>
      <c r="M3931" t="b">
        <v>0</v>
      </c>
      <c r="N3931">
        <v>0</v>
      </c>
      <c r="O3931" t="b">
        <v>0</v>
      </c>
      <c r="P3931" t="s">
        <v>8285</v>
      </c>
      <c r="Q3931" s="6">
        <f t="shared" si="244"/>
        <v>0</v>
      </c>
      <c r="R3931" s="8" t="e">
        <f t="shared" si="247"/>
        <v>#DIV/0!</v>
      </c>
      <c r="S3931" t="s">
        <v>8325</v>
      </c>
      <c r="T3931" t="s">
        <v>8326</v>
      </c>
    </row>
    <row r="3932" spans="1:20" ht="45" x14ac:dyDescent="0.25">
      <c r="A3932">
        <v>1818</v>
      </c>
      <c r="B3932" s="3" t="s">
        <v>1819</v>
      </c>
      <c r="C3932" s="3" t="s">
        <v>5928</v>
      </c>
      <c r="D3932">
        <v>15000</v>
      </c>
      <c r="E3932">
        <v>0</v>
      </c>
      <c r="F3932" t="s">
        <v>8221</v>
      </c>
      <c r="G3932" t="s">
        <v>8224</v>
      </c>
      <c r="H3932" t="s">
        <v>8246</v>
      </c>
      <c r="I3932">
        <v>1428035850</v>
      </c>
      <c r="J3932" s="13">
        <f t="shared" si="245"/>
        <v>42097.192708333328</v>
      </c>
      <c r="K3932">
        <v>1425447450</v>
      </c>
      <c r="L3932" s="13">
        <f t="shared" si="246"/>
        <v>42103.676180555558</v>
      </c>
      <c r="M3932" t="b">
        <v>0</v>
      </c>
      <c r="N3932">
        <v>0</v>
      </c>
      <c r="O3932" t="b">
        <v>0</v>
      </c>
      <c r="P3932" t="s">
        <v>8285</v>
      </c>
      <c r="Q3932" s="6">
        <f t="shared" si="244"/>
        <v>0</v>
      </c>
      <c r="R3932" s="8" t="e">
        <f t="shared" si="247"/>
        <v>#DIV/0!</v>
      </c>
      <c r="S3932" t="s">
        <v>8325</v>
      </c>
      <c r="T3932" t="s">
        <v>8326</v>
      </c>
    </row>
    <row r="3933" spans="1:20" ht="60" x14ac:dyDescent="0.25">
      <c r="A3933">
        <v>1861</v>
      </c>
      <c r="B3933" s="3" t="s">
        <v>1862</v>
      </c>
      <c r="C3933" s="3" t="s">
        <v>5971</v>
      </c>
      <c r="D3933">
        <v>250000</v>
      </c>
      <c r="E3933">
        <v>0</v>
      </c>
      <c r="F3933" t="s">
        <v>8221</v>
      </c>
      <c r="G3933" t="s">
        <v>8225</v>
      </c>
      <c r="H3933" t="s">
        <v>8247</v>
      </c>
      <c r="I3933">
        <v>1422256341</v>
      </c>
      <c r="J3933" s="13">
        <f t="shared" si="245"/>
        <v>42030.300243055557</v>
      </c>
      <c r="K3933">
        <v>1419664341</v>
      </c>
      <c r="L3933" s="13">
        <f t="shared" si="246"/>
        <v>42130.78361111111</v>
      </c>
      <c r="M3933" t="b">
        <v>0</v>
      </c>
      <c r="N3933">
        <v>0</v>
      </c>
      <c r="O3933" t="b">
        <v>0</v>
      </c>
      <c r="P3933" t="s">
        <v>8283</v>
      </c>
      <c r="Q3933" s="6">
        <f t="shared" si="244"/>
        <v>0</v>
      </c>
      <c r="R3933" s="8" t="e">
        <f t="shared" si="247"/>
        <v>#DIV/0!</v>
      </c>
      <c r="S3933" t="s">
        <v>8312</v>
      </c>
      <c r="T3933" t="s">
        <v>8344</v>
      </c>
    </row>
    <row r="3934" spans="1:20" ht="60" x14ac:dyDescent="0.25">
      <c r="A3934">
        <v>1869</v>
      </c>
      <c r="B3934" s="3" t="s">
        <v>1870</v>
      </c>
      <c r="C3934" s="3" t="s">
        <v>5979</v>
      </c>
      <c r="D3934">
        <v>10000</v>
      </c>
      <c r="E3934">
        <v>0</v>
      </c>
      <c r="F3934" t="s">
        <v>8221</v>
      </c>
      <c r="G3934" t="s">
        <v>8224</v>
      </c>
      <c r="H3934" t="s">
        <v>8246</v>
      </c>
      <c r="I3934">
        <v>1483488249</v>
      </c>
      <c r="J3934" s="13">
        <f t="shared" si="245"/>
        <v>42739.002881944441</v>
      </c>
      <c r="K3934">
        <v>1480896249</v>
      </c>
      <c r="L3934" s="13">
        <f t="shared" si="246"/>
        <v>42264.620115740734</v>
      </c>
      <c r="M3934" t="b">
        <v>0</v>
      </c>
      <c r="N3934">
        <v>0</v>
      </c>
      <c r="O3934" t="b">
        <v>0</v>
      </c>
      <c r="P3934" t="s">
        <v>8283</v>
      </c>
      <c r="Q3934" s="6">
        <f t="shared" si="244"/>
        <v>0</v>
      </c>
      <c r="R3934" s="8" t="e">
        <f t="shared" si="247"/>
        <v>#DIV/0!</v>
      </c>
      <c r="S3934" t="s">
        <v>8312</v>
      </c>
      <c r="T3934" t="s">
        <v>8344</v>
      </c>
    </row>
    <row r="3935" spans="1:20" ht="45" x14ac:dyDescent="0.25">
      <c r="A3935">
        <v>1876</v>
      </c>
      <c r="B3935" s="3" t="s">
        <v>1877</v>
      </c>
      <c r="C3935" s="3" t="s">
        <v>5986</v>
      </c>
      <c r="D3935">
        <v>280</v>
      </c>
      <c r="E3935">
        <v>0</v>
      </c>
      <c r="F3935" t="s">
        <v>8221</v>
      </c>
      <c r="G3935" t="s">
        <v>8226</v>
      </c>
      <c r="H3935" t="s">
        <v>8248</v>
      </c>
      <c r="I3935">
        <v>1402901405</v>
      </c>
      <c r="J3935" s="13">
        <f t="shared" si="245"/>
        <v>41806.284780092588</v>
      </c>
      <c r="K3935">
        <v>1400309405</v>
      </c>
      <c r="L3935" s="13">
        <f t="shared" si="246"/>
        <v>41978.930972222224</v>
      </c>
      <c r="M3935" t="b">
        <v>0</v>
      </c>
      <c r="N3935">
        <v>0</v>
      </c>
      <c r="O3935" t="b">
        <v>0</v>
      </c>
      <c r="P3935" t="s">
        <v>8283</v>
      </c>
      <c r="Q3935" s="6">
        <f t="shared" si="244"/>
        <v>0</v>
      </c>
      <c r="R3935" s="8" t="e">
        <f t="shared" si="247"/>
        <v>#DIV/0!</v>
      </c>
      <c r="S3935" t="s">
        <v>8312</v>
      </c>
      <c r="T3935" t="s">
        <v>8344</v>
      </c>
    </row>
    <row r="3936" spans="1:20" ht="45" x14ac:dyDescent="0.25">
      <c r="A3936">
        <v>1877</v>
      </c>
      <c r="B3936" s="3" t="s">
        <v>1878</v>
      </c>
      <c r="C3936" s="3" t="s">
        <v>5987</v>
      </c>
      <c r="D3936">
        <v>60</v>
      </c>
      <c r="E3936">
        <v>0</v>
      </c>
      <c r="F3936" t="s">
        <v>8221</v>
      </c>
      <c r="G3936" t="s">
        <v>8224</v>
      </c>
      <c r="H3936" t="s">
        <v>8246</v>
      </c>
      <c r="I3936">
        <v>1425170525</v>
      </c>
      <c r="J3936" s="13">
        <f t="shared" si="245"/>
        <v>42064.029224537036</v>
      </c>
      <c r="K3936">
        <v>1422664925</v>
      </c>
      <c r="L3936" s="13">
        <f t="shared" si="246"/>
        <v>42466.858888888892</v>
      </c>
      <c r="M3936" t="b">
        <v>0</v>
      </c>
      <c r="N3936">
        <v>0</v>
      </c>
      <c r="O3936" t="b">
        <v>0</v>
      </c>
      <c r="P3936" t="s">
        <v>8283</v>
      </c>
      <c r="Q3936" s="6">
        <f t="shared" si="244"/>
        <v>0</v>
      </c>
      <c r="R3936" s="8" t="e">
        <f t="shared" si="247"/>
        <v>#DIV/0!</v>
      </c>
      <c r="S3936" t="s">
        <v>8312</v>
      </c>
      <c r="T3936" t="s">
        <v>8344</v>
      </c>
    </row>
    <row r="3937" spans="1:20" ht="60" x14ac:dyDescent="0.25">
      <c r="A3937">
        <v>1878</v>
      </c>
      <c r="B3937" s="3" t="s">
        <v>1879</v>
      </c>
      <c r="C3937" s="3" t="s">
        <v>5988</v>
      </c>
      <c r="D3937">
        <v>8000</v>
      </c>
      <c r="E3937">
        <v>0</v>
      </c>
      <c r="F3937" t="s">
        <v>8221</v>
      </c>
      <c r="G3937" t="s">
        <v>8226</v>
      </c>
      <c r="H3937" t="s">
        <v>8248</v>
      </c>
      <c r="I3937">
        <v>1402618355</v>
      </c>
      <c r="J3937" s="13">
        <f t="shared" si="245"/>
        <v>41803.008738425924</v>
      </c>
      <c r="K3937">
        <v>1400026355</v>
      </c>
      <c r="L3937" s="13">
        <f t="shared" si="246"/>
        <v>42322.011574074073</v>
      </c>
      <c r="M3937" t="b">
        <v>0</v>
      </c>
      <c r="N3937">
        <v>0</v>
      </c>
      <c r="O3937" t="b">
        <v>0</v>
      </c>
      <c r="P3937" t="s">
        <v>8283</v>
      </c>
      <c r="Q3937" s="6">
        <f t="shared" si="244"/>
        <v>0</v>
      </c>
      <c r="R3937" s="8" t="e">
        <f t="shared" si="247"/>
        <v>#DIV/0!</v>
      </c>
      <c r="S3937" t="s">
        <v>8312</v>
      </c>
      <c r="T3937" t="s">
        <v>8344</v>
      </c>
    </row>
    <row r="3938" spans="1:20" ht="45" x14ac:dyDescent="0.25">
      <c r="A3938">
        <v>1982</v>
      </c>
      <c r="B3938" s="3" t="s">
        <v>1983</v>
      </c>
      <c r="C3938" s="3" t="s">
        <v>6092</v>
      </c>
      <c r="D3938">
        <v>180000</v>
      </c>
      <c r="E3938">
        <v>0</v>
      </c>
      <c r="F3938" t="s">
        <v>8221</v>
      </c>
      <c r="G3938" t="s">
        <v>8231</v>
      </c>
      <c r="H3938" t="s">
        <v>8252</v>
      </c>
      <c r="I3938">
        <v>1480863887</v>
      </c>
      <c r="J3938" s="13">
        <f t="shared" si="245"/>
        <v>42708.628321759257</v>
      </c>
      <c r="K3938">
        <v>1478268287</v>
      </c>
      <c r="L3938" s="13">
        <f t="shared" si="246"/>
        <v>42248.934675925921</v>
      </c>
      <c r="M3938" t="b">
        <v>0</v>
      </c>
      <c r="N3938">
        <v>0</v>
      </c>
      <c r="O3938" t="b">
        <v>0</v>
      </c>
      <c r="P3938" t="s">
        <v>8296</v>
      </c>
      <c r="Q3938" s="6">
        <f t="shared" si="244"/>
        <v>0</v>
      </c>
      <c r="R3938" s="8" t="e">
        <f t="shared" si="247"/>
        <v>#DIV/0!</v>
      </c>
      <c r="S3938" t="s">
        <v>8325</v>
      </c>
      <c r="T3938" t="s">
        <v>8354</v>
      </c>
    </row>
    <row r="3939" spans="1:20" ht="60" x14ac:dyDescent="0.25">
      <c r="A3939">
        <v>1993</v>
      </c>
      <c r="B3939" s="3" t="s">
        <v>1994</v>
      </c>
      <c r="C3939" s="3" t="s">
        <v>6103</v>
      </c>
      <c r="D3939">
        <v>2000</v>
      </c>
      <c r="E3939">
        <v>0</v>
      </c>
      <c r="F3939" t="s">
        <v>8221</v>
      </c>
      <c r="G3939" t="s">
        <v>8225</v>
      </c>
      <c r="H3939" t="s">
        <v>8247</v>
      </c>
      <c r="I3939">
        <v>1450706837</v>
      </c>
      <c r="J3939" s="13">
        <f t="shared" si="245"/>
        <v>42359.58839120371</v>
      </c>
      <c r="K3939">
        <v>1448114837</v>
      </c>
      <c r="L3939" s="13">
        <f t="shared" si="246"/>
        <v>42346.736400462964</v>
      </c>
      <c r="M3939" t="b">
        <v>0</v>
      </c>
      <c r="N3939">
        <v>0</v>
      </c>
      <c r="O3939" t="b">
        <v>0</v>
      </c>
      <c r="P3939" t="s">
        <v>8296</v>
      </c>
      <c r="Q3939" s="6">
        <f t="shared" si="244"/>
        <v>0</v>
      </c>
      <c r="R3939" s="8" t="e">
        <f t="shared" si="247"/>
        <v>#DIV/0!</v>
      </c>
      <c r="S3939" t="s">
        <v>8325</v>
      </c>
      <c r="T3939" t="s">
        <v>8354</v>
      </c>
    </row>
    <row r="3940" spans="1:20" ht="60" x14ac:dyDescent="0.25">
      <c r="A3940">
        <v>1994</v>
      </c>
      <c r="B3940" s="3" t="s">
        <v>1995</v>
      </c>
      <c r="C3940" s="3" t="s">
        <v>6104</v>
      </c>
      <c r="D3940">
        <v>3200</v>
      </c>
      <c r="E3940">
        <v>0</v>
      </c>
      <c r="F3940" t="s">
        <v>8221</v>
      </c>
      <c r="G3940" t="s">
        <v>8224</v>
      </c>
      <c r="H3940" t="s">
        <v>8246</v>
      </c>
      <c r="I3940">
        <v>1481072942</v>
      </c>
      <c r="J3940" s="13">
        <f t="shared" si="245"/>
        <v>42711.047939814816</v>
      </c>
      <c r="K3940">
        <v>1475885342</v>
      </c>
      <c r="L3940" s="13">
        <f t="shared" si="246"/>
        <v>42380.812627314815</v>
      </c>
      <c r="M3940" t="b">
        <v>0</v>
      </c>
      <c r="N3940">
        <v>0</v>
      </c>
      <c r="O3940" t="b">
        <v>0</v>
      </c>
      <c r="P3940" t="s">
        <v>8296</v>
      </c>
      <c r="Q3940" s="6">
        <f t="shared" si="244"/>
        <v>0</v>
      </c>
      <c r="R3940" s="8" t="e">
        <f t="shared" si="247"/>
        <v>#DIV/0!</v>
      </c>
      <c r="S3940" t="s">
        <v>8325</v>
      </c>
      <c r="T3940" t="s">
        <v>8354</v>
      </c>
    </row>
    <row r="3941" spans="1:20" ht="60" x14ac:dyDescent="0.25">
      <c r="A3941">
        <v>1996</v>
      </c>
      <c r="B3941" s="3" t="s">
        <v>1997</v>
      </c>
      <c r="C3941" s="3" t="s">
        <v>6106</v>
      </c>
      <c r="D3941">
        <v>133800</v>
      </c>
      <c r="E3941">
        <v>0</v>
      </c>
      <c r="F3941" t="s">
        <v>8221</v>
      </c>
      <c r="G3941" t="s">
        <v>8224</v>
      </c>
      <c r="H3941" t="s">
        <v>8246</v>
      </c>
      <c r="I3941">
        <v>1405021211</v>
      </c>
      <c r="J3941" s="13">
        <f t="shared" si="245"/>
        <v>41830.819571759261</v>
      </c>
      <c r="K3941">
        <v>1402429211</v>
      </c>
      <c r="L3941" s="13">
        <f t="shared" si="246"/>
        <v>42150.777731481481</v>
      </c>
      <c r="M3941" t="b">
        <v>0</v>
      </c>
      <c r="N3941">
        <v>0</v>
      </c>
      <c r="O3941" t="b">
        <v>0</v>
      </c>
      <c r="P3941" t="s">
        <v>8296</v>
      </c>
      <c r="Q3941" s="6">
        <f t="shared" si="244"/>
        <v>0</v>
      </c>
      <c r="R3941" s="8" t="e">
        <f t="shared" si="247"/>
        <v>#DIV/0!</v>
      </c>
      <c r="S3941" t="s">
        <v>8325</v>
      </c>
      <c r="T3941" t="s">
        <v>8354</v>
      </c>
    </row>
    <row r="3942" spans="1:20" ht="60" x14ac:dyDescent="0.25">
      <c r="A3942">
        <v>1997</v>
      </c>
      <c r="B3942" s="3" t="s">
        <v>1998</v>
      </c>
      <c r="C3942" s="3" t="s">
        <v>6107</v>
      </c>
      <c r="D3942">
        <v>6500</v>
      </c>
      <c r="E3942">
        <v>0</v>
      </c>
      <c r="F3942" t="s">
        <v>8221</v>
      </c>
      <c r="G3942" t="s">
        <v>8224</v>
      </c>
      <c r="H3942" t="s">
        <v>8246</v>
      </c>
      <c r="I3942">
        <v>1409091612</v>
      </c>
      <c r="J3942" s="13">
        <f t="shared" si="245"/>
        <v>41877.930694444447</v>
      </c>
      <c r="K3942">
        <v>1406499612</v>
      </c>
      <c r="L3942" s="13">
        <f t="shared" si="246"/>
        <v>42592.836076388892</v>
      </c>
      <c r="M3942" t="b">
        <v>0</v>
      </c>
      <c r="N3942">
        <v>0</v>
      </c>
      <c r="O3942" t="b">
        <v>0</v>
      </c>
      <c r="P3942" t="s">
        <v>8296</v>
      </c>
      <c r="Q3942" s="6">
        <f t="shared" si="244"/>
        <v>0</v>
      </c>
      <c r="R3942" s="8" t="e">
        <f t="shared" si="247"/>
        <v>#DIV/0!</v>
      </c>
      <c r="S3942" t="s">
        <v>8325</v>
      </c>
      <c r="T3942" t="s">
        <v>8354</v>
      </c>
    </row>
    <row r="3943" spans="1:20" ht="60" x14ac:dyDescent="0.25">
      <c r="A3943">
        <v>2141</v>
      </c>
      <c r="B3943" s="3" t="s">
        <v>2142</v>
      </c>
      <c r="C3943" s="3" t="s">
        <v>6251</v>
      </c>
      <c r="D3943">
        <v>15000</v>
      </c>
      <c r="E3943">
        <v>0</v>
      </c>
      <c r="F3943" t="s">
        <v>8221</v>
      </c>
      <c r="G3943" t="s">
        <v>8224</v>
      </c>
      <c r="H3943" t="s">
        <v>8246</v>
      </c>
      <c r="I3943">
        <v>1415947159</v>
      </c>
      <c r="J3943" s="13">
        <f t="shared" si="245"/>
        <v>41957.277303240742</v>
      </c>
      <c r="K3943">
        <v>1413351559</v>
      </c>
      <c r="L3943" s="13">
        <f t="shared" si="246"/>
        <v>42669.870173611111</v>
      </c>
      <c r="M3943" t="b">
        <v>0</v>
      </c>
      <c r="N3943">
        <v>0</v>
      </c>
      <c r="O3943" t="b">
        <v>0</v>
      </c>
      <c r="P3943" t="s">
        <v>8282</v>
      </c>
      <c r="Q3943" s="6">
        <f t="shared" si="244"/>
        <v>0</v>
      </c>
      <c r="R3943" s="8" t="e">
        <f t="shared" si="247"/>
        <v>#DIV/0!</v>
      </c>
      <c r="S3943" t="s">
        <v>8312</v>
      </c>
      <c r="T3943" t="s">
        <v>8348</v>
      </c>
    </row>
    <row r="3944" spans="1:20" ht="60" x14ac:dyDescent="0.25">
      <c r="A3944">
        <v>2149</v>
      </c>
      <c r="B3944" s="3" t="s">
        <v>2150</v>
      </c>
      <c r="C3944" s="3" t="s">
        <v>6259</v>
      </c>
      <c r="D3944">
        <v>2000</v>
      </c>
      <c r="E3944">
        <v>0</v>
      </c>
      <c r="F3944" t="s">
        <v>8221</v>
      </c>
      <c r="G3944" t="s">
        <v>8224</v>
      </c>
      <c r="H3944" t="s">
        <v>8246</v>
      </c>
      <c r="I3944">
        <v>1280534400</v>
      </c>
      <c r="J3944" s="13">
        <f t="shared" si="245"/>
        <v>40390</v>
      </c>
      <c r="K3944">
        <v>1277512556</v>
      </c>
      <c r="L3944" s="13">
        <f t="shared" si="246"/>
        <v>42213.013078703705</v>
      </c>
      <c r="M3944" t="b">
        <v>0</v>
      </c>
      <c r="N3944">
        <v>0</v>
      </c>
      <c r="O3944" t="b">
        <v>0</v>
      </c>
      <c r="P3944" t="s">
        <v>8282</v>
      </c>
      <c r="Q3944" s="6">
        <f t="shared" si="244"/>
        <v>0</v>
      </c>
      <c r="R3944" s="8" t="e">
        <f t="shared" si="247"/>
        <v>#DIV/0!</v>
      </c>
      <c r="S3944" t="s">
        <v>8312</v>
      </c>
      <c r="T3944" t="s">
        <v>8348</v>
      </c>
    </row>
    <row r="3945" spans="1:20" ht="45" x14ac:dyDescent="0.25">
      <c r="A3945">
        <v>2341</v>
      </c>
      <c r="B3945" s="3" t="s">
        <v>2342</v>
      </c>
      <c r="C3945" s="3" t="s">
        <v>6451</v>
      </c>
      <c r="D3945">
        <v>5000</v>
      </c>
      <c r="E3945">
        <v>0</v>
      </c>
      <c r="F3945" t="s">
        <v>8220</v>
      </c>
      <c r="G3945" t="s">
        <v>8224</v>
      </c>
      <c r="H3945" t="s">
        <v>8246</v>
      </c>
      <c r="I3945">
        <v>1436729504</v>
      </c>
      <c r="J3945" s="13">
        <f t="shared" si="245"/>
        <v>42197.813703703709</v>
      </c>
      <c r="K3945">
        <v>1434137504</v>
      </c>
      <c r="L3945" s="13">
        <f t="shared" si="246"/>
        <v>42237.016388888893</v>
      </c>
      <c r="M3945" t="b">
        <v>0</v>
      </c>
      <c r="N3945">
        <v>0</v>
      </c>
      <c r="O3945" t="b">
        <v>0</v>
      </c>
      <c r="P3945" t="s">
        <v>8272</v>
      </c>
      <c r="Q3945" s="6">
        <f t="shared" si="244"/>
        <v>0</v>
      </c>
      <c r="R3945" s="8" t="e">
        <f t="shared" si="247"/>
        <v>#DIV/0!</v>
      </c>
      <c r="S3945" t="s">
        <v>8310</v>
      </c>
      <c r="T3945" t="s">
        <v>8357</v>
      </c>
    </row>
    <row r="3946" spans="1:20" ht="60" x14ac:dyDescent="0.25">
      <c r="A3946">
        <v>2342</v>
      </c>
      <c r="B3946" s="3" t="s">
        <v>2343</v>
      </c>
      <c r="C3946" s="3" t="s">
        <v>6452</v>
      </c>
      <c r="D3946">
        <v>5500</v>
      </c>
      <c r="E3946">
        <v>0</v>
      </c>
      <c r="F3946" t="s">
        <v>8220</v>
      </c>
      <c r="G3946" t="s">
        <v>8224</v>
      </c>
      <c r="H3946" t="s">
        <v>8246</v>
      </c>
      <c r="I3946">
        <v>1412571600</v>
      </c>
      <c r="J3946" s="13">
        <f t="shared" si="245"/>
        <v>41918.208333333336</v>
      </c>
      <c r="K3946">
        <v>1410799870</v>
      </c>
      <c r="L3946" s="13">
        <f t="shared" si="246"/>
        <v>41954.838240740741</v>
      </c>
      <c r="M3946" t="b">
        <v>0</v>
      </c>
      <c r="N3946">
        <v>0</v>
      </c>
      <c r="O3946" t="b">
        <v>0</v>
      </c>
      <c r="P3946" t="s">
        <v>8272</v>
      </c>
      <c r="Q3946" s="6">
        <f t="shared" si="244"/>
        <v>0</v>
      </c>
      <c r="R3946" s="8" t="e">
        <f t="shared" si="247"/>
        <v>#DIV/0!</v>
      </c>
      <c r="S3946" t="s">
        <v>8310</v>
      </c>
      <c r="T3946" t="s">
        <v>8357</v>
      </c>
    </row>
    <row r="3947" spans="1:20" ht="60" x14ac:dyDescent="0.25">
      <c r="A3947">
        <v>2345</v>
      </c>
      <c r="B3947" s="3" t="s">
        <v>2346</v>
      </c>
      <c r="C3947" s="3" t="s">
        <v>6455</v>
      </c>
      <c r="D3947">
        <v>3000</v>
      </c>
      <c r="E3947">
        <v>0</v>
      </c>
      <c r="F3947" t="s">
        <v>8220</v>
      </c>
      <c r="G3947" t="s">
        <v>8224</v>
      </c>
      <c r="H3947" t="s">
        <v>8246</v>
      </c>
      <c r="I3947">
        <v>1427845140</v>
      </c>
      <c r="J3947" s="13">
        <f t="shared" si="245"/>
        <v>42094.985416666663</v>
      </c>
      <c r="K3947">
        <v>1424822556</v>
      </c>
      <c r="L3947" s="13">
        <f t="shared" si="246"/>
        <v>41968.262314814812</v>
      </c>
      <c r="M3947" t="b">
        <v>0</v>
      </c>
      <c r="N3947">
        <v>0</v>
      </c>
      <c r="O3947" t="b">
        <v>0</v>
      </c>
      <c r="P3947" t="s">
        <v>8272</v>
      </c>
      <c r="Q3947" s="6">
        <f t="shared" si="244"/>
        <v>0</v>
      </c>
      <c r="R3947" s="8" t="e">
        <f t="shared" si="247"/>
        <v>#DIV/0!</v>
      </c>
      <c r="S3947" t="s">
        <v>8310</v>
      </c>
      <c r="T3947" t="s">
        <v>8357</v>
      </c>
    </row>
    <row r="3948" spans="1:20" ht="45" x14ac:dyDescent="0.25">
      <c r="A3948">
        <v>2349</v>
      </c>
      <c r="B3948" s="3" t="s">
        <v>2350</v>
      </c>
      <c r="C3948" s="3" t="s">
        <v>6459</v>
      </c>
      <c r="D3948">
        <v>474900</v>
      </c>
      <c r="E3948">
        <v>0</v>
      </c>
      <c r="F3948" t="s">
        <v>8220</v>
      </c>
      <c r="G3948" t="s">
        <v>8235</v>
      </c>
      <c r="H3948" t="s">
        <v>8255</v>
      </c>
      <c r="I3948">
        <v>1439318228</v>
      </c>
      <c r="J3948" s="13">
        <f t="shared" si="245"/>
        <v>42227.775787037041</v>
      </c>
      <c r="K3948">
        <v>1436812628</v>
      </c>
      <c r="L3948" s="13">
        <f t="shared" si="246"/>
        <v>42276.120636574073</v>
      </c>
      <c r="M3948" t="b">
        <v>0</v>
      </c>
      <c r="N3948">
        <v>0</v>
      </c>
      <c r="O3948" t="b">
        <v>0</v>
      </c>
      <c r="P3948" t="s">
        <v>8272</v>
      </c>
      <c r="Q3948" s="6">
        <f t="shared" si="244"/>
        <v>0</v>
      </c>
      <c r="R3948" s="8" t="e">
        <f t="shared" si="247"/>
        <v>#DIV/0!</v>
      </c>
      <c r="S3948" t="s">
        <v>8310</v>
      </c>
      <c r="T3948" t="s">
        <v>8357</v>
      </c>
    </row>
    <row r="3949" spans="1:20" ht="45" x14ac:dyDescent="0.25">
      <c r="A3949">
        <v>2350</v>
      </c>
      <c r="B3949" s="3" t="s">
        <v>2351</v>
      </c>
      <c r="C3949" s="3" t="s">
        <v>6460</v>
      </c>
      <c r="D3949">
        <v>50000</v>
      </c>
      <c r="E3949">
        <v>0</v>
      </c>
      <c r="F3949" t="s">
        <v>8220</v>
      </c>
      <c r="G3949" t="s">
        <v>8241</v>
      </c>
      <c r="H3949" t="s">
        <v>8249</v>
      </c>
      <c r="I3949">
        <v>1483474370</v>
      </c>
      <c r="J3949" s="13">
        <f t="shared" si="245"/>
        <v>42738.842245370368</v>
      </c>
      <c r="K3949">
        <v>1480882370</v>
      </c>
      <c r="L3949" s="13">
        <f t="shared" si="246"/>
        <v>42717.121377314819</v>
      </c>
      <c r="M3949" t="b">
        <v>0</v>
      </c>
      <c r="N3949">
        <v>0</v>
      </c>
      <c r="O3949" t="b">
        <v>0</v>
      </c>
      <c r="P3949" t="s">
        <v>8272</v>
      </c>
      <c r="Q3949" s="6">
        <f t="shared" si="244"/>
        <v>0</v>
      </c>
      <c r="R3949" s="8" t="e">
        <f t="shared" si="247"/>
        <v>#DIV/0!</v>
      </c>
      <c r="S3949" t="s">
        <v>8310</v>
      </c>
      <c r="T3949" t="s">
        <v>8357</v>
      </c>
    </row>
    <row r="3950" spans="1:20" ht="45" x14ac:dyDescent="0.25">
      <c r="A3950">
        <v>2352</v>
      </c>
      <c r="B3950" s="3" t="s">
        <v>2353</v>
      </c>
      <c r="C3950" s="3" t="s">
        <v>6462</v>
      </c>
      <c r="D3950">
        <v>2000</v>
      </c>
      <c r="E3950">
        <v>0</v>
      </c>
      <c r="F3950" t="s">
        <v>8220</v>
      </c>
      <c r="G3950" t="s">
        <v>8224</v>
      </c>
      <c r="H3950" t="s">
        <v>8246</v>
      </c>
      <c r="I3950">
        <v>1433603552</v>
      </c>
      <c r="J3950" s="13">
        <f t="shared" si="245"/>
        <v>42161.633703703701</v>
      </c>
      <c r="K3950">
        <v>1428419552</v>
      </c>
      <c r="L3950" s="13">
        <f t="shared" si="246"/>
        <v>41976.88490740741</v>
      </c>
      <c r="M3950" t="b">
        <v>0</v>
      </c>
      <c r="N3950">
        <v>0</v>
      </c>
      <c r="O3950" t="b">
        <v>0</v>
      </c>
      <c r="P3950" t="s">
        <v>8272</v>
      </c>
      <c r="Q3950" s="6">
        <f t="shared" si="244"/>
        <v>0</v>
      </c>
      <c r="R3950" s="8" t="e">
        <f t="shared" si="247"/>
        <v>#DIV/0!</v>
      </c>
      <c r="S3950" t="s">
        <v>8310</v>
      </c>
      <c r="T3950" t="s">
        <v>8357</v>
      </c>
    </row>
    <row r="3951" spans="1:20" ht="60" x14ac:dyDescent="0.25">
      <c r="A3951">
        <v>2353</v>
      </c>
      <c r="B3951" s="3" t="s">
        <v>2354</v>
      </c>
      <c r="C3951" s="3" t="s">
        <v>6463</v>
      </c>
      <c r="D3951">
        <v>1000</v>
      </c>
      <c r="E3951">
        <v>0</v>
      </c>
      <c r="F3951" t="s">
        <v>8220</v>
      </c>
      <c r="G3951" t="s">
        <v>8224</v>
      </c>
      <c r="H3951" t="s">
        <v>8246</v>
      </c>
      <c r="I3951">
        <v>1429632822</v>
      </c>
      <c r="J3951" s="13">
        <f t="shared" si="245"/>
        <v>42115.676180555558</v>
      </c>
      <c r="K3951">
        <v>1428596022</v>
      </c>
      <c r="L3951" s="13">
        <f t="shared" si="246"/>
        <v>42157.916481481487</v>
      </c>
      <c r="M3951" t="b">
        <v>0</v>
      </c>
      <c r="N3951">
        <v>0</v>
      </c>
      <c r="O3951" t="b">
        <v>0</v>
      </c>
      <c r="P3951" t="s">
        <v>8272</v>
      </c>
      <c r="Q3951" s="6">
        <f t="shared" si="244"/>
        <v>0</v>
      </c>
      <c r="R3951" s="8" t="e">
        <f t="shared" si="247"/>
        <v>#DIV/0!</v>
      </c>
      <c r="S3951" t="s">
        <v>8310</v>
      </c>
      <c r="T3951" t="s">
        <v>8357</v>
      </c>
    </row>
    <row r="3952" spans="1:20" ht="30" x14ac:dyDescent="0.25">
      <c r="A3952">
        <v>2356</v>
      </c>
      <c r="B3952" s="3" t="s">
        <v>2357</v>
      </c>
      <c r="C3952" s="3" t="s">
        <v>6466</v>
      </c>
      <c r="D3952">
        <v>10000</v>
      </c>
      <c r="E3952">
        <v>0</v>
      </c>
      <c r="F3952" t="s">
        <v>8220</v>
      </c>
      <c r="G3952" t="s">
        <v>8233</v>
      </c>
      <c r="H3952" t="s">
        <v>8249</v>
      </c>
      <c r="I3952">
        <v>1433530104</v>
      </c>
      <c r="J3952" s="13">
        <f t="shared" si="245"/>
        <v>42160.78361111111</v>
      </c>
      <c r="K3952">
        <v>1430938104</v>
      </c>
      <c r="L3952" s="13">
        <f t="shared" si="246"/>
        <v>41956.853078703702</v>
      </c>
      <c r="M3952" t="b">
        <v>0</v>
      </c>
      <c r="N3952">
        <v>0</v>
      </c>
      <c r="O3952" t="b">
        <v>0</v>
      </c>
      <c r="P3952" t="s">
        <v>8272</v>
      </c>
      <c r="Q3952" s="6">
        <f t="shared" si="244"/>
        <v>0</v>
      </c>
      <c r="R3952" s="8" t="e">
        <f t="shared" si="247"/>
        <v>#DIV/0!</v>
      </c>
      <c r="S3952" t="s">
        <v>8310</v>
      </c>
      <c r="T3952" t="s">
        <v>8357</v>
      </c>
    </row>
    <row r="3953" spans="1:20" ht="45" x14ac:dyDescent="0.25">
      <c r="A3953">
        <v>2357</v>
      </c>
      <c r="B3953" s="3" t="s">
        <v>2358</v>
      </c>
      <c r="C3953" s="3" t="s">
        <v>6467</v>
      </c>
      <c r="D3953">
        <v>27000</v>
      </c>
      <c r="E3953">
        <v>0</v>
      </c>
      <c r="F3953" t="s">
        <v>8220</v>
      </c>
      <c r="G3953" t="s">
        <v>8225</v>
      </c>
      <c r="H3953" t="s">
        <v>8247</v>
      </c>
      <c r="I3953">
        <v>1445093578</v>
      </c>
      <c r="J3953" s="13">
        <f t="shared" si="245"/>
        <v>42294.620115740734</v>
      </c>
      <c r="K3953">
        <v>1442501578</v>
      </c>
      <c r="L3953" s="13">
        <f t="shared" si="246"/>
        <v>42444.268101851849</v>
      </c>
      <c r="M3953" t="b">
        <v>0</v>
      </c>
      <c r="N3953">
        <v>0</v>
      </c>
      <c r="O3953" t="b">
        <v>0</v>
      </c>
      <c r="P3953" t="s">
        <v>8272</v>
      </c>
      <c r="Q3953" s="6">
        <f t="shared" si="244"/>
        <v>0</v>
      </c>
      <c r="R3953" s="8" t="e">
        <f t="shared" si="247"/>
        <v>#DIV/0!</v>
      </c>
      <c r="S3953" t="s">
        <v>8310</v>
      </c>
      <c r="T3953" t="s">
        <v>8357</v>
      </c>
    </row>
    <row r="3954" spans="1:20" ht="45" x14ac:dyDescent="0.25">
      <c r="A3954">
        <v>2358</v>
      </c>
      <c r="B3954" s="3" t="s">
        <v>2359</v>
      </c>
      <c r="C3954" s="3" t="s">
        <v>6468</v>
      </c>
      <c r="D3954">
        <v>1500</v>
      </c>
      <c r="E3954">
        <v>0</v>
      </c>
      <c r="F3954" t="s">
        <v>8220</v>
      </c>
      <c r="G3954" t="s">
        <v>8225</v>
      </c>
      <c r="H3954" t="s">
        <v>8247</v>
      </c>
      <c r="I3954">
        <v>1422664740</v>
      </c>
      <c r="J3954" s="13">
        <f t="shared" si="245"/>
        <v>42035.027083333334</v>
      </c>
      <c r="K3954">
        <v>1417818036</v>
      </c>
      <c r="L3954" s="13">
        <f t="shared" si="246"/>
        <v>42342.03943287037</v>
      </c>
      <c r="M3954" t="b">
        <v>0</v>
      </c>
      <c r="N3954">
        <v>0</v>
      </c>
      <c r="O3954" t="b">
        <v>0</v>
      </c>
      <c r="P3954" t="s">
        <v>8272</v>
      </c>
      <c r="Q3954" s="6">
        <f t="shared" si="244"/>
        <v>0</v>
      </c>
      <c r="R3954" s="8" t="e">
        <f t="shared" si="247"/>
        <v>#DIV/0!</v>
      </c>
      <c r="S3954" t="s">
        <v>8310</v>
      </c>
      <c r="T3954" t="s">
        <v>8357</v>
      </c>
    </row>
    <row r="3955" spans="1:20" ht="60" x14ac:dyDescent="0.25">
      <c r="A3955">
        <v>2361</v>
      </c>
      <c r="B3955" s="3" t="s">
        <v>2362</v>
      </c>
      <c r="C3955" s="3" t="s">
        <v>6471</v>
      </c>
      <c r="D3955">
        <v>200</v>
      </c>
      <c r="E3955">
        <v>0</v>
      </c>
      <c r="F3955" t="s">
        <v>8220</v>
      </c>
      <c r="G3955" t="s">
        <v>8229</v>
      </c>
      <c r="H3955" t="s">
        <v>8251</v>
      </c>
      <c r="I3955">
        <v>1462053600</v>
      </c>
      <c r="J3955" s="13">
        <f t="shared" si="245"/>
        <v>42490.916666666672</v>
      </c>
      <c r="K3955">
        <v>1459975008</v>
      </c>
      <c r="L3955" s="13">
        <f t="shared" si="246"/>
        <v>42224.408275462964</v>
      </c>
      <c r="M3955" t="b">
        <v>0</v>
      </c>
      <c r="N3955">
        <v>0</v>
      </c>
      <c r="O3955" t="b">
        <v>0</v>
      </c>
      <c r="P3955" t="s">
        <v>8272</v>
      </c>
      <c r="Q3955" s="6">
        <f t="shared" si="244"/>
        <v>0</v>
      </c>
      <c r="R3955" s="8" t="e">
        <f t="shared" si="247"/>
        <v>#DIV/0!</v>
      </c>
      <c r="S3955" t="s">
        <v>8310</v>
      </c>
      <c r="T3955" t="s">
        <v>8357</v>
      </c>
    </row>
    <row r="3956" spans="1:20" ht="60" x14ac:dyDescent="0.25">
      <c r="A3956">
        <v>2363</v>
      </c>
      <c r="B3956" s="3" t="s">
        <v>2364</v>
      </c>
      <c r="C3956" s="3" t="s">
        <v>6473</v>
      </c>
      <c r="D3956">
        <v>175000</v>
      </c>
      <c r="E3956">
        <v>0</v>
      </c>
      <c r="F3956" t="s">
        <v>8220</v>
      </c>
      <c r="G3956" t="s">
        <v>8224</v>
      </c>
      <c r="H3956" t="s">
        <v>8246</v>
      </c>
      <c r="I3956">
        <v>1451348200</v>
      </c>
      <c r="J3956" s="13">
        <f t="shared" si="245"/>
        <v>42367.011574074073</v>
      </c>
      <c r="K3956">
        <v>1447460200</v>
      </c>
      <c r="L3956" s="13">
        <f t="shared" si="246"/>
        <v>42655.736956018518</v>
      </c>
      <c r="M3956" t="b">
        <v>0</v>
      </c>
      <c r="N3956">
        <v>0</v>
      </c>
      <c r="O3956" t="b">
        <v>0</v>
      </c>
      <c r="P3956" t="s">
        <v>8272</v>
      </c>
      <c r="Q3956" s="6">
        <f t="shared" si="244"/>
        <v>0</v>
      </c>
      <c r="R3956" s="8" t="e">
        <f t="shared" si="247"/>
        <v>#DIV/0!</v>
      </c>
      <c r="S3956" t="s">
        <v>8310</v>
      </c>
      <c r="T3956" t="s">
        <v>8357</v>
      </c>
    </row>
    <row r="3957" spans="1:20" ht="45" x14ac:dyDescent="0.25">
      <c r="A3957">
        <v>2364</v>
      </c>
      <c r="B3957" s="3" t="s">
        <v>2365</v>
      </c>
      <c r="C3957" s="3" t="s">
        <v>6474</v>
      </c>
      <c r="D3957">
        <v>128</v>
      </c>
      <c r="E3957">
        <v>0</v>
      </c>
      <c r="F3957" t="s">
        <v>8220</v>
      </c>
      <c r="G3957" t="s">
        <v>8224</v>
      </c>
      <c r="H3957" t="s">
        <v>8246</v>
      </c>
      <c r="I3957">
        <v>1445898356</v>
      </c>
      <c r="J3957" s="13">
        <f t="shared" si="245"/>
        <v>42303.934675925921</v>
      </c>
      <c r="K3957">
        <v>1441146356</v>
      </c>
      <c r="L3957" s="13">
        <f t="shared" si="246"/>
        <v>41831.884108796294</v>
      </c>
      <c r="M3957" t="b">
        <v>0</v>
      </c>
      <c r="N3957">
        <v>0</v>
      </c>
      <c r="O3957" t="b">
        <v>0</v>
      </c>
      <c r="P3957" t="s">
        <v>8272</v>
      </c>
      <c r="Q3957" s="6">
        <f t="shared" si="244"/>
        <v>0</v>
      </c>
      <c r="R3957" s="8" t="e">
        <f t="shared" si="247"/>
        <v>#DIV/0!</v>
      </c>
      <c r="S3957" t="s">
        <v>8310</v>
      </c>
      <c r="T3957" t="s">
        <v>8357</v>
      </c>
    </row>
    <row r="3958" spans="1:20" ht="60" x14ac:dyDescent="0.25">
      <c r="A3958">
        <v>2365</v>
      </c>
      <c r="B3958" s="3" t="s">
        <v>2366</v>
      </c>
      <c r="C3958" s="3" t="s">
        <v>6475</v>
      </c>
      <c r="D3958">
        <v>1000</v>
      </c>
      <c r="E3958">
        <v>0</v>
      </c>
      <c r="F3958" t="s">
        <v>8220</v>
      </c>
      <c r="G3958" t="s">
        <v>8237</v>
      </c>
      <c r="H3958" t="s">
        <v>8249</v>
      </c>
      <c r="I3958">
        <v>1453071600</v>
      </c>
      <c r="J3958" s="13">
        <f t="shared" si="245"/>
        <v>42386.958333333328</v>
      </c>
      <c r="K3958">
        <v>1449596425</v>
      </c>
      <c r="L3958" s="13">
        <f t="shared" si="246"/>
        <v>41993.738298611104</v>
      </c>
      <c r="M3958" t="b">
        <v>0</v>
      </c>
      <c r="N3958">
        <v>0</v>
      </c>
      <c r="O3958" t="b">
        <v>0</v>
      </c>
      <c r="P3958" t="s">
        <v>8272</v>
      </c>
      <c r="Q3958" s="6">
        <f t="shared" si="244"/>
        <v>0</v>
      </c>
      <c r="R3958" s="8" t="e">
        <f t="shared" si="247"/>
        <v>#DIV/0!</v>
      </c>
      <c r="S3958" t="s">
        <v>8310</v>
      </c>
      <c r="T3958" t="s">
        <v>8357</v>
      </c>
    </row>
    <row r="3959" spans="1:20" ht="60" x14ac:dyDescent="0.25">
      <c r="A3959">
        <v>2369</v>
      </c>
      <c r="B3959" s="3" t="s">
        <v>2370</v>
      </c>
      <c r="C3959" s="3" t="s">
        <v>6479</v>
      </c>
      <c r="D3959">
        <v>25000</v>
      </c>
      <c r="E3959">
        <v>0</v>
      </c>
      <c r="F3959" t="s">
        <v>8220</v>
      </c>
      <c r="G3959" t="s">
        <v>8224</v>
      </c>
      <c r="H3959" t="s">
        <v>8246</v>
      </c>
      <c r="I3959">
        <v>1455132611</v>
      </c>
      <c r="J3959" s="13">
        <f t="shared" si="245"/>
        <v>42410.812627314815</v>
      </c>
      <c r="K3959">
        <v>1452540611</v>
      </c>
      <c r="L3959" s="13">
        <f t="shared" si="246"/>
        <v>42164.170046296291</v>
      </c>
      <c r="M3959" t="b">
        <v>0</v>
      </c>
      <c r="N3959">
        <v>0</v>
      </c>
      <c r="O3959" t="b">
        <v>0</v>
      </c>
      <c r="P3959" t="s">
        <v>8272</v>
      </c>
      <c r="Q3959" s="6">
        <f t="shared" si="244"/>
        <v>0</v>
      </c>
      <c r="R3959" s="8" t="e">
        <f t="shared" si="247"/>
        <v>#DIV/0!</v>
      </c>
      <c r="S3959" t="s">
        <v>8310</v>
      </c>
      <c r="T3959" t="s">
        <v>8357</v>
      </c>
    </row>
    <row r="3960" spans="1:20" ht="60" x14ac:dyDescent="0.25">
      <c r="A3960">
        <v>2371</v>
      </c>
      <c r="B3960" s="3" t="s">
        <v>2372</v>
      </c>
      <c r="C3960" s="3" t="s">
        <v>6481</v>
      </c>
      <c r="D3960">
        <v>2000</v>
      </c>
      <c r="E3960">
        <v>0</v>
      </c>
      <c r="F3960" t="s">
        <v>8220</v>
      </c>
      <c r="G3960" t="s">
        <v>8224</v>
      </c>
      <c r="H3960" t="s">
        <v>8246</v>
      </c>
      <c r="I3960">
        <v>1435257596</v>
      </c>
      <c r="J3960" s="13">
        <f t="shared" si="245"/>
        <v>42180.777731481481</v>
      </c>
      <c r="K3960">
        <v>1432665596</v>
      </c>
      <c r="L3960" s="13">
        <f t="shared" si="246"/>
        <v>42397.89980324074</v>
      </c>
      <c r="M3960" t="b">
        <v>0</v>
      </c>
      <c r="N3960">
        <v>0</v>
      </c>
      <c r="O3960" t="b">
        <v>0</v>
      </c>
      <c r="P3960" t="s">
        <v>8272</v>
      </c>
      <c r="Q3960" s="6">
        <f t="shared" si="244"/>
        <v>0</v>
      </c>
      <c r="R3960" s="8" t="e">
        <f t="shared" si="247"/>
        <v>#DIV/0!</v>
      </c>
      <c r="S3960" t="s">
        <v>8310</v>
      </c>
      <c r="T3960" t="s">
        <v>8357</v>
      </c>
    </row>
    <row r="3961" spans="1:20" ht="60" x14ac:dyDescent="0.25">
      <c r="A3961">
        <v>2375</v>
      </c>
      <c r="B3961" s="3" t="s">
        <v>2376</v>
      </c>
      <c r="C3961" s="3" t="s">
        <v>6485</v>
      </c>
      <c r="D3961">
        <v>10000</v>
      </c>
      <c r="E3961">
        <v>0</v>
      </c>
      <c r="F3961" t="s">
        <v>8220</v>
      </c>
      <c r="G3961" t="s">
        <v>8224</v>
      </c>
      <c r="H3961" t="s">
        <v>8246</v>
      </c>
      <c r="I3961">
        <v>1473451437</v>
      </c>
      <c r="J3961" s="13">
        <f t="shared" si="245"/>
        <v>42622.836076388892</v>
      </c>
      <c r="K3961">
        <v>1470859437</v>
      </c>
      <c r="L3961" s="13">
        <f t="shared" si="246"/>
        <v>42031.965138888889</v>
      </c>
      <c r="M3961" t="b">
        <v>0</v>
      </c>
      <c r="N3961">
        <v>0</v>
      </c>
      <c r="O3961" t="b">
        <v>0</v>
      </c>
      <c r="P3961" t="s">
        <v>8272</v>
      </c>
      <c r="Q3961" s="6">
        <f t="shared" si="244"/>
        <v>0</v>
      </c>
      <c r="R3961" s="8" t="e">
        <f t="shared" si="247"/>
        <v>#DIV/0!</v>
      </c>
      <c r="S3961" t="s">
        <v>8310</v>
      </c>
      <c r="T3961" t="s">
        <v>8357</v>
      </c>
    </row>
    <row r="3962" spans="1:20" ht="45" x14ac:dyDescent="0.25">
      <c r="A3962">
        <v>2377</v>
      </c>
      <c r="B3962" s="3" t="s">
        <v>2378</v>
      </c>
      <c r="C3962" s="3" t="s">
        <v>6487</v>
      </c>
      <c r="D3962">
        <v>2500</v>
      </c>
      <c r="E3962">
        <v>0</v>
      </c>
      <c r="F3962" t="s">
        <v>8220</v>
      </c>
      <c r="G3962" t="s">
        <v>8229</v>
      </c>
      <c r="H3962" t="s">
        <v>8251</v>
      </c>
      <c r="I3962">
        <v>1480110783</v>
      </c>
      <c r="J3962" s="13">
        <f t="shared" si="245"/>
        <v>42699.911840277782</v>
      </c>
      <c r="K3962">
        <v>1477515183</v>
      </c>
      <c r="L3962" s="13">
        <f t="shared" si="246"/>
        <v>42265.818622685183</v>
      </c>
      <c r="M3962" t="b">
        <v>0</v>
      </c>
      <c r="N3962">
        <v>0</v>
      </c>
      <c r="O3962" t="b">
        <v>0</v>
      </c>
      <c r="P3962" t="s">
        <v>8272</v>
      </c>
      <c r="Q3962" s="6">
        <f t="shared" si="244"/>
        <v>0</v>
      </c>
      <c r="R3962" s="8" t="e">
        <f t="shared" si="247"/>
        <v>#DIV/0!</v>
      </c>
      <c r="S3962" t="s">
        <v>8310</v>
      </c>
      <c r="T3962" t="s">
        <v>8357</v>
      </c>
    </row>
    <row r="3963" spans="1:20" ht="45" x14ac:dyDescent="0.25">
      <c r="A3963">
        <v>2378</v>
      </c>
      <c r="B3963" s="3" t="s">
        <v>2379</v>
      </c>
      <c r="C3963" s="3" t="s">
        <v>6488</v>
      </c>
      <c r="D3963">
        <v>110000</v>
      </c>
      <c r="E3963">
        <v>0</v>
      </c>
      <c r="F3963" t="s">
        <v>8220</v>
      </c>
      <c r="G3963" t="s">
        <v>8224</v>
      </c>
      <c r="H3963" t="s">
        <v>8246</v>
      </c>
      <c r="I3963">
        <v>1440548330</v>
      </c>
      <c r="J3963" s="13">
        <f t="shared" si="245"/>
        <v>42242.013078703705</v>
      </c>
      <c r="K3963">
        <v>1438042730</v>
      </c>
      <c r="L3963" s="13">
        <f t="shared" si="246"/>
        <v>42498.899398148147</v>
      </c>
      <c r="M3963" t="b">
        <v>0</v>
      </c>
      <c r="N3963">
        <v>0</v>
      </c>
      <c r="O3963" t="b">
        <v>0</v>
      </c>
      <c r="P3963" t="s">
        <v>8272</v>
      </c>
      <c r="Q3963" s="6">
        <f t="shared" si="244"/>
        <v>0</v>
      </c>
      <c r="R3963" s="8" t="e">
        <f t="shared" si="247"/>
        <v>#DIV/0!</v>
      </c>
      <c r="S3963" t="s">
        <v>8310</v>
      </c>
      <c r="T3963" t="s">
        <v>8357</v>
      </c>
    </row>
    <row r="3964" spans="1:20" ht="45" x14ac:dyDescent="0.25">
      <c r="A3964">
        <v>2379</v>
      </c>
      <c r="B3964" s="3" t="s">
        <v>2380</v>
      </c>
      <c r="C3964" s="3" t="s">
        <v>6489</v>
      </c>
      <c r="D3964">
        <v>30000</v>
      </c>
      <c r="E3964">
        <v>0</v>
      </c>
      <c r="F3964" t="s">
        <v>8220</v>
      </c>
      <c r="G3964" t="s">
        <v>8224</v>
      </c>
      <c r="H3964" t="s">
        <v>8246</v>
      </c>
      <c r="I3964">
        <v>1444004616</v>
      </c>
      <c r="J3964" s="13">
        <f t="shared" si="245"/>
        <v>42282.016388888893</v>
      </c>
      <c r="K3964">
        <v>1440116616</v>
      </c>
      <c r="L3964" s="13">
        <f t="shared" si="246"/>
        <v>41928.015439814815</v>
      </c>
      <c r="M3964" t="b">
        <v>0</v>
      </c>
      <c r="N3964">
        <v>0</v>
      </c>
      <c r="O3964" t="b">
        <v>0</v>
      </c>
      <c r="P3964" t="s">
        <v>8272</v>
      </c>
      <c r="Q3964" s="6">
        <f t="shared" si="244"/>
        <v>0</v>
      </c>
      <c r="R3964" s="8" t="e">
        <f t="shared" si="247"/>
        <v>#DIV/0!</v>
      </c>
      <c r="S3964" t="s">
        <v>8310</v>
      </c>
      <c r="T3964" t="s">
        <v>8357</v>
      </c>
    </row>
    <row r="3965" spans="1:20" ht="45" x14ac:dyDescent="0.25">
      <c r="A3965">
        <v>2386</v>
      </c>
      <c r="B3965" s="3" t="s">
        <v>2387</v>
      </c>
      <c r="C3965" s="3" t="s">
        <v>6496</v>
      </c>
      <c r="D3965">
        <v>30000</v>
      </c>
      <c r="E3965">
        <v>0</v>
      </c>
      <c r="F3965" t="s">
        <v>8220</v>
      </c>
      <c r="G3965" t="s">
        <v>8229</v>
      </c>
      <c r="H3965" t="s">
        <v>8251</v>
      </c>
      <c r="I3965">
        <v>1420920424</v>
      </c>
      <c r="J3965" s="13">
        <f t="shared" si="245"/>
        <v>42014.838240740741</v>
      </c>
      <c r="K3965">
        <v>1415736424</v>
      </c>
      <c r="L3965" s="13">
        <f t="shared" si="246"/>
        <v>42047.05574074074</v>
      </c>
      <c r="M3965" t="b">
        <v>0</v>
      </c>
      <c r="N3965">
        <v>0</v>
      </c>
      <c r="O3965" t="b">
        <v>0</v>
      </c>
      <c r="P3965" t="s">
        <v>8272</v>
      </c>
      <c r="Q3965" s="6">
        <f t="shared" si="244"/>
        <v>0</v>
      </c>
      <c r="R3965" s="8" t="e">
        <f t="shared" si="247"/>
        <v>#DIV/0!</v>
      </c>
      <c r="S3965" t="s">
        <v>8310</v>
      </c>
      <c r="T3965" t="s">
        <v>8357</v>
      </c>
    </row>
    <row r="3966" spans="1:20" ht="60" x14ac:dyDescent="0.25">
      <c r="A3966">
        <v>2390</v>
      </c>
      <c r="B3966" s="3" t="s">
        <v>2391</v>
      </c>
      <c r="C3966" s="3" t="s">
        <v>6500</v>
      </c>
      <c r="D3966">
        <v>510000</v>
      </c>
      <c r="E3966">
        <v>0</v>
      </c>
      <c r="F3966" t="s">
        <v>8220</v>
      </c>
      <c r="G3966" t="s">
        <v>8226</v>
      </c>
      <c r="H3966" t="s">
        <v>8248</v>
      </c>
      <c r="I3966">
        <v>1420352264</v>
      </c>
      <c r="J3966" s="13">
        <f t="shared" si="245"/>
        <v>42008.262314814812</v>
      </c>
      <c r="K3966">
        <v>1416896264</v>
      </c>
      <c r="L3966" s="13">
        <f t="shared" si="246"/>
        <v>42105.072962962964</v>
      </c>
      <c r="M3966" t="b">
        <v>0</v>
      </c>
      <c r="N3966">
        <v>0</v>
      </c>
      <c r="O3966" t="b">
        <v>0</v>
      </c>
      <c r="P3966" t="s">
        <v>8272</v>
      </c>
      <c r="Q3966" s="6">
        <f t="shared" si="244"/>
        <v>0</v>
      </c>
      <c r="R3966" s="8" t="e">
        <f t="shared" si="247"/>
        <v>#DIV/0!</v>
      </c>
      <c r="S3966" t="s">
        <v>8310</v>
      </c>
      <c r="T3966" t="s">
        <v>8357</v>
      </c>
    </row>
    <row r="3967" spans="1:20" ht="60" x14ac:dyDescent="0.25">
      <c r="A3967">
        <v>2392</v>
      </c>
      <c r="B3967" s="3" t="s">
        <v>2393</v>
      </c>
      <c r="C3967" s="3" t="s">
        <v>6502</v>
      </c>
      <c r="D3967">
        <v>4200</v>
      </c>
      <c r="E3967">
        <v>0</v>
      </c>
      <c r="F3967" t="s">
        <v>8220</v>
      </c>
      <c r="G3967" t="s">
        <v>8224</v>
      </c>
      <c r="H3967" t="s">
        <v>8246</v>
      </c>
      <c r="I3967">
        <v>1446087223</v>
      </c>
      <c r="J3967" s="13">
        <f t="shared" si="245"/>
        <v>42306.120636574073</v>
      </c>
      <c r="K3967">
        <v>1443495223</v>
      </c>
      <c r="L3967" s="13">
        <f t="shared" si="246"/>
        <v>41835.951782407406</v>
      </c>
      <c r="M3967" t="b">
        <v>0</v>
      </c>
      <c r="N3967">
        <v>0</v>
      </c>
      <c r="O3967" t="b">
        <v>0</v>
      </c>
      <c r="P3967" t="s">
        <v>8272</v>
      </c>
      <c r="Q3967" s="6">
        <f t="shared" si="244"/>
        <v>0</v>
      </c>
      <c r="R3967" s="8" t="e">
        <f t="shared" si="247"/>
        <v>#DIV/0!</v>
      </c>
      <c r="S3967" t="s">
        <v>8310</v>
      </c>
      <c r="T3967" t="s">
        <v>8357</v>
      </c>
    </row>
    <row r="3968" spans="1:20" ht="45" x14ac:dyDescent="0.25">
      <c r="A3968">
        <v>2395</v>
      </c>
      <c r="B3968" s="3" t="s">
        <v>2396</v>
      </c>
      <c r="C3968" s="3" t="s">
        <v>6505</v>
      </c>
      <c r="D3968">
        <v>33000</v>
      </c>
      <c r="E3968">
        <v>0</v>
      </c>
      <c r="F3968" t="s">
        <v>8220</v>
      </c>
      <c r="G3968" t="s">
        <v>8224</v>
      </c>
      <c r="H3968" t="s">
        <v>8246</v>
      </c>
      <c r="I3968">
        <v>1484038620</v>
      </c>
      <c r="J3968" s="13">
        <f t="shared" si="245"/>
        <v>42745.372916666667</v>
      </c>
      <c r="K3968">
        <v>1481597687</v>
      </c>
      <c r="L3968" s="13">
        <f t="shared" si="246"/>
        <v>42371.446909722217</v>
      </c>
      <c r="M3968" t="b">
        <v>0</v>
      </c>
      <c r="N3968">
        <v>0</v>
      </c>
      <c r="O3968" t="b">
        <v>0</v>
      </c>
      <c r="P3968" t="s">
        <v>8272</v>
      </c>
      <c r="Q3968" s="6">
        <f t="shared" si="244"/>
        <v>0</v>
      </c>
      <c r="R3968" s="8" t="e">
        <f t="shared" si="247"/>
        <v>#DIV/0!</v>
      </c>
      <c r="S3968" t="s">
        <v>8310</v>
      </c>
      <c r="T3968" t="s">
        <v>8357</v>
      </c>
    </row>
    <row r="3969" spans="1:20" ht="60" x14ac:dyDescent="0.25">
      <c r="A3969">
        <v>2397</v>
      </c>
      <c r="B3969" s="3" t="s">
        <v>2398</v>
      </c>
      <c r="C3969" s="3" t="s">
        <v>6507</v>
      </c>
      <c r="D3969">
        <v>124000</v>
      </c>
      <c r="E3969">
        <v>0</v>
      </c>
      <c r="F3969" t="s">
        <v>8220</v>
      </c>
      <c r="G3969" t="s">
        <v>8224</v>
      </c>
      <c r="H3969" t="s">
        <v>8246</v>
      </c>
      <c r="I3969">
        <v>1420233256</v>
      </c>
      <c r="J3969" s="13">
        <f t="shared" si="245"/>
        <v>42006.88490740741</v>
      </c>
      <c r="K3969">
        <v>1417641256</v>
      </c>
      <c r="L3969" s="13">
        <f t="shared" si="246"/>
        <v>41971.876863425925</v>
      </c>
      <c r="M3969" t="b">
        <v>0</v>
      </c>
      <c r="N3969">
        <v>0</v>
      </c>
      <c r="O3969" t="b">
        <v>0</v>
      </c>
      <c r="P3969" t="s">
        <v>8272</v>
      </c>
      <c r="Q3969" s="6">
        <f t="shared" si="244"/>
        <v>0</v>
      </c>
      <c r="R3969" s="8" t="e">
        <f t="shared" si="247"/>
        <v>#DIV/0!</v>
      </c>
      <c r="S3969" t="s">
        <v>8310</v>
      </c>
      <c r="T3969" t="s">
        <v>8357</v>
      </c>
    </row>
    <row r="3970" spans="1:20" ht="60" x14ac:dyDescent="0.25">
      <c r="A3970">
        <v>2398</v>
      </c>
      <c r="B3970" s="3" t="s">
        <v>2399</v>
      </c>
      <c r="C3970" s="3" t="s">
        <v>6508</v>
      </c>
      <c r="D3970">
        <v>4000</v>
      </c>
      <c r="E3970">
        <v>0</v>
      </c>
      <c r="F3970" t="s">
        <v>8220</v>
      </c>
      <c r="G3970" t="s">
        <v>8224</v>
      </c>
      <c r="H3970" t="s">
        <v>8246</v>
      </c>
      <c r="I3970">
        <v>1435874384</v>
      </c>
      <c r="J3970" s="13">
        <f t="shared" si="245"/>
        <v>42187.916481481487</v>
      </c>
      <c r="K3970">
        <v>1433282384</v>
      </c>
      <c r="L3970" s="13">
        <f t="shared" si="246"/>
        <v>42732.00681712963</v>
      </c>
      <c r="M3970" t="b">
        <v>0</v>
      </c>
      <c r="N3970">
        <v>0</v>
      </c>
      <c r="O3970" t="b">
        <v>0</v>
      </c>
      <c r="P3970" t="s">
        <v>8272</v>
      </c>
      <c r="Q3970" s="6">
        <f t="shared" ref="Q3970:Q4033" si="248">E3970/D3970</f>
        <v>0</v>
      </c>
      <c r="R3970" s="8" t="e">
        <f t="shared" si="247"/>
        <v>#DIV/0!</v>
      </c>
      <c r="S3970" t="s">
        <v>8310</v>
      </c>
      <c r="T3970" t="s">
        <v>8357</v>
      </c>
    </row>
    <row r="3971" spans="1:20" ht="45" x14ac:dyDescent="0.25">
      <c r="A3971">
        <v>2399</v>
      </c>
      <c r="B3971" s="3" t="s">
        <v>2400</v>
      </c>
      <c r="C3971" s="3" t="s">
        <v>6509</v>
      </c>
      <c r="D3971">
        <v>13000</v>
      </c>
      <c r="E3971">
        <v>0</v>
      </c>
      <c r="F3971" t="s">
        <v>8220</v>
      </c>
      <c r="G3971" t="s">
        <v>8235</v>
      </c>
      <c r="H3971" t="s">
        <v>8255</v>
      </c>
      <c r="I3971">
        <v>1418934506</v>
      </c>
      <c r="J3971" s="13">
        <f t="shared" ref="J3971:J4034" si="249">(((I3971/60)/60)/24)+DATE(1970,1,1)</f>
        <v>41991.853078703702</v>
      </c>
      <c r="K3971">
        <v>1415910506</v>
      </c>
      <c r="L3971" s="13">
        <f t="shared" ref="L3971:L4034" si="250">(((K3990/60)/60)/24)+DATE(1970,1,1)</f>
        <v>41942.653379629628</v>
      </c>
      <c r="M3971" t="b">
        <v>0</v>
      </c>
      <c r="N3971">
        <v>0</v>
      </c>
      <c r="O3971" t="b">
        <v>0</v>
      </c>
      <c r="P3971" t="s">
        <v>8272</v>
      </c>
      <c r="Q3971" s="6">
        <f t="shared" si="248"/>
        <v>0</v>
      </c>
      <c r="R3971" s="8" t="e">
        <f t="shared" ref="R3971:R4034" si="251">E3971/N3971</f>
        <v>#DIV/0!</v>
      </c>
      <c r="S3971" t="s">
        <v>8310</v>
      </c>
      <c r="T3971" t="s">
        <v>8357</v>
      </c>
    </row>
    <row r="3972" spans="1:20" ht="60" x14ac:dyDescent="0.25">
      <c r="A3972">
        <v>2400</v>
      </c>
      <c r="B3972" s="3" t="s">
        <v>2401</v>
      </c>
      <c r="C3972" s="3" t="s">
        <v>6510</v>
      </c>
      <c r="D3972">
        <v>50000</v>
      </c>
      <c r="E3972">
        <v>0</v>
      </c>
      <c r="F3972" t="s">
        <v>8220</v>
      </c>
      <c r="G3972" t="s">
        <v>8226</v>
      </c>
      <c r="H3972" t="s">
        <v>8248</v>
      </c>
      <c r="I3972">
        <v>1460615164</v>
      </c>
      <c r="J3972" s="13">
        <f t="shared" si="249"/>
        <v>42474.268101851849</v>
      </c>
      <c r="K3972">
        <v>1458023164</v>
      </c>
      <c r="L3972" s="13">
        <f t="shared" si="250"/>
        <v>41926.680879629632</v>
      </c>
      <c r="M3972" t="b">
        <v>0</v>
      </c>
      <c r="N3972">
        <v>0</v>
      </c>
      <c r="O3972" t="b">
        <v>0</v>
      </c>
      <c r="P3972" t="s">
        <v>8272</v>
      </c>
      <c r="Q3972" s="6">
        <f t="shared" si="248"/>
        <v>0</v>
      </c>
      <c r="R3972" s="8" t="e">
        <f t="shared" si="251"/>
        <v>#DIV/0!</v>
      </c>
      <c r="S3972" t="s">
        <v>8310</v>
      </c>
      <c r="T3972" t="s">
        <v>8357</v>
      </c>
    </row>
    <row r="3973" spans="1:20" ht="60" x14ac:dyDescent="0.25">
      <c r="A3973">
        <v>2404</v>
      </c>
      <c r="B3973" s="3" t="s">
        <v>2405</v>
      </c>
      <c r="C3973" s="3" t="s">
        <v>6514</v>
      </c>
      <c r="D3973">
        <v>15000</v>
      </c>
      <c r="E3973">
        <v>0</v>
      </c>
      <c r="F3973" t="s">
        <v>8221</v>
      </c>
      <c r="G3973" t="s">
        <v>8224</v>
      </c>
      <c r="H3973" t="s">
        <v>8246</v>
      </c>
      <c r="I3973">
        <v>1451782607</v>
      </c>
      <c r="J3973" s="13">
        <f t="shared" si="249"/>
        <v>42372.03943287037</v>
      </c>
      <c r="K3973">
        <v>1449190607</v>
      </c>
      <c r="L3973" s="13">
        <f t="shared" si="250"/>
        <v>42612.600520833337</v>
      </c>
      <c r="M3973" t="b">
        <v>0</v>
      </c>
      <c r="N3973">
        <v>0</v>
      </c>
      <c r="O3973" t="b">
        <v>0</v>
      </c>
      <c r="P3973" t="s">
        <v>8284</v>
      </c>
      <c r="Q3973" s="6">
        <f t="shared" si="248"/>
        <v>0</v>
      </c>
      <c r="R3973" s="8" t="e">
        <f t="shared" si="251"/>
        <v>#DIV/0!</v>
      </c>
      <c r="S3973" t="s">
        <v>8328</v>
      </c>
      <c r="T3973" t="s">
        <v>8356</v>
      </c>
    </row>
    <row r="3974" spans="1:20" ht="60" x14ac:dyDescent="0.25">
      <c r="A3974">
        <v>2410</v>
      </c>
      <c r="B3974" s="3" t="s">
        <v>2411</v>
      </c>
      <c r="C3974" s="3" t="s">
        <v>6520</v>
      </c>
      <c r="D3974">
        <v>15000</v>
      </c>
      <c r="E3974">
        <v>0</v>
      </c>
      <c r="F3974" t="s">
        <v>8221</v>
      </c>
      <c r="G3974" t="s">
        <v>8226</v>
      </c>
      <c r="H3974" t="s">
        <v>8248</v>
      </c>
      <c r="I3974">
        <v>1441619275</v>
      </c>
      <c r="J3974" s="13">
        <f t="shared" si="249"/>
        <v>42254.408275462964</v>
      </c>
      <c r="K3974">
        <v>1439027275</v>
      </c>
      <c r="L3974" s="13">
        <f t="shared" si="250"/>
        <v>42260.528807870374</v>
      </c>
      <c r="M3974" t="b">
        <v>0</v>
      </c>
      <c r="N3974">
        <v>0</v>
      </c>
      <c r="O3974" t="b">
        <v>0</v>
      </c>
      <c r="P3974" t="s">
        <v>8284</v>
      </c>
      <c r="Q3974" s="6">
        <f t="shared" si="248"/>
        <v>0</v>
      </c>
      <c r="R3974" s="8" t="e">
        <f t="shared" si="251"/>
        <v>#DIV/0!</v>
      </c>
      <c r="S3974" t="s">
        <v>8328</v>
      </c>
      <c r="T3974" t="s">
        <v>8356</v>
      </c>
    </row>
    <row r="3975" spans="1:20" ht="60" x14ac:dyDescent="0.25">
      <c r="A3975">
        <v>2412</v>
      </c>
      <c r="B3975" s="3" t="s">
        <v>2413</v>
      </c>
      <c r="C3975" s="3" t="s">
        <v>6522</v>
      </c>
      <c r="D3975">
        <v>8000</v>
      </c>
      <c r="E3975">
        <v>0</v>
      </c>
      <c r="F3975" t="s">
        <v>8221</v>
      </c>
      <c r="G3975" t="s">
        <v>8230</v>
      </c>
      <c r="H3975" t="s">
        <v>8249</v>
      </c>
      <c r="I3975">
        <v>1480185673</v>
      </c>
      <c r="J3975" s="13">
        <f t="shared" si="249"/>
        <v>42700.778622685189</v>
      </c>
      <c r="K3975">
        <v>1476294073</v>
      </c>
      <c r="L3975" s="13">
        <f t="shared" si="250"/>
        <v>42155.139479166668</v>
      </c>
      <c r="M3975" t="b">
        <v>0</v>
      </c>
      <c r="N3975">
        <v>0</v>
      </c>
      <c r="O3975" t="b">
        <v>0</v>
      </c>
      <c r="P3975" t="s">
        <v>8284</v>
      </c>
      <c r="Q3975" s="6">
        <f t="shared" si="248"/>
        <v>0</v>
      </c>
      <c r="R3975" s="8" t="e">
        <f t="shared" si="251"/>
        <v>#DIV/0!</v>
      </c>
      <c r="S3975" t="s">
        <v>8328</v>
      </c>
      <c r="T3975" t="s">
        <v>8356</v>
      </c>
    </row>
    <row r="3976" spans="1:20" ht="60" x14ac:dyDescent="0.25">
      <c r="A3976">
        <v>2417</v>
      </c>
      <c r="B3976" s="3" t="s">
        <v>2418</v>
      </c>
      <c r="C3976" s="3" t="s">
        <v>6527</v>
      </c>
      <c r="D3976">
        <v>1000</v>
      </c>
      <c r="E3976">
        <v>0</v>
      </c>
      <c r="F3976" t="s">
        <v>8221</v>
      </c>
      <c r="G3976" t="s">
        <v>8224</v>
      </c>
      <c r="H3976" t="s">
        <v>8246</v>
      </c>
      <c r="I3976">
        <v>1407705187</v>
      </c>
      <c r="J3976" s="13">
        <f t="shared" si="249"/>
        <v>41861.884108796294</v>
      </c>
      <c r="K3976">
        <v>1405113187</v>
      </c>
      <c r="L3976" s="13">
        <f t="shared" si="250"/>
        <v>41822.040497685186</v>
      </c>
      <c r="M3976" t="b">
        <v>0</v>
      </c>
      <c r="N3976">
        <v>0</v>
      </c>
      <c r="O3976" t="b">
        <v>0</v>
      </c>
      <c r="P3976" t="s">
        <v>8284</v>
      </c>
      <c r="Q3976" s="6">
        <f t="shared" si="248"/>
        <v>0</v>
      </c>
      <c r="R3976" s="8" t="e">
        <f t="shared" si="251"/>
        <v>#DIV/0!</v>
      </c>
      <c r="S3976" t="s">
        <v>8328</v>
      </c>
      <c r="T3976" t="s">
        <v>8356</v>
      </c>
    </row>
    <row r="3977" spans="1:20" ht="60" x14ac:dyDescent="0.25">
      <c r="A3977">
        <v>2419</v>
      </c>
      <c r="B3977" s="3" t="s">
        <v>2420</v>
      </c>
      <c r="C3977" s="3" t="s">
        <v>6529</v>
      </c>
      <c r="D3977">
        <v>3000</v>
      </c>
      <c r="E3977">
        <v>0</v>
      </c>
      <c r="F3977" t="s">
        <v>8221</v>
      </c>
      <c r="G3977" t="s">
        <v>8224</v>
      </c>
      <c r="H3977" t="s">
        <v>8246</v>
      </c>
      <c r="I3977">
        <v>1424281389</v>
      </c>
      <c r="J3977" s="13">
        <f t="shared" si="249"/>
        <v>42053.738298611104</v>
      </c>
      <c r="K3977">
        <v>1419097389</v>
      </c>
      <c r="L3977" s="13">
        <f t="shared" si="250"/>
        <v>41842.980879629627</v>
      </c>
      <c r="M3977" t="b">
        <v>0</v>
      </c>
      <c r="N3977">
        <v>0</v>
      </c>
      <c r="O3977" t="b">
        <v>0</v>
      </c>
      <c r="P3977" t="s">
        <v>8284</v>
      </c>
      <c r="Q3977" s="6">
        <f t="shared" si="248"/>
        <v>0</v>
      </c>
      <c r="R3977" s="8" t="e">
        <f t="shared" si="251"/>
        <v>#DIV/0!</v>
      </c>
      <c r="S3977" t="s">
        <v>8328</v>
      </c>
      <c r="T3977" t="s">
        <v>8356</v>
      </c>
    </row>
    <row r="3978" spans="1:20" ht="45" x14ac:dyDescent="0.25">
      <c r="A3978">
        <v>2426</v>
      </c>
      <c r="B3978" s="3" t="s">
        <v>2427</v>
      </c>
      <c r="C3978" s="3" t="s">
        <v>6536</v>
      </c>
      <c r="D3978">
        <v>20000</v>
      </c>
      <c r="E3978">
        <v>0</v>
      </c>
      <c r="F3978" t="s">
        <v>8221</v>
      </c>
      <c r="G3978" t="s">
        <v>8224</v>
      </c>
      <c r="H3978" t="s">
        <v>8246</v>
      </c>
      <c r="I3978">
        <v>1439006692</v>
      </c>
      <c r="J3978" s="13">
        <f t="shared" si="249"/>
        <v>42224.170046296291</v>
      </c>
      <c r="K3978">
        <v>1433822692</v>
      </c>
      <c r="L3978" s="13">
        <f t="shared" si="250"/>
        <v>42077.119409722218</v>
      </c>
      <c r="M3978" t="b">
        <v>0</v>
      </c>
      <c r="N3978">
        <v>0</v>
      </c>
      <c r="O3978" t="b">
        <v>0</v>
      </c>
      <c r="P3978" t="s">
        <v>8284</v>
      </c>
      <c r="Q3978" s="6">
        <f t="shared" si="248"/>
        <v>0</v>
      </c>
      <c r="R3978" s="8" t="e">
        <f t="shared" si="251"/>
        <v>#DIV/0!</v>
      </c>
      <c r="S3978" t="s">
        <v>8328</v>
      </c>
      <c r="T3978" t="s">
        <v>8356</v>
      </c>
    </row>
    <row r="3979" spans="1:20" ht="60" x14ac:dyDescent="0.25">
      <c r="A3979">
        <v>2433</v>
      </c>
      <c r="B3979" s="3" t="s">
        <v>2434</v>
      </c>
      <c r="C3979" s="3" t="s">
        <v>6543</v>
      </c>
      <c r="D3979">
        <v>10000</v>
      </c>
      <c r="E3979">
        <v>0</v>
      </c>
      <c r="F3979" t="s">
        <v>8221</v>
      </c>
      <c r="G3979" t="s">
        <v>8224</v>
      </c>
      <c r="H3979" t="s">
        <v>8246</v>
      </c>
      <c r="I3979">
        <v>1456608943</v>
      </c>
      <c r="J3979" s="13">
        <f t="shared" si="249"/>
        <v>42427.89980324074</v>
      </c>
      <c r="K3979">
        <v>1454016943</v>
      </c>
      <c r="L3979" s="13">
        <f t="shared" si="250"/>
        <v>41829.592002314814</v>
      </c>
      <c r="M3979" t="b">
        <v>0</v>
      </c>
      <c r="N3979">
        <v>0</v>
      </c>
      <c r="O3979" t="b">
        <v>0</v>
      </c>
      <c r="P3979" t="s">
        <v>8284</v>
      </c>
      <c r="Q3979" s="6">
        <f t="shared" si="248"/>
        <v>0</v>
      </c>
      <c r="R3979" s="8" t="e">
        <f t="shared" si="251"/>
        <v>#DIV/0!</v>
      </c>
      <c r="S3979" t="s">
        <v>8328</v>
      </c>
      <c r="T3979" t="s">
        <v>8356</v>
      </c>
    </row>
    <row r="3980" spans="1:20" ht="45" x14ac:dyDescent="0.25">
      <c r="A3980">
        <v>2437</v>
      </c>
      <c r="B3980" s="3" t="s">
        <v>2438</v>
      </c>
      <c r="C3980" s="3" t="s">
        <v>6547</v>
      </c>
      <c r="D3980">
        <v>8000</v>
      </c>
      <c r="E3980">
        <v>0</v>
      </c>
      <c r="F3980" t="s">
        <v>8221</v>
      </c>
      <c r="G3980" t="s">
        <v>8224</v>
      </c>
      <c r="H3980" t="s">
        <v>8246</v>
      </c>
      <c r="I3980">
        <v>1426615200</v>
      </c>
      <c r="J3980" s="13">
        <f t="shared" si="249"/>
        <v>42080.75</v>
      </c>
      <c r="K3980">
        <v>1422400188</v>
      </c>
      <c r="L3980" s="13">
        <f t="shared" si="250"/>
        <v>42487.825752314813</v>
      </c>
      <c r="M3980" t="b">
        <v>0</v>
      </c>
      <c r="N3980">
        <v>0</v>
      </c>
      <c r="O3980" t="b">
        <v>0</v>
      </c>
      <c r="P3980" t="s">
        <v>8284</v>
      </c>
      <c r="Q3980" s="6">
        <f t="shared" si="248"/>
        <v>0</v>
      </c>
      <c r="R3980" s="8" t="e">
        <f t="shared" si="251"/>
        <v>#DIV/0!</v>
      </c>
      <c r="S3980" t="s">
        <v>8328</v>
      </c>
      <c r="T3980" t="s">
        <v>8356</v>
      </c>
    </row>
    <row r="3981" spans="1:20" ht="60" x14ac:dyDescent="0.25">
      <c r="A3981">
        <v>2439</v>
      </c>
      <c r="B3981" s="3" t="s">
        <v>2440</v>
      </c>
      <c r="C3981" s="3" t="s">
        <v>6549</v>
      </c>
      <c r="D3981">
        <v>10000</v>
      </c>
      <c r="E3981">
        <v>0</v>
      </c>
      <c r="F3981" t="s">
        <v>8221</v>
      </c>
      <c r="G3981" t="s">
        <v>8224</v>
      </c>
      <c r="H3981" t="s">
        <v>8246</v>
      </c>
      <c r="I3981">
        <v>1445197129</v>
      </c>
      <c r="J3981" s="13">
        <f t="shared" si="249"/>
        <v>42295.818622685183</v>
      </c>
      <c r="K3981">
        <v>1442605129</v>
      </c>
      <c r="L3981" s="13">
        <f t="shared" si="250"/>
        <v>41986.108726851846</v>
      </c>
      <c r="M3981" t="b">
        <v>0</v>
      </c>
      <c r="N3981">
        <v>0</v>
      </c>
      <c r="O3981" t="b">
        <v>0</v>
      </c>
      <c r="P3981" t="s">
        <v>8284</v>
      </c>
      <c r="Q3981" s="6">
        <f t="shared" si="248"/>
        <v>0</v>
      </c>
      <c r="R3981" s="8" t="e">
        <f t="shared" si="251"/>
        <v>#DIV/0!</v>
      </c>
      <c r="S3981" t="s">
        <v>8328</v>
      </c>
      <c r="T3981" t="s">
        <v>8356</v>
      </c>
    </row>
    <row r="3982" spans="1:20" ht="60" x14ac:dyDescent="0.25">
      <c r="A3982">
        <v>2503</v>
      </c>
      <c r="B3982" s="3" t="s">
        <v>2503</v>
      </c>
      <c r="C3982" s="3" t="s">
        <v>6613</v>
      </c>
      <c r="D3982">
        <v>10000</v>
      </c>
      <c r="E3982">
        <v>0</v>
      </c>
      <c r="F3982" t="s">
        <v>8221</v>
      </c>
      <c r="G3982" t="s">
        <v>8224</v>
      </c>
      <c r="H3982" t="s">
        <v>8246</v>
      </c>
      <c r="I3982">
        <v>1465333560</v>
      </c>
      <c r="J3982" s="13">
        <f t="shared" si="249"/>
        <v>42528.879166666666</v>
      </c>
      <c r="K3982">
        <v>1462743308</v>
      </c>
      <c r="L3982" s="13">
        <f t="shared" si="250"/>
        <v>42060.00980324074</v>
      </c>
      <c r="M3982" t="b">
        <v>0</v>
      </c>
      <c r="N3982">
        <v>0</v>
      </c>
      <c r="O3982" t="b">
        <v>0</v>
      </c>
      <c r="P3982" t="s">
        <v>8299</v>
      </c>
      <c r="Q3982" s="6">
        <f t="shared" si="248"/>
        <v>0</v>
      </c>
      <c r="R3982" s="8" t="e">
        <f t="shared" si="251"/>
        <v>#DIV/0!</v>
      </c>
      <c r="S3982" t="s">
        <v>8328</v>
      </c>
      <c r="T3982" t="s">
        <v>8359</v>
      </c>
    </row>
    <row r="3983" spans="1:20" ht="45" x14ac:dyDescent="0.25">
      <c r="A3983">
        <v>2504</v>
      </c>
      <c r="B3983" s="3" t="s">
        <v>2504</v>
      </c>
      <c r="C3983" s="3" t="s">
        <v>6614</v>
      </c>
      <c r="D3983">
        <v>35000</v>
      </c>
      <c r="E3983">
        <v>0</v>
      </c>
      <c r="F3983" t="s">
        <v>8221</v>
      </c>
      <c r="G3983" t="s">
        <v>8224</v>
      </c>
      <c r="H3983" t="s">
        <v>8246</v>
      </c>
      <c r="I3983">
        <v>1416014534</v>
      </c>
      <c r="J3983" s="13">
        <f t="shared" si="249"/>
        <v>41958.057106481487</v>
      </c>
      <c r="K3983">
        <v>1413418934</v>
      </c>
      <c r="L3983" s="13">
        <f t="shared" si="250"/>
        <v>41830.820567129631</v>
      </c>
      <c r="M3983" t="b">
        <v>0</v>
      </c>
      <c r="N3983">
        <v>0</v>
      </c>
      <c r="O3983" t="b">
        <v>0</v>
      </c>
      <c r="P3983" t="s">
        <v>8299</v>
      </c>
      <c r="Q3983" s="6">
        <f t="shared" si="248"/>
        <v>0</v>
      </c>
      <c r="R3983" s="8" t="e">
        <f t="shared" si="251"/>
        <v>#DIV/0!</v>
      </c>
      <c r="S3983" t="s">
        <v>8328</v>
      </c>
      <c r="T3983" t="s">
        <v>8359</v>
      </c>
    </row>
    <row r="3984" spans="1:20" ht="60" x14ac:dyDescent="0.25">
      <c r="A3984">
        <v>2505</v>
      </c>
      <c r="B3984" s="3" t="s">
        <v>2505</v>
      </c>
      <c r="C3984" s="3" t="s">
        <v>6615</v>
      </c>
      <c r="D3984">
        <v>7000</v>
      </c>
      <c r="E3984">
        <v>0</v>
      </c>
      <c r="F3984" t="s">
        <v>8221</v>
      </c>
      <c r="G3984" t="s">
        <v>8224</v>
      </c>
      <c r="H3984" t="s">
        <v>8246</v>
      </c>
      <c r="I3984">
        <v>1426292416</v>
      </c>
      <c r="J3984" s="13">
        <f t="shared" si="249"/>
        <v>42077.014074074075</v>
      </c>
      <c r="K3984">
        <v>1423704016</v>
      </c>
      <c r="L3984" s="13">
        <f t="shared" si="250"/>
        <v>42238.022905092599</v>
      </c>
      <c r="M3984" t="b">
        <v>0</v>
      </c>
      <c r="N3984">
        <v>0</v>
      </c>
      <c r="O3984" t="b">
        <v>0</v>
      </c>
      <c r="P3984" t="s">
        <v>8299</v>
      </c>
      <c r="Q3984" s="6">
        <f t="shared" si="248"/>
        <v>0</v>
      </c>
      <c r="R3984" s="8" t="e">
        <f t="shared" si="251"/>
        <v>#DIV/0!</v>
      </c>
      <c r="S3984" t="s">
        <v>8328</v>
      </c>
      <c r="T3984" t="s">
        <v>8359</v>
      </c>
    </row>
    <row r="3985" spans="1:20" x14ac:dyDescent="0.25">
      <c r="A3985">
        <v>2507</v>
      </c>
      <c r="B3985" s="3" t="s">
        <v>2507</v>
      </c>
      <c r="C3985" s="3" t="s">
        <v>6617</v>
      </c>
      <c r="D3985">
        <v>42850</v>
      </c>
      <c r="E3985">
        <v>0</v>
      </c>
      <c r="F3985" t="s">
        <v>8221</v>
      </c>
      <c r="G3985" t="s">
        <v>8224</v>
      </c>
      <c r="H3985" t="s">
        <v>8246</v>
      </c>
      <c r="I3985">
        <v>1431308704</v>
      </c>
      <c r="J3985" s="13">
        <f t="shared" si="249"/>
        <v>42135.072962962964</v>
      </c>
      <c r="K3985">
        <v>1428716704</v>
      </c>
      <c r="L3985" s="13">
        <f t="shared" si="250"/>
        <v>42140.173252314817</v>
      </c>
      <c r="M3985" t="b">
        <v>0</v>
      </c>
      <c r="N3985">
        <v>0</v>
      </c>
      <c r="O3985" t="b">
        <v>0</v>
      </c>
      <c r="P3985" t="s">
        <v>8299</v>
      </c>
      <c r="Q3985" s="6">
        <f t="shared" si="248"/>
        <v>0</v>
      </c>
      <c r="R3985" s="8" t="e">
        <f t="shared" si="251"/>
        <v>#DIV/0!</v>
      </c>
      <c r="S3985" t="s">
        <v>8328</v>
      </c>
      <c r="T3985" t="s">
        <v>8359</v>
      </c>
    </row>
    <row r="3986" spans="1:20" ht="60" x14ac:dyDescent="0.25">
      <c r="A3986">
        <v>2508</v>
      </c>
      <c r="B3986" s="3" t="s">
        <v>2508</v>
      </c>
      <c r="C3986" s="3" t="s">
        <v>6618</v>
      </c>
      <c r="D3986">
        <v>20000</v>
      </c>
      <c r="E3986">
        <v>0</v>
      </c>
      <c r="F3986" t="s">
        <v>8221</v>
      </c>
      <c r="G3986" t="s">
        <v>8224</v>
      </c>
      <c r="H3986" t="s">
        <v>8246</v>
      </c>
      <c r="I3986">
        <v>1408056634</v>
      </c>
      <c r="J3986" s="13">
        <f t="shared" si="249"/>
        <v>41865.951782407406</v>
      </c>
      <c r="K3986">
        <v>1405464634</v>
      </c>
      <c r="L3986" s="13">
        <f t="shared" si="250"/>
        <v>42388.589085648149</v>
      </c>
      <c r="M3986" t="b">
        <v>0</v>
      </c>
      <c r="N3986">
        <v>0</v>
      </c>
      <c r="O3986" t="b">
        <v>0</v>
      </c>
      <c r="P3986" t="s">
        <v>8299</v>
      </c>
      <c r="Q3986" s="6">
        <f t="shared" si="248"/>
        <v>0</v>
      </c>
      <c r="R3986" s="8" t="e">
        <f t="shared" si="251"/>
        <v>#DIV/0!</v>
      </c>
      <c r="S3986" t="s">
        <v>8328</v>
      </c>
      <c r="T3986" t="s">
        <v>8359</v>
      </c>
    </row>
    <row r="3987" spans="1:20" ht="45" x14ac:dyDescent="0.25">
      <c r="A3987">
        <v>2511</v>
      </c>
      <c r="B3987" s="3" t="s">
        <v>2511</v>
      </c>
      <c r="C3987" s="3" t="s">
        <v>6621</v>
      </c>
      <c r="D3987">
        <v>100000</v>
      </c>
      <c r="E3987">
        <v>0</v>
      </c>
      <c r="F3987" t="s">
        <v>8221</v>
      </c>
      <c r="G3987" t="s">
        <v>8225</v>
      </c>
      <c r="H3987" t="s">
        <v>8247</v>
      </c>
      <c r="I3987">
        <v>1454323413</v>
      </c>
      <c r="J3987" s="13">
        <f t="shared" si="249"/>
        <v>42401.446909722217</v>
      </c>
      <c r="K3987">
        <v>1451731413</v>
      </c>
      <c r="L3987" s="13">
        <f t="shared" si="250"/>
        <v>42089.84520833334</v>
      </c>
      <c r="M3987" t="b">
        <v>0</v>
      </c>
      <c r="N3987">
        <v>0</v>
      </c>
      <c r="O3987" t="b">
        <v>0</v>
      </c>
      <c r="P3987" t="s">
        <v>8299</v>
      </c>
      <c r="Q3987" s="6">
        <f t="shared" si="248"/>
        <v>0</v>
      </c>
      <c r="R3987" s="8" t="e">
        <f t="shared" si="251"/>
        <v>#DIV/0!</v>
      </c>
      <c r="S3987" t="s">
        <v>8328</v>
      </c>
      <c r="T3987" t="s">
        <v>8359</v>
      </c>
    </row>
    <row r="3988" spans="1:20" ht="45" x14ac:dyDescent="0.25">
      <c r="A3988">
        <v>2512</v>
      </c>
      <c r="B3988" s="3" t="s">
        <v>2512</v>
      </c>
      <c r="C3988" s="3" t="s">
        <v>6622</v>
      </c>
      <c r="D3988">
        <v>1150</v>
      </c>
      <c r="E3988">
        <v>0</v>
      </c>
      <c r="F3988" t="s">
        <v>8221</v>
      </c>
      <c r="G3988" t="s">
        <v>8224</v>
      </c>
      <c r="H3988" t="s">
        <v>8246</v>
      </c>
      <c r="I3988">
        <v>1418504561</v>
      </c>
      <c r="J3988" s="13">
        <f t="shared" si="249"/>
        <v>41986.876863425925</v>
      </c>
      <c r="K3988">
        <v>1417208561</v>
      </c>
      <c r="L3988" s="13">
        <f t="shared" si="250"/>
        <v>42536.246620370366</v>
      </c>
      <c r="M3988" t="b">
        <v>0</v>
      </c>
      <c r="N3988">
        <v>0</v>
      </c>
      <c r="O3988" t="b">
        <v>0</v>
      </c>
      <c r="P3988" t="s">
        <v>8299</v>
      </c>
      <c r="Q3988" s="6">
        <f t="shared" si="248"/>
        <v>0</v>
      </c>
      <c r="R3988" s="8" t="e">
        <f t="shared" si="251"/>
        <v>#DIV/0!</v>
      </c>
      <c r="S3988" t="s">
        <v>8328</v>
      </c>
      <c r="T3988" t="s">
        <v>8359</v>
      </c>
    </row>
    <row r="3989" spans="1:20" ht="60" x14ac:dyDescent="0.25">
      <c r="A3989">
        <v>2513</v>
      </c>
      <c r="B3989" s="3" t="s">
        <v>2513</v>
      </c>
      <c r="C3989" s="3" t="s">
        <v>6623</v>
      </c>
      <c r="D3989">
        <v>180000</v>
      </c>
      <c r="E3989">
        <v>0</v>
      </c>
      <c r="F3989" t="s">
        <v>8221</v>
      </c>
      <c r="G3989" t="s">
        <v>8236</v>
      </c>
      <c r="H3989" t="s">
        <v>8249</v>
      </c>
      <c r="I3989">
        <v>1488067789</v>
      </c>
      <c r="J3989" s="13">
        <f t="shared" si="249"/>
        <v>42792.00681712963</v>
      </c>
      <c r="K3989">
        <v>1482883789</v>
      </c>
      <c r="L3989" s="13">
        <f t="shared" si="250"/>
        <v>41892.974803240737</v>
      </c>
      <c r="M3989" t="b">
        <v>0</v>
      </c>
      <c r="N3989">
        <v>0</v>
      </c>
      <c r="O3989" t="b">
        <v>0</v>
      </c>
      <c r="P3989" t="s">
        <v>8299</v>
      </c>
      <c r="Q3989" s="6">
        <f t="shared" si="248"/>
        <v>0</v>
      </c>
      <c r="R3989" s="8" t="e">
        <f t="shared" si="251"/>
        <v>#DIV/0!</v>
      </c>
      <c r="S3989" t="s">
        <v>8328</v>
      </c>
      <c r="T3989" t="s">
        <v>8359</v>
      </c>
    </row>
    <row r="3990" spans="1:20" ht="60" x14ac:dyDescent="0.25">
      <c r="A3990">
        <v>2516</v>
      </c>
      <c r="B3990" s="3" t="s">
        <v>2516</v>
      </c>
      <c r="C3990" s="3" t="s">
        <v>6626</v>
      </c>
      <c r="D3990">
        <v>22000</v>
      </c>
      <c r="E3990">
        <v>0</v>
      </c>
      <c r="F3990" t="s">
        <v>8221</v>
      </c>
      <c r="G3990" t="s">
        <v>8224</v>
      </c>
      <c r="H3990" t="s">
        <v>8246</v>
      </c>
      <c r="I3990">
        <v>1417279252</v>
      </c>
      <c r="J3990" s="13">
        <f t="shared" si="249"/>
        <v>41972.6950462963</v>
      </c>
      <c r="K3990">
        <v>1414683652</v>
      </c>
      <c r="L3990" s="13">
        <f t="shared" si="250"/>
        <v>42154.64025462963</v>
      </c>
      <c r="M3990" t="b">
        <v>0</v>
      </c>
      <c r="N3990">
        <v>0</v>
      </c>
      <c r="O3990" t="b">
        <v>0</v>
      </c>
      <c r="P3990" t="s">
        <v>8299</v>
      </c>
      <c r="Q3990" s="6">
        <f t="shared" si="248"/>
        <v>0</v>
      </c>
      <c r="R3990" s="8" t="e">
        <f t="shared" si="251"/>
        <v>#DIV/0!</v>
      </c>
      <c r="S3990" t="s">
        <v>8328</v>
      </c>
      <c r="T3990" t="s">
        <v>8359</v>
      </c>
    </row>
    <row r="3991" spans="1:20" ht="45" x14ac:dyDescent="0.25">
      <c r="A3991">
        <v>2518</v>
      </c>
      <c r="B3991" s="3" t="s">
        <v>2518</v>
      </c>
      <c r="C3991" s="3" t="s">
        <v>6628</v>
      </c>
      <c r="D3991">
        <v>5000</v>
      </c>
      <c r="E3991">
        <v>0</v>
      </c>
      <c r="F3991" t="s">
        <v>8221</v>
      </c>
      <c r="G3991" t="s">
        <v>8224</v>
      </c>
      <c r="H3991" t="s">
        <v>8246</v>
      </c>
      <c r="I3991">
        <v>1415899228</v>
      </c>
      <c r="J3991" s="13">
        <f t="shared" si="249"/>
        <v>41956.722546296296</v>
      </c>
      <c r="K3991">
        <v>1413303628</v>
      </c>
      <c r="L3991" s="13">
        <f t="shared" si="250"/>
        <v>41829.896562499998</v>
      </c>
      <c r="M3991" t="b">
        <v>0</v>
      </c>
      <c r="N3991">
        <v>0</v>
      </c>
      <c r="O3991" t="b">
        <v>0</v>
      </c>
      <c r="P3991" t="s">
        <v>8299</v>
      </c>
      <c r="Q3991" s="6">
        <f t="shared" si="248"/>
        <v>0</v>
      </c>
      <c r="R3991" s="8" t="e">
        <f t="shared" si="251"/>
        <v>#DIV/0!</v>
      </c>
      <c r="S3991" t="s">
        <v>8328</v>
      </c>
      <c r="T3991" t="s">
        <v>8359</v>
      </c>
    </row>
    <row r="3992" spans="1:20" ht="60" x14ac:dyDescent="0.25">
      <c r="A3992">
        <v>2520</v>
      </c>
      <c r="B3992" s="3" t="s">
        <v>2520</v>
      </c>
      <c r="C3992" s="3" t="s">
        <v>6630</v>
      </c>
      <c r="D3992">
        <v>100000</v>
      </c>
      <c r="E3992">
        <v>0</v>
      </c>
      <c r="F3992" t="s">
        <v>8221</v>
      </c>
      <c r="G3992" t="s">
        <v>8224</v>
      </c>
      <c r="H3992" t="s">
        <v>8246</v>
      </c>
      <c r="I3992">
        <v>1476559260</v>
      </c>
      <c r="J3992" s="13">
        <f t="shared" si="249"/>
        <v>42658.806249999994</v>
      </c>
      <c r="K3992">
        <v>1472567085</v>
      </c>
      <c r="L3992" s="13">
        <f t="shared" si="250"/>
        <v>42632.328784722224</v>
      </c>
      <c r="M3992" t="b">
        <v>0</v>
      </c>
      <c r="N3992">
        <v>0</v>
      </c>
      <c r="O3992" t="b">
        <v>0</v>
      </c>
      <c r="P3992" t="s">
        <v>8299</v>
      </c>
      <c r="Q3992" s="6">
        <f t="shared" si="248"/>
        <v>0</v>
      </c>
      <c r="R3992" s="8" t="e">
        <f t="shared" si="251"/>
        <v>#DIV/0!</v>
      </c>
      <c r="S3992" t="s">
        <v>8328</v>
      </c>
      <c r="T3992" t="s">
        <v>8359</v>
      </c>
    </row>
    <row r="3993" spans="1:20" ht="60" x14ac:dyDescent="0.25">
      <c r="A3993">
        <v>2561</v>
      </c>
      <c r="B3993" s="3" t="s">
        <v>2561</v>
      </c>
      <c r="C3993" s="3" t="s">
        <v>6671</v>
      </c>
      <c r="D3993">
        <v>100000</v>
      </c>
      <c r="E3993">
        <v>0</v>
      </c>
      <c r="F3993" t="s">
        <v>8220</v>
      </c>
      <c r="G3993" t="s">
        <v>8229</v>
      </c>
      <c r="H3993" t="s">
        <v>8251</v>
      </c>
      <c r="I3993">
        <v>1444740089</v>
      </c>
      <c r="J3993" s="13">
        <f t="shared" si="249"/>
        <v>42290.528807870374</v>
      </c>
      <c r="K3993">
        <v>1442148089</v>
      </c>
      <c r="L3993" s="13">
        <f t="shared" si="250"/>
        <v>41078.899826388886</v>
      </c>
      <c r="M3993" t="b">
        <v>0</v>
      </c>
      <c r="N3993">
        <v>0</v>
      </c>
      <c r="O3993" t="b">
        <v>0</v>
      </c>
      <c r="P3993" t="s">
        <v>8284</v>
      </c>
      <c r="Q3993" s="6">
        <f t="shared" si="248"/>
        <v>0</v>
      </c>
      <c r="R3993" s="8" t="e">
        <f t="shared" si="251"/>
        <v>#DIV/0!</v>
      </c>
      <c r="S3993" t="s">
        <v>8328</v>
      </c>
      <c r="T3993" t="s">
        <v>8356</v>
      </c>
    </row>
    <row r="3994" spans="1:20" ht="30" x14ac:dyDescent="0.25">
      <c r="A3994">
        <v>2563</v>
      </c>
      <c r="B3994" s="3" t="s">
        <v>2563</v>
      </c>
      <c r="C3994" s="3" t="s">
        <v>6673</v>
      </c>
      <c r="D3994">
        <v>20000</v>
      </c>
      <c r="E3994">
        <v>0</v>
      </c>
      <c r="F3994" t="s">
        <v>8220</v>
      </c>
      <c r="G3994" t="s">
        <v>8224</v>
      </c>
      <c r="H3994" t="s">
        <v>8246</v>
      </c>
      <c r="I3994">
        <v>1438226451</v>
      </c>
      <c r="J3994" s="13">
        <f t="shared" si="249"/>
        <v>42215.139479166668</v>
      </c>
      <c r="K3994">
        <v>1433042451</v>
      </c>
      <c r="L3994" s="13">
        <f t="shared" si="250"/>
        <v>41747.887060185189</v>
      </c>
      <c r="M3994" t="b">
        <v>0</v>
      </c>
      <c r="N3994">
        <v>0</v>
      </c>
      <c r="O3994" t="b">
        <v>0</v>
      </c>
      <c r="P3994" t="s">
        <v>8284</v>
      </c>
      <c r="Q3994" s="6">
        <f t="shared" si="248"/>
        <v>0</v>
      </c>
      <c r="R3994" s="8" t="e">
        <f t="shared" si="251"/>
        <v>#DIV/0!</v>
      </c>
      <c r="S3994" t="s">
        <v>8328</v>
      </c>
      <c r="T3994" t="s">
        <v>8356</v>
      </c>
    </row>
    <row r="3995" spans="1:20" ht="45" x14ac:dyDescent="0.25">
      <c r="A3995">
        <v>2564</v>
      </c>
      <c r="B3995" s="3" t="s">
        <v>2564</v>
      </c>
      <c r="C3995" s="3" t="s">
        <v>6674</v>
      </c>
      <c r="D3995">
        <v>40000</v>
      </c>
      <c r="E3995">
        <v>0</v>
      </c>
      <c r="F3995" t="s">
        <v>8220</v>
      </c>
      <c r="G3995" t="s">
        <v>8229</v>
      </c>
      <c r="H3995" t="s">
        <v>8251</v>
      </c>
      <c r="I3995">
        <v>1406854699</v>
      </c>
      <c r="J3995" s="13">
        <f t="shared" si="249"/>
        <v>41852.040497685186</v>
      </c>
      <c r="K3995">
        <v>1404262699</v>
      </c>
      <c r="L3995" s="13">
        <f t="shared" si="250"/>
        <v>41863.636006944449</v>
      </c>
      <c r="M3995" t="b">
        <v>0</v>
      </c>
      <c r="N3995">
        <v>0</v>
      </c>
      <c r="O3995" t="b">
        <v>0</v>
      </c>
      <c r="P3995" t="s">
        <v>8284</v>
      </c>
      <c r="Q3995" s="6">
        <f t="shared" si="248"/>
        <v>0</v>
      </c>
      <c r="R3995" s="8" t="e">
        <f t="shared" si="251"/>
        <v>#DIV/0!</v>
      </c>
      <c r="S3995" t="s">
        <v>8328</v>
      </c>
      <c r="T3995" t="s">
        <v>8356</v>
      </c>
    </row>
    <row r="3996" spans="1:20" ht="45" x14ac:dyDescent="0.25">
      <c r="A3996">
        <v>2566</v>
      </c>
      <c r="B3996" s="3" t="s">
        <v>2566</v>
      </c>
      <c r="C3996" s="3" t="s">
        <v>6676</v>
      </c>
      <c r="D3996">
        <v>35000</v>
      </c>
      <c r="E3996">
        <v>0</v>
      </c>
      <c r="F3996" t="s">
        <v>8220</v>
      </c>
      <c r="G3996" t="s">
        <v>8224</v>
      </c>
      <c r="H3996" t="s">
        <v>8246</v>
      </c>
      <c r="I3996">
        <v>1408663948</v>
      </c>
      <c r="J3996" s="13">
        <f t="shared" si="249"/>
        <v>41872.980879629627</v>
      </c>
      <c r="K3996">
        <v>1406071948</v>
      </c>
      <c r="L3996" s="13">
        <f t="shared" si="250"/>
        <v>41415.461319444446</v>
      </c>
      <c r="M3996" t="b">
        <v>0</v>
      </c>
      <c r="N3996">
        <v>0</v>
      </c>
      <c r="O3996" t="b">
        <v>0</v>
      </c>
      <c r="P3996" t="s">
        <v>8284</v>
      </c>
      <c r="Q3996" s="6">
        <f t="shared" si="248"/>
        <v>0</v>
      </c>
      <c r="R3996" s="8" t="e">
        <f t="shared" si="251"/>
        <v>#DIV/0!</v>
      </c>
      <c r="S3996" t="s">
        <v>8328</v>
      </c>
      <c r="T3996" t="s">
        <v>8356</v>
      </c>
    </row>
    <row r="3997" spans="1:20" ht="45" x14ac:dyDescent="0.25">
      <c r="A3997">
        <v>2572</v>
      </c>
      <c r="B3997" s="3" t="s">
        <v>2572</v>
      </c>
      <c r="C3997" s="3" t="s">
        <v>6682</v>
      </c>
      <c r="D3997">
        <v>30000</v>
      </c>
      <c r="E3997">
        <v>0</v>
      </c>
      <c r="F3997" t="s">
        <v>8220</v>
      </c>
      <c r="G3997" t="s">
        <v>8224</v>
      </c>
      <c r="H3997" t="s">
        <v>8246</v>
      </c>
      <c r="I3997">
        <v>1428893517</v>
      </c>
      <c r="J3997" s="13">
        <f t="shared" si="249"/>
        <v>42107.119409722218</v>
      </c>
      <c r="K3997">
        <v>1426301517</v>
      </c>
      <c r="L3997" s="13">
        <f t="shared" si="250"/>
        <v>41194.579027777778</v>
      </c>
      <c r="M3997" t="b">
        <v>0</v>
      </c>
      <c r="N3997">
        <v>0</v>
      </c>
      <c r="O3997" t="b">
        <v>0</v>
      </c>
      <c r="P3997" t="s">
        <v>8284</v>
      </c>
      <c r="Q3997" s="6">
        <f t="shared" si="248"/>
        <v>0</v>
      </c>
      <c r="R3997" s="8" t="e">
        <f t="shared" si="251"/>
        <v>#DIV/0!</v>
      </c>
      <c r="S3997" t="s">
        <v>8328</v>
      </c>
      <c r="T3997" t="s">
        <v>8356</v>
      </c>
    </row>
    <row r="3998" spans="1:20" ht="60" x14ac:dyDescent="0.25">
      <c r="A3998">
        <v>2573</v>
      </c>
      <c r="B3998" s="3" t="s">
        <v>2573</v>
      </c>
      <c r="C3998" s="3" t="s">
        <v>6683</v>
      </c>
      <c r="D3998">
        <v>8000</v>
      </c>
      <c r="E3998">
        <v>0</v>
      </c>
      <c r="F3998" t="s">
        <v>8220</v>
      </c>
      <c r="G3998" t="s">
        <v>8224</v>
      </c>
      <c r="H3998" t="s">
        <v>8246</v>
      </c>
      <c r="I3998">
        <v>1408803149</v>
      </c>
      <c r="J3998" s="13">
        <f t="shared" si="249"/>
        <v>41874.592002314814</v>
      </c>
      <c r="K3998">
        <v>1404915149</v>
      </c>
      <c r="L3998" s="13">
        <f t="shared" si="250"/>
        <v>41257.531712962962</v>
      </c>
      <c r="M3998" t="b">
        <v>0</v>
      </c>
      <c r="N3998">
        <v>0</v>
      </c>
      <c r="O3998" t="b">
        <v>0</v>
      </c>
      <c r="P3998" t="s">
        <v>8284</v>
      </c>
      <c r="Q3998" s="6">
        <f t="shared" si="248"/>
        <v>0</v>
      </c>
      <c r="R3998" s="8" t="e">
        <f t="shared" si="251"/>
        <v>#DIV/0!</v>
      </c>
      <c r="S3998" t="s">
        <v>8328</v>
      </c>
      <c r="T3998" t="s">
        <v>8356</v>
      </c>
    </row>
    <row r="3999" spans="1:20" ht="60" x14ac:dyDescent="0.25">
      <c r="A3999">
        <v>2574</v>
      </c>
      <c r="B3999" s="3" t="s">
        <v>2574</v>
      </c>
      <c r="C3999" s="3" t="s">
        <v>6684</v>
      </c>
      <c r="D3999">
        <v>10000</v>
      </c>
      <c r="E3999">
        <v>0</v>
      </c>
      <c r="F3999" t="s">
        <v>8220</v>
      </c>
      <c r="G3999" t="s">
        <v>8224</v>
      </c>
      <c r="H3999" t="s">
        <v>8246</v>
      </c>
      <c r="I3999">
        <v>1463600945</v>
      </c>
      <c r="J3999" s="13">
        <f t="shared" si="249"/>
        <v>42508.825752314813</v>
      </c>
      <c r="K3999">
        <v>1461786545</v>
      </c>
      <c r="L3999" s="13">
        <f t="shared" si="250"/>
        <v>41537.869143518517</v>
      </c>
      <c r="M3999" t="b">
        <v>0</v>
      </c>
      <c r="N3999">
        <v>0</v>
      </c>
      <c r="O3999" t="b">
        <v>0</v>
      </c>
      <c r="P3999" t="s">
        <v>8284</v>
      </c>
      <c r="Q3999" s="6">
        <f t="shared" si="248"/>
        <v>0</v>
      </c>
      <c r="R3999" s="8" t="e">
        <f t="shared" si="251"/>
        <v>#DIV/0!</v>
      </c>
      <c r="S3999" t="s">
        <v>8328</v>
      </c>
      <c r="T3999" t="s">
        <v>8356</v>
      </c>
    </row>
    <row r="4000" spans="1:20" ht="60" x14ac:dyDescent="0.25">
      <c r="A4000">
        <v>2575</v>
      </c>
      <c r="B4000" s="3" t="s">
        <v>2575</v>
      </c>
      <c r="C4000" s="3" t="s">
        <v>6685</v>
      </c>
      <c r="D4000">
        <v>85000</v>
      </c>
      <c r="E4000">
        <v>0</v>
      </c>
      <c r="F4000" t="s">
        <v>8220</v>
      </c>
      <c r="G4000" t="s">
        <v>8224</v>
      </c>
      <c r="H4000" t="s">
        <v>8246</v>
      </c>
      <c r="I4000">
        <v>1421030194</v>
      </c>
      <c r="J4000" s="13">
        <f t="shared" si="249"/>
        <v>42016.108726851846</v>
      </c>
      <c r="K4000">
        <v>1418438194</v>
      </c>
      <c r="L4000" s="13">
        <f t="shared" si="250"/>
        <v>42774.447777777779</v>
      </c>
      <c r="M4000" t="b">
        <v>0</v>
      </c>
      <c r="N4000">
        <v>0</v>
      </c>
      <c r="O4000" t="b">
        <v>0</v>
      </c>
      <c r="P4000" t="s">
        <v>8284</v>
      </c>
      <c r="Q4000" s="6">
        <f t="shared" si="248"/>
        <v>0</v>
      </c>
      <c r="R4000" s="8" t="e">
        <f t="shared" si="251"/>
        <v>#DIV/0!</v>
      </c>
      <c r="S4000" t="s">
        <v>8328</v>
      </c>
      <c r="T4000" t="s">
        <v>8356</v>
      </c>
    </row>
    <row r="4001" spans="1:20" ht="30" x14ac:dyDescent="0.25">
      <c r="A4001">
        <v>2576</v>
      </c>
      <c r="B4001" s="3" t="s">
        <v>2576</v>
      </c>
      <c r="C4001" s="3" t="s">
        <v>6686</v>
      </c>
      <c r="D4001">
        <v>10000</v>
      </c>
      <c r="E4001">
        <v>0</v>
      </c>
      <c r="F4001" t="s">
        <v>8220</v>
      </c>
      <c r="G4001" t="s">
        <v>8224</v>
      </c>
      <c r="H4001" t="s">
        <v>8246</v>
      </c>
      <c r="I4001">
        <v>1428707647</v>
      </c>
      <c r="J4001" s="13">
        <f t="shared" si="249"/>
        <v>42104.968136574069</v>
      </c>
      <c r="K4001">
        <v>1424823247</v>
      </c>
      <c r="L4001" s="13">
        <f t="shared" si="250"/>
        <v>41784.952488425923</v>
      </c>
      <c r="M4001" t="b">
        <v>0</v>
      </c>
      <c r="N4001">
        <v>0</v>
      </c>
      <c r="O4001" t="b">
        <v>0</v>
      </c>
      <c r="P4001" t="s">
        <v>8284</v>
      </c>
      <c r="Q4001" s="6">
        <f t="shared" si="248"/>
        <v>0</v>
      </c>
      <c r="R4001" s="8" t="e">
        <f t="shared" si="251"/>
        <v>#DIV/0!</v>
      </c>
      <c r="S4001" t="s">
        <v>8328</v>
      </c>
      <c r="T4001" t="s">
        <v>8356</v>
      </c>
    </row>
    <row r="4002" spans="1:20" ht="60" x14ac:dyDescent="0.25">
      <c r="A4002">
        <v>2577</v>
      </c>
      <c r="B4002" s="3" t="s">
        <v>2577</v>
      </c>
      <c r="C4002" s="3" t="s">
        <v>6687</v>
      </c>
      <c r="D4002">
        <v>15000</v>
      </c>
      <c r="E4002">
        <v>0</v>
      </c>
      <c r="F4002" t="s">
        <v>8220</v>
      </c>
      <c r="G4002" t="s">
        <v>8224</v>
      </c>
      <c r="H4002" t="s">
        <v>8246</v>
      </c>
      <c r="I4002">
        <v>1407181297</v>
      </c>
      <c r="J4002" s="13">
        <f t="shared" si="249"/>
        <v>41855.820567129631</v>
      </c>
      <c r="K4002">
        <v>1405021297</v>
      </c>
      <c r="L4002" s="13">
        <f t="shared" si="250"/>
        <v>42492.737847222219</v>
      </c>
      <c r="M4002" t="b">
        <v>0</v>
      </c>
      <c r="N4002">
        <v>0</v>
      </c>
      <c r="O4002" t="b">
        <v>0</v>
      </c>
      <c r="P4002" t="s">
        <v>8284</v>
      </c>
      <c r="Q4002" s="6">
        <f t="shared" si="248"/>
        <v>0</v>
      </c>
      <c r="R4002" s="8" t="e">
        <f t="shared" si="251"/>
        <v>#DIV/0!</v>
      </c>
      <c r="S4002" t="s">
        <v>8328</v>
      </c>
      <c r="T4002" t="s">
        <v>8356</v>
      </c>
    </row>
    <row r="4003" spans="1:20" ht="60" x14ac:dyDescent="0.25">
      <c r="A4003">
        <v>2578</v>
      </c>
      <c r="B4003" s="3" t="s">
        <v>2578</v>
      </c>
      <c r="C4003" s="3" t="s">
        <v>6688</v>
      </c>
      <c r="D4003">
        <v>6000</v>
      </c>
      <c r="E4003">
        <v>0</v>
      </c>
      <c r="F4003" t="s">
        <v>8220</v>
      </c>
      <c r="G4003" t="s">
        <v>8224</v>
      </c>
      <c r="H4003" t="s">
        <v>8246</v>
      </c>
      <c r="I4003">
        <v>1444410000</v>
      </c>
      <c r="J4003" s="13">
        <f t="shared" si="249"/>
        <v>42286.708333333328</v>
      </c>
      <c r="K4003">
        <v>1440203579</v>
      </c>
      <c r="L4003" s="13">
        <f t="shared" si="250"/>
        <v>42108.692060185189</v>
      </c>
      <c r="M4003" t="b">
        <v>0</v>
      </c>
      <c r="N4003">
        <v>0</v>
      </c>
      <c r="O4003" t="b">
        <v>0</v>
      </c>
      <c r="P4003" t="s">
        <v>8284</v>
      </c>
      <c r="Q4003" s="6">
        <f t="shared" si="248"/>
        <v>0</v>
      </c>
      <c r="R4003" s="8" t="e">
        <f t="shared" si="251"/>
        <v>#DIV/0!</v>
      </c>
      <c r="S4003" t="s">
        <v>8328</v>
      </c>
      <c r="T4003" t="s">
        <v>8356</v>
      </c>
    </row>
    <row r="4004" spans="1:20" ht="45" x14ac:dyDescent="0.25">
      <c r="A4004">
        <v>2584</v>
      </c>
      <c r="B4004" s="3" t="s">
        <v>2584</v>
      </c>
      <c r="C4004" s="3" t="s">
        <v>6694</v>
      </c>
      <c r="D4004">
        <v>10000</v>
      </c>
      <c r="E4004">
        <v>0</v>
      </c>
      <c r="F4004" t="s">
        <v>8221</v>
      </c>
      <c r="G4004" t="s">
        <v>8224</v>
      </c>
      <c r="H4004" t="s">
        <v>8246</v>
      </c>
      <c r="I4004">
        <v>1434341369</v>
      </c>
      <c r="J4004" s="13">
        <f t="shared" si="249"/>
        <v>42170.173252314817</v>
      </c>
      <c r="K4004">
        <v>1431749369</v>
      </c>
      <c r="L4004" s="13">
        <f t="shared" si="250"/>
        <v>42453.806307870371</v>
      </c>
      <c r="M4004" t="b">
        <v>0</v>
      </c>
      <c r="N4004">
        <v>0</v>
      </c>
      <c r="O4004" t="b">
        <v>0</v>
      </c>
      <c r="P4004" t="s">
        <v>8284</v>
      </c>
      <c r="Q4004" s="6">
        <f t="shared" si="248"/>
        <v>0</v>
      </c>
      <c r="R4004" s="8" t="e">
        <f t="shared" si="251"/>
        <v>#DIV/0!</v>
      </c>
      <c r="S4004" t="s">
        <v>8328</v>
      </c>
      <c r="T4004" t="s">
        <v>8356</v>
      </c>
    </row>
    <row r="4005" spans="1:20" ht="60" x14ac:dyDescent="0.25">
      <c r="A4005">
        <v>2590</v>
      </c>
      <c r="B4005" s="3" t="s">
        <v>2590</v>
      </c>
      <c r="C4005" s="3" t="s">
        <v>6700</v>
      </c>
      <c r="D4005">
        <v>3000</v>
      </c>
      <c r="E4005">
        <v>0</v>
      </c>
      <c r="F4005" t="s">
        <v>8221</v>
      </c>
      <c r="G4005" t="s">
        <v>8226</v>
      </c>
      <c r="H4005" t="s">
        <v>8248</v>
      </c>
      <c r="I4005">
        <v>1453817297</v>
      </c>
      <c r="J4005" s="13">
        <f t="shared" si="249"/>
        <v>42395.589085648149</v>
      </c>
      <c r="K4005">
        <v>1453212497</v>
      </c>
      <c r="L4005" s="13">
        <f t="shared" si="250"/>
        <v>42390.002650462964</v>
      </c>
      <c r="M4005" t="b">
        <v>0</v>
      </c>
      <c r="N4005">
        <v>0</v>
      </c>
      <c r="O4005" t="b">
        <v>0</v>
      </c>
      <c r="P4005" t="s">
        <v>8284</v>
      </c>
      <c r="Q4005" s="6">
        <f t="shared" si="248"/>
        <v>0</v>
      </c>
      <c r="R4005" s="8" t="e">
        <f t="shared" si="251"/>
        <v>#DIV/0!</v>
      </c>
      <c r="S4005" t="s">
        <v>8328</v>
      </c>
      <c r="T4005" t="s">
        <v>8356</v>
      </c>
    </row>
    <row r="4006" spans="1:20" ht="45" x14ac:dyDescent="0.25">
      <c r="A4006">
        <v>2593</v>
      </c>
      <c r="B4006" s="3" t="s">
        <v>2593</v>
      </c>
      <c r="C4006" s="3" t="s">
        <v>6703</v>
      </c>
      <c r="D4006">
        <v>10000</v>
      </c>
      <c r="E4006">
        <v>0</v>
      </c>
      <c r="F4006" t="s">
        <v>8221</v>
      </c>
      <c r="G4006" t="s">
        <v>8224</v>
      </c>
      <c r="H4006" t="s">
        <v>8246</v>
      </c>
      <c r="I4006">
        <v>1429993026</v>
      </c>
      <c r="J4006" s="13">
        <f t="shared" si="249"/>
        <v>42119.84520833334</v>
      </c>
      <c r="K4006">
        <v>1427401026</v>
      </c>
      <c r="L4006" s="13">
        <f t="shared" si="250"/>
        <v>41836.190937499996</v>
      </c>
      <c r="M4006" t="b">
        <v>0</v>
      </c>
      <c r="N4006">
        <v>0</v>
      </c>
      <c r="O4006" t="b">
        <v>0</v>
      </c>
      <c r="P4006" t="s">
        <v>8284</v>
      </c>
      <c r="Q4006" s="6">
        <f t="shared" si="248"/>
        <v>0</v>
      </c>
      <c r="R4006" s="8" t="e">
        <f t="shared" si="251"/>
        <v>#DIV/0!</v>
      </c>
      <c r="S4006" t="s">
        <v>8328</v>
      </c>
      <c r="T4006" t="s">
        <v>8356</v>
      </c>
    </row>
    <row r="4007" spans="1:20" ht="60" x14ac:dyDescent="0.25">
      <c r="A4007">
        <v>2642</v>
      </c>
      <c r="B4007" s="3" t="s">
        <v>2642</v>
      </c>
      <c r="C4007" s="3" t="s">
        <v>6752</v>
      </c>
      <c r="D4007">
        <v>500000</v>
      </c>
      <c r="E4007">
        <v>0</v>
      </c>
      <c r="F4007" t="s">
        <v>8221</v>
      </c>
      <c r="G4007" t="s">
        <v>8236</v>
      </c>
      <c r="H4007" t="s">
        <v>8249</v>
      </c>
      <c r="I4007">
        <v>1468565820</v>
      </c>
      <c r="J4007" s="13">
        <f t="shared" si="249"/>
        <v>42566.289583333331</v>
      </c>
      <c r="K4007">
        <v>1465970108</v>
      </c>
      <c r="L4007" s="13">
        <f t="shared" si="250"/>
        <v>41954.545081018514</v>
      </c>
      <c r="M4007" t="b">
        <v>0</v>
      </c>
      <c r="N4007">
        <v>0</v>
      </c>
      <c r="O4007" t="b">
        <v>0</v>
      </c>
      <c r="P4007" t="s">
        <v>8301</v>
      </c>
      <c r="Q4007" s="6">
        <f t="shared" si="248"/>
        <v>0</v>
      </c>
      <c r="R4007" s="8" t="e">
        <f t="shared" si="251"/>
        <v>#DIV/0!</v>
      </c>
      <c r="S4007" t="s">
        <v>8310</v>
      </c>
      <c r="T4007" t="s">
        <v>8319</v>
      </c>
    </row>
    <row r="4008" spans="1:20" ht="60" x14ac:dyDescent="0.25">
      <c r="A4008">
        <v>2686</v>
      </c>
      <c r="B4008" s="3" t="s">
        <v>2686</v>
      </c>
      <c r="C4008" s="3" t="s">
        <v>6796</v>
      </c>
      <c r="D4008">
        <v>30000</v>
      </c>
      <c r="E4008">
        <v>0</v>
      </c>
      <c r="F4008" t="s">
        <v>8221</v>
      </c>
      <c r="G4008" t="s">
        <v>8224</v>
      </c>
      <c r="H4008" t="s">
        <v>8246</v>
      </c>
      <c r="I4008">
        <v>1412119423</v>
      </c>
      <c r="J4008" s="13">
        <f t="shared" si="249"/>
        <v>41912.974803240737</v>
      </c>
      <c r="K4008">
        <v>1410391423</v>
      </c>
      <c r="L4008" s="13">
        <f t="shared" si="250"/>
        <v>41950.114108796297</v>
      </c>
      <c r="M4008" t="b">
        <v>0</v>
      </c>
      <c r="N4008">
        <v>0</v>
      </c>
      <c r="O4008" t="b">
        <v>0</v>
      </c>
      <c r="P4008" t="s">
        <v>8284</v>
      </c>
      <c r="Q4008" s="6">
        <f t="shared" si="248"/>
        <v>0</v>
      </c>
      <c r="R4008" s="8" t="e">
        <f t="shared" si="251"/>
        <v>#DIV/0!</v>
      </c>
      <c r="S4008" t="s">
        <v>8328</v>
      </c>
      <c r="T4008" t="s">
        <v>8356</v>
      </c>
    </row>
    <row r="4009" spans="1:20" ht="45" x14ac:dyDescent="0.25">
      <c r="A4009">
        <v>2687</v>
      </c>
      <c r="B4009" s="3" t="s">
        <v>2687</v>
      </c>
      <c r="C4009" s="3" t="s">
        <v>6797</v>
      </c>
      <c r="D4009">
        <v>15000</v>
      </c>
      <c r="E4009">
        <v>0</v>
      </c>
      <c r="F4009" t="s">
        <v>8221</v>
      </c>
      <c r="G4009" t="s">
        <v>8224</v>
      </c>
      <c r="H4009" t="s">
        <v>8246</v>
      </c>
      <c r="I4009">
        <v>1435591318</v>
      </c>
      <c r="J4009" s="13">
        <f t="shared" si="249"/>
        <v>42184.64025462963</v>
      </c>
      <c r="K4009">
        <v>1432999318</v>
      </c>
      <c r="L4009" s="13">
        <f t="shared" si="250"/>
        <v>42115.11618055556</v>
      </c>
      <c r="M4009" t="b">
        <v>0</v>
      </c>
      <c r="N4009">
        <v>0</v>
      </c>
      <c r="O4009" t="b">
        <v>0</v>
      </c>
      <c r="P4009" t="s">
        <v>8284</v>
      </c>
      <c r="Q4009" s="6">
        <f t="shared" si="248"/>
        <v>0</v>
      </c>
      <c r="R4009" s="8" t="e">
        <f t="shared" si="251"/>
        <v>#DIV/0!</v>
      </c>
      <c r="S4009" t="s">
        <v>8328</v>
      </c>
      <c r="T4009" t="s">
        <v>8356</v>
      </c>
    </row>
    <row r="4010" spans="1:20" ht="45" x14ac:dyDescent="0.25">
      <c r="A4010">
        <v>2699</v>
      </c>
      <c r="B4010" s="3" t="s">
        <v>2699</v>
      </c>
      <c r="C4010" s="3" t="s">
        <v>6809</v>
      </c>
      <c r="D4010">
        <v>2</v>
      </c>
      <c r="E4010">
        <v>0</v>
      </c>
      <c r="F4010" t="s">
        <v>8221</v>
      </c>
      <c r="G4010" t="s">
        <v>8229</v>
      </c>
      <c r="H4010" t="s">
        <v>8251</v>
      </c>
      <c r="I4010">
        <v>1407533463</v>
      </c>
      <c r="J4010" s="13">
        <f t="shared" si="249"/>
        <v>41859.896562499998</v>
      </c>
      <c r="K4010">
        <v>1404941463</v>
      </c>
      <c r="L4010" s="13">
        <f t="shared" si="250"/>
        <v>42171.743969907402</v>
      </c>
      <c r="M4010" t="b">
        <v>0</v>
      </c>
      <c r="N4010">
        <v>0</v>
      </c>
      <c r="O4010" t="b">
        <v>0</v>
      </c>
      <c r="P4010" t="s">
        <v>8284</v>
      </c>
      <c r="Q4010" s="6">
        <f t="shared" si="248"/>
        <v>0</v>
      </c>
      <c r="R4010" s="8" t="e">
        <f t="shared" si="251"/>
        <v>#DIV/0!</v>
      </c>
      <c r="S4010" t="s">
        <v>8328</v>
      </c>
      <c r="T4010" t="s">
        <v>8356</v>
      </c>
    </row>
    <row r="4011" spans="1:20" ht="60" x14ac:dyDescent="0.25">
      <c r="A4011">
        <v>2743</v>
      </c>
      <c r="B4011" s="3" t="s">
        <v>2743</v>
      </c>
      <c r="C4011" s="3" t="s">
        <v>6853</v>
      </c>
      <c r="D4011">
        <v>5999</v>
      </c>
      <c r="E4011">
        <v>0</v>
      </c>
      <c r="F4011" t="s">
        <v>8221</v>
      </c>
      <c r="G4011" t="s">
        <v>8224</v>
      </c>
      <c r="H4011" t="s">
        <v>8246</v>
      </c>
      <c r="I4011">
        <v>1476863607</v>
      </c>
      <c r="J4011" s="13">
        <f t="shared" si="249"/>
        <v>42662.328784722224</v>
      </c>
      <c r="K4011">
        <v>1474271607</v>
      </c>
      <c r="L4011" s="13">
        <f t="shared" si="250"/>
        <v>41916.597638888888</v>
      </c>
      <c r="M4011" t="b">
        <v>0</v>
      </c>
      <c r="N4011">
        <v>0</v>
      </c>
      <c r="O4011" t="b">
        <v>0</v>
      </c>
      <c r="P4011" t="s">
        <v>8304</v>
      </c>
      <c r="Q4011" s="6">
        <f t="shared" si="248"/>
        <v>0</v>
      </c>
      <c r="R4011" s="8" t="e">
        <f t="shared" si="251"/>
        <v>#DIV/0!</v>
      </c>
      <c r="S4011" t="s">
        <v>8323</v>
      </c>
      <c r="T4011" t="s">
        <v>8351</v>
      </c>
    </row>
    <row r="4012" spans="1:20" ht="45" x14ac:dyDescent="0.25">
      <c r="A4012">
        <v>2750</v>
      </c>
      <c r="B4012" s="3" t="s">
        <v>2750</v>
      </c>
      <c r="C4012" s="3" t="s">
        <v>6860</v>
      </c>
      <c r="D4012">
        <v>1999</v>
      </c>
      <c r="E4012">
        <v>0</v>
      </c>
      <c r="F4012" t="s">
        <v>8221</v>
      </c>
      <c r="G4012" t="s">
        <v>8224</v>
      </c>
      <c r="H4012" t="s">
        <v>8246</v>
      </c>
      <c r="I4012">
        <v>1341086400</v>
      </c>
      <c r="J4012" s="13">
        <f t="shared" si="249"/>
        <v>41090.833333333336</v>
      </c>
      <c r="K4012">
        <v>1340055345</v>
      </c>
      <c r="L4012" s="13">
        <f t="shared" si="250"/>
        <v>41922.535185185188</v>
      </c>
      <c r="M4012" t="b">
        <v>0</v>
      </c>
      <c r="N4012">
        <v>0</v>
      </c>
      <c r="O4012" t="b">
        <v>0</v>
      </c>
      <c r="P4012" t="s">
        <v>8304</v>
      </c>
      <c r="Q4012" s="6">
        <f t="shared" si="248"/>
        <v>0</v>
      </c>
      <c r="R4012" s="8" t="e">
        <f t="shared" si="251"/>
        <v>#DIV/0!</v>
      </c>
      <c r="S4012" t="s">
        <v>8323</v>
      </c>
      <c r="T4012" t="s">
        <v>8351</v>
      </c>
    </row>
    <row r="4013" spans="1:20" ht="60" x14ac:dyDescent="0.25">
      <c r="A4013">
        <v>2751</v>
      </c>
      <c r="B4013" s="3" t="s">
        <v>2751</v>
      </c>
      <c r="C4013" s="3" t="s">
        <v>6861</v>
      </c>
      <c r="D4013">
        <v>3274</v>
      </c>
      <c r="E4013">
        <v>0</v>
      </c>
      <c r="F4013" t="s">
        <v>8221</v>
      </c>
      <c r="G4013" t="s">
        <v>8224</v>
      </c>
      <c r="H4013" t="s">
        <v>8246</v>
      </c>
      <c r="I4013">
        <v>1403039842</v>
      </c>
      <c r="J4013" s="13">
        <f t="shared" si="249"/>
        <v>41807.887060185189</v>
      </c>
      <c r="K4013">
        <v>1397855842</v>
      </c>
      <c r="L4013" s="13">
        <f t="shared" si="250"/>
        <v>42037.986284722225</v>
      </c>
      <c r="M4013" t="b">
        <v>0</v>
      </c>
      <c r="N4013">
        <v>0</v>
      </c>
      <c r="O4013" t="b">
        <v>0</v>
      </c>
      <c r="P4013" t="s">
        <v>8304</v>
      </c>
      <c r="Q4013" s="6">
        <f t="shared" si="248"/>
        <v>0</v>
      </c>
      <c r="R4013" s="8" t="e">
        <f t="shared" si="251"/>
        <v>#DIV/0!</v>
      </c>
      <c r="S4013" t="s">
        <v>8323</v>
      </c>
      <c r="T4013" t="s">
        <v>8351</v>
      </c>
    </row>
    <row r="4014" spans="1:20" ht="45" x14ac:dyDescent="0.25">
      <c r="A4014">
        <v>2754</v>
      </c>
      <c r="B4014" s="3" t="s">
        <v>2754</v>
      </c>
      <c r="C4014" s="3" t="s">
        <v>6864</v>
      </c>
      <c r="D4014">
        <v>10000</v>
      </c>
      <c r="E4014">
        <v>0</v>
      </c>
      <c r="F4014" t="s">
        <v>8221</v>
      </c>
      <c r="G4014" t="s">
        <v>8224</v>
      </c>
      <c r="H4014" t="s">
        <v>8246</v>
      </c>
      <c r="I4014">
        <v>1410448551</v>
      </c>
      <c r="J4014" s="13">
        <f t="shared" si="249"/>
        <v>41893.636006944449</v>
      </c>
      <c r="K4014">
        <v>1407856551</v>
      </c>
      <c r="L4014" s="13">
        <f t="shared" si="250"/>
        <v>42515.078217592592</v>
      </c>
      <c r="M4014" t="b">
        <v>0</v>
      </c>
      <c r="N4014">
        <v>0</v>
      </c>
      <c r="O4014" t="b">
        <v>0</v>
      </c>
      <c r="P4014" t="s">
        <v>8304</v>
      </c>
      <c r="Q4014" s="6">
        <f t="shared" si="248"/>
        <v>0</v>
      </c>
      <c r="R4014" s="8" t="e">
        <f t="shared" si="251"/>
        <v>#DIV/0!</v>
      </c>
      <c r="S4014" t="s">
        <v>8323</v>
      </c>
      <c r="T4014" t="s">
        <v>8351</v>
      </c>
    </row>
    <row r="4015" spans="1:20" ht="60" x14ac:dyDescent="0.25">
      <c r="A4015">
        <v>2760</v>
      </c>
      <c r="B4015" s="3" t="s">
        <v>2760</v>
      </c>
      <c r="C4015" s="3" t="s">
        <v>6870</v>
      </c>
      <c r="D4015">
        <v>5000</v>
      </c>
      <c r="E4015">
        <v>0</v>
      </c>
      <c r="F4015" t="s">
        <v>8221</v>
      </c>
      <c r="G4015" t="s">
        <v>8225</v>
      </c>
      <c r="H4015" t="s">
        <v>8247</v>
      </c>
      <c r="I4015">
        <v>1371726258</v>
      </c>
      <c r="J4015" s="13">
        <f t="shared" si="249"/>
        <v>41445.461319444446</v>
      </c>
      <c r="K4015">
        <v>1369134258</v>
      </c>
      <c r="L4015" s="13">
        <f t="shared" si="250"/>
        <v>42077.129398148143</v>
      </c>
      <c r="M4015" t="b">
        <v>0</v>
      </c>
      <c r="N4015">
        <v>0</v>
      </c>
      <c r="O4015" t="b">
        <v>0</v>
      </c>
      <c r="P4015" t="s">
        <v>8304</v>
      </c>
      <c r="Q4015" s="6">
        <f t="shared" si="248"/>
        <v>0</v>
      </c>
      <c r="R4015" s="8" t="e">
        <f t="shared" si="251"/>
        <v>#DIV/0!</v>
      </c>
      <c r="S4015" t="s">
        <v>8323</v>
      </c>
      <c r="T4015" t="s">
        <v>8351</v>
      </c>
    </row>
    <row r="4016" spans="1:20" ht="45" x14ac:dyDescent="0.25">
      <c r="A4016">
        <v>2765</v>
      </c>
      <c r="B4016" s="3" t="s">
        <v>2765</v>
      </c>
      <c r="C4016" s="3" t="s">
        <v>6875</v>
      </c>
      <c r="D4016">
        <v>4000</v>
      </c>
      <c r="E4016">
        <v>0</v>
      </c>
      <c r="F4016" t="s">
        <v>8221</v>
      </c>
      <c r="G4016" t="s">
        <v>8224</v>
      </c>
      <c r="H4016" t="s">
        <v>8246</v>
      </c>
      <c r="I4016">
        <v>1351432428</v>
      </c>
      <c r="J4016" s="13">
        <f t="shared" si="249"/>
        <v>41210.579027777778</v>
      </c>
      <c r="K4016">
        <v>1350050028</v>
      </c>
      <c r="L4016" s="13">
        <f t="shared" si="250"/>
        <v>42118.139583333337</v>
      </c>
      <c r="M4016" t="b">
        <v>0</v>
      </c>
      <c r="N4016">
        <v>0</v>
      </c>
      <c r="O4016" t="b">
        <v>0</v>
      </c>
      <c r="P4016" t="s">
        <v>8304</v>
      </c>
      <c r="Q4016" s="6">
        <f t="shared" si="248"/>
        <v>0</v>
      </c>
      <c r="R4016" s="8" t="e">
        <f t="shared" si="251"/>
        <v>#DIV/0!</v>
      </c>
      <c r="S4016" t="s">
        <v>8323</v>
      </c>
      <c r="T4016" t="s">
        <v>8351</v>
      </c>
    </row>
    <row r="4017" spans="1:20" ht="60" x14ac:dyDescent="0.25">
      <c r="A4017">
        <v>2771</v>
      </c>
      <c r="B4017" s="3" t="s">
        <v>2771</v>
      </c>
      <c r="C4017" s="3" t="s">
        <v>6881</v>
      </c>
      <c r="D4017">
        <v>19980</v>
      </c>
      <c r="E4017">
        <v>0</v>
      </c>
      <c r="F4017" t="s">
        <v>8221</v>
      </c>
      <c r="G4017" t="s">
        <v>8224</v>
      </c>
      <c r="H4017" t="s">
        <v>8246</v>
      </c>
      <c r="I4017">
        <v>1359738000</v>
      </c>
      <c r="J4017" s="13">
        <f t="shared" si="249"/>
        <v>41306.708333333336</v>
      </c>
      <c r="K4017">
        <v>1355489140</v>
      </c>
      <c r="L4017" s="13">
        <f t="shared" si="250"/>
        <v>42362.36518518519</v>
      </c>
      <c r="M4017" t="b">
        <v>0</v>
      </c>
      <c r="N4017">
        <v>0</v>
      </c>
      <c r="O4017" t="b">
        <v>0</v>
      </c>
      <c r="P4017" t="s">
        <v>8304</v>
      </c>
      <c r="Q4017" s="6">
        <f t="shared" si="248"/>
        <v>0</v>
      </c>
      <c r="R4017" s="8" t="e">
        <f t="shared" si="251"/>
        <v>#DIV/0!</v>
      </c>
      <c r="S4017" t="s">
        <v>8323</v>
      </c>
      <c r="T4017" t="s">
        <v>8351</v>
      </c>
    </row>
    <row r="4018" spans="1:20" ht="45" x14ac:dyDescent="0.25">
      <c r="A4018">
        <v>2772</v>
      </c>
      <c r="B4018" s="3" t="s">
        <v>2772</v>
      </c>
      <c r="C4018" s="3" t="s">
        <v>6882</v>
      </c>
      <c r="D4018">
        <v>8000</v>
      </c>
      <c r="E4018">
        <v>0</v>
      </c>
      <c r="F4018" t="s">
        <v>8221</v>
      </c>
      <c r="G4018" t="s">
        <v>8224</v>
      </c>
      <c r="H4018" t="s">
        <v>8246</v>
      </c>
      <c r="I4018">
        <v>1381006294</v>
      </c>
      <c r="J4018" s="13">
        <f t="shared" si="249"/>
        <v>41552.869143518517</v>
      </c>
      <c r="K4018">
        <v>1379710294</v>
      </c>
      <c r="L4018" s="13">
        <f t="shared" si="250"/>
        <v>42790.583368055552</v>
      </c>
      <c r="M4018" t="b">
        <v>0</v>
      </c>
      <c r="N4018">
        <v>0</v>
      </c>
      <c r="O4018" t="b">
        <v>0</v>
      </c>
      <c r="P4018" t="s">
        <v>8304</v>
      </c>
      <c r="Q4018" s="6">
        <f t="shared" si="248"/>
        <v>0</v>
      </c>
      <c r="R4018" s="8" t="e">
        <f t="shared" si="251"/>
        <v>#DIV/0!</v>
      </c>
      <c r="S4018" t="s">
        <v>8323</v>
      </c>
      <c r="T4018" t="s">
        <v>8351</v>
      </c>
    </row>
    <row r="4019" spans="1:20" ht="45" x14ac:dyDescent="0.25">
      <c r="A4019">
        <v>2780</v>
      </c>
      <c r="B4019" s="3" t="s">
        <v>2780</v>
      </c>
      <c r="C4019" s="3" t="s">
        <v>6890</v>
      </c>
      <c r="D4019">
        <v>100000</v>
      </c>
      <c r="E4019">
        <v>0</v>
      </c>
      <c r="F4019" t="s">
        <v>8221</v>
      </c>
      <c r="G4019" t="s">
        <v>8237</v>
      </c>
      <c r="H4019" t="s">
        <v>8249</v>
      </c>
      <c r="I4019">
        <v>1489142688</v>
      </c>
      <c r="J4019" s="13">
        <f t="shared" si="249"/>
        <v>42804.447777777779</v>
      </c>
      <c r="K4019">
        <v>1486550688</v>
      </c>
      <c r="L4019" s="13">
        <f t="shared" si="250"/>
        <v>42438.779131944444</v>
      </c>
      <c r="M4019" t="b">
        <v>0</v>
      </c>
      <c r="N4019">
        <v>0</v>
      </c>
      <c r="O4019" t="b">
        <v>0</v>
      </c>
      <c r="P4019" t="s">
        <v>8304</v>
      </c>
      <c r="Q4019" s="6">
        <f t="shared" si="248"/>
        <v>0</v>
      </c>
      <c r="R4019" s="8" t="e">
        <f t="shared" si="251"/>
        <v>#DIV/0!</v>
      </c>
      <c r="S4019" t="s">
        <v>8323</v>
      </c>
      <c r="T4019" t="s">
        <v>8351</v>
      </c>
    </row>
    <row r="4020" spans="1:20" ht="60" x14ac:dyDescent="0.25">
      <c r="A4020">
        <v>2842</v>
      </c>
      <c r="B4020" s="3" t="s">
        <v>2842</v>
      </c>
      <c r="C4020" s="3" t="s">
        <v>6952</v>
      </c>
      <c r="D4020">
        <v>1500</v>
      </c>
      <c r="E4020">
        <v>0</v>
      </c>
      <c r="F4020" t="s">
        <v>8221</v>
      </c>
      <c r="G4020" t="s">
        <v>8225</v>
      </c>
      <c r="H4020" t="s">
        <v>8247</v>
      </c>
      <c r="I4020">
        <v>1403348400</v>
      </c>
      <c r="J4020" s="13">
        <f t="shared" si="249"/>
        <v>41811.458333333336</v>
      </c>
      <c r="K4020">
        <v>1401058295</v>
      </c>
      <c r="L4020" s="13">
        <f t="shared" si="250"/>
        <v>42498.008391203708</v>
      </c>
      <c r="M4020" t="b">
        <v>0</v>
      </c>
      <c r="N4020">
        <v>0</v>
      </c>
      <c r="O4020" t="b">
        <v>0</v>
      </c>
      <c r="P4020" t="s">
        <v>8271</v>
      </c>
      <c r="Q4020" s="6">
        <f t="shared" si="248"/>
        <v>0</v>
      </c>
      <c r="R4020" s="8" t="e">
        <f t="shared" si="251"/>
        <v>#DIV/0!</v>
      </c>
      <c r="S4020" t="s">
        <v>8317</v>
      </c>
      <c r="T4020" t="s">
        <v>8318</v>
      </c>
    </row>
    <row r="4021" spans="1:20" ht="60" x14ac:dyDescent="0.25">
      <c r="A4021">
        <v>2843</v>
      </c>
      <c r="B4021" s="3" t="s">
        <v>2843</v>
      </c>
      <c r="C4021" s="3" t="s">
        <v>6953</v>
      </c>
      <c r="D4021">
        <v>1200</v>
      </c>
      <c r="E4021">
        <v>0</v>
      </c>
      <c r="F4021" t="s">
        <v>8221</v>
      </c>
      <c r="G4021" t="s">
        <v>8224</v>
      </c>
      <c r="H4021" t="s">
        <v>8246</v>
      </c>
      <c r="I4021">
        <v>1465790400</v>
      </c>
      <c r="J4021" s="13">
        <f t="shared" si="249"/>
        <v>42534.166666666672</v>
      </c>
      <c r="K4021">
        <v>1462210950</v>
      </c>
      <c r="L4021" s="13">
        <f t="shared" si="250"/>
        <v>41863.757210648146</v>
      </c>
      <c r="M4021" t="b">
        <v>0</v>
      </c>
      <c r="N4021">
        <v>0</v>
      </c>
      <c r="O4021" t="b">
        <v>0</v>
      </c>
      <c r="P4021" t="s">
        <v>8271</v>
      </c>
      <c r="Q4021" s="6">
        <f t="shared" si="248"/>
        <v>0</v>
      </c>
      <c r="R4021" s="8" t="e">
        <f t="shared" si="251"/>
        <v>#DIV/0!</v>
      </c>
      <c r="S4021" t="s">
        <v>8317</v>
      </c>
      <c r="T4021" t="s">
        <v>8318</v>
      </c>
    </row>
    <row r="4022" spans="1:20" ht="60" x14ac:dyDescent="0.25">
      <c r="A4022">
        <v>2846</v>
      </c>
      <c r="B4022" s="3" t="s">
        <v>2846</v>
      </c>
      <c r="C4022" s="3" t="s">
        <v>6956</v>
      </c>
      <c r="D4022">
        <v>8000</v>
      </c>
      <c r="E4022">
        <v>0</v>
      </c>
      <c r="F4022" t="s">
        <v>8221</v>
      </c>
      <c r="G4022" t="s">
        <v>8224</v>
      </c>
      <c r="H4022" t="s">
        <v>8246</v>
      </c>
      <c r="I4022">
        <v>1432917394</v>
      </c>
      <c r="J4022" s="13">
        <f t="shared" si="249"/>
        <v>42153.692060185189</v>
      </c>
      <c r="K4022">
        <v>1429029394</v>
      </c>
      <c r="L4022" s="13">
        <f t="shared" si="250"/>
        <v>42027.832800925928</v>
      </c>
      <c r="M4022" t="b">
        <v>0</v>
      </c>
      <c r="N4022">
        <v>0</v>
      </c>
      <c r="O4022" t="b">
        <v>0</v>
      </c>
      <c r="P4022" t="s">
        <v>8271</v>
      </c>
      <c r="Q4022" s="6">
        <f t="shared" si="248"/>
        <v>0</v>
      </c>
      <c r="R4022" s="8" t="e">
        <f t="shared" si="251"/>
        <v>#DIV/0!</v>
      </c>
      <c r="S4022" t="s">
        <v>8317</v>
      </c>
      <c r="T4022" t="s">
        <v>8318</v>
      </c>
    </row>
    <row r="4023" spans="1:20" ht="60" x14ac:dyDescent="0.25">
      <c r="A4023">
        <v>2847</v>
      </c>
      <c r="B4023" s="3" t="s">
        <v>2847</v>
      </c>
      <c r="C4023" s="3" t="s">
        <v>6957</v>
      </c>
      <c r="D4023">
        <v>2000</v>
      </c>
      <c r="E4023">
        <v>0</v>
      </c>
      <c r="F4023" t="s">
        <v>8221</v>
      </c>
      <c r="G4023" t="s">
        <v>8224</v>
      </c>
      <c r="H4023" t="s">
        <v>8246</v>
      </c>
      <c r="I4023">
        <v>1464031265</v>
      </c>
      <c r="J4023" s="13">
        <f t="shared" si="249"/>
        <v>42513.806307870371</v>
      </c>
      <c r="K4023">
        <v>1458847265</v>
      </c>
      <c r="L4023" s="13">
        <f t="shared" si="250"/>
        <v>41851.636388888888</v>
      </c>
      <c r="M4023" t="b">
        <v>0</v>
      </c>
      <c r="N4023">
        <v>0</v>
      </c>
      <c r="O4023" t="b">
        <v>0</v>
      </c>
      <c r="P4023" t="s">
        <v>8271</v>
      </c>
      <c r="Q4023" s="6">
        <f t="shared" si="248"/>
        <v>0</v>
      </c>
      <c r="R4023" s="8" t="e">
        <f t="shared" si="251"/>
        <v>#DIV/0!</v>
      </c>
      <c r="S4023" t="s">
        <v>8317</v>
      </c>
      <c r="T4023" t="s">
        <v>8318</v>
      </c>
    </row>
    <row r="4024" spans="1:20" ht="60" x14ac:dyDescent="0.25">
      <c r="A4024">
        <v>2851</v>
      </c>
      <c r="B4024" s="3" t="s">
        <v>2851</v>
      </c>
      <c r="C4024" s="3" t="s">
        <v>6961</v>
      </c>
      <c r="D4024">
        <v>4500</v>
      </c>
      <c r="E4024">
        <v>0</v>
      </c>
      <c r="F4024" t="s">
        <v>8221</v>
      </c>
      <c r="G4024" t="s">
        <v>8241</v>
      </c>
      <c r="H4024" t="s">
        <v>8249</v>
      </c>
      <c r="I4024">
        <v>1454109420</v>
      </c>
      <c r="J4024" s="13">
        <f t="shared" si="249"/>
        <v>42398.970138888893</v>
      </c>
      <c r="K4024">
        <v>1453334629</v>
      </c>
      <c r="L4024" s="13">
        <f t="shared" si="250"/>
        <v>42433.650590277779</v>
      </c>
      <c r="M4024" t="b">
        <v>0</v>
      </c>
      <c r="N4024">
        <v>0</v>
      </c>
      <c r="O4024" t="b">
        <v>0</v>
      </c>
      <c r="P4024" t="s">
        <v>8271</v>
      </c>
      <c r="Q4024" s="6">
        <f t="shared" si="248"/>
        <v>0</v>
      </c>
      <c r="R4024" s="8" t="e">
        <f t="shared" si="251"/>
        <v>#DIV/0!</v>
      </c>
      <c r="S4024" t="s">
        <v>8317</v>
      </c>
      <c r="T4024" t="s">
        <v>8318</v>
      </c>
    </row>
    <row r="4025" spans="1:20" ht="60" x14ac:dyDescent="0.25">
      <c r="A4025">
        <v>2853</v>
      </c>
      <c r="B4025" s="3" t="s">
        <v>2853</v>
      </c>
      <c r="C4025" s="3" t="s">
        <v>6963</v>
      </c>
      <c r="D4025">
        <v>9500</v>
      </c>
      <c r="E4025">
        <v>0</v>
      </c>
      <c r="F4025" t="s">
        <v>8221</v>
      </c>
      <c r="G4025" t="s">
        <v>8229</v>
      </c>
      <c r="H4025" t="s">
        <v>8251</v>
      </c>
      <c r="I4025">
        <v>1410669297</v>
      </c>
      <c r="J4025" s="13">
        <f t="shared" si="249"/>
        <v>41896.190937499996</v>
      </c>
      <c r="K4025">
        <v>1405485297</v>
      </c>
      <c r="L4025" s="13">
        <f t="shared" si="250"/>
        <v>41834.784120370372</v>
      </c>
      <c r="M4025" t="b">
        <v>0</v>
      </c>
      <c r="N4025">
        <v>0</v>
      </c>
      <c r="O4025" t="b">
        <v>0</v>
      </c>
      <c r="P4025" t="s">
        <v>8271</v>
      </c>
      <c r="Q4025" s="6">
        <f t="shared" si="248"/>
        <v>0</v>
      </c>
      <c r="R4025" s="8" t="e">
        <f t="shared" si="251"/>
        <v>#DIV/0!</v>
      </c>
      <c r="S4025" t="s">
        <v>8317</v>
      </c>
      <c r="T4025" t="s">
        <v>8318</v>
      </c>
    </row>
    <row r="4026" spans="1:20" ht="60" x14ac:dyDescent="0.25">
      <c r="A4026">
        <v>2858</v>
      </c>
      <c r="B4026" s="3" t="s">
        <v>2858</v>
      </c>
      <c r="C4026" s="3" t="s">
        <v>6968</v>
      </c>
      <c r="D4026">
        <v>1000</v>
      </c>
      <c r="E4026">
        <v>0</v>
      </c>
      <c r="F4026" t="s">
        <v>8221</v>
      </c>
      <c r="G4026" t="s">
        <v>8233</v>
      </c>
      <c r="H4026" t="s">
        <v>8249</v>
      </c>
      <c r="I4026">
        <v>1417778880</v>
      </c>
      <c r="J4026" s="13">
        <f t="shared" si="249"/>
        <v>41978.477777777778</v>
      </c>
      <c r="K4026">
        <v>1415711095</v>
      </c>
      <c r="L4026" s="13">
        <f t="shared" si="250"/>
        <v>42293.922986111109</v>
      </c>
      <c r="M4026" t="b">
        <v>0</v>
      </c>
      <c r="N4026">
        <v>0</v>
      </c>
      <c r="O4026" t="b">
        <v>0</v>
      </c>
      <c r="P4026" t="s">
        <v>8271</v>
      </c>
      <c r="Q4026" s="6">
        <f t="shared" si="248"/>
        <v>0</v>
      </c>
      <c r="R4026" s="8" t="e">
        <f t="shared" si="251"/>
        <v>#DIV/0!</v>
      </c>
      <c r="S4026" t="s">
        <v>8317</v>
      </c>
      <c r="T4026" t="s">
        <v>8318</v>
      </c>
    </row>
    <row r="4027" spans="1:20" ht="60" x14ac:dyDescent="0.25">
      <c r="A4027">
        <v>2865</v>
      </c>
      <c r="B4027" s="3" t="s">
        <v>2865</v>
      </c>
      <c r="C4027" s="3" t="s">
        <v>6975</v>
      </c>
      <c r="D4027">
        <v>2888</v>
      </c>
      <c r="E4027">
        <v>0</v>
      </c>
      <c r="F4027" t="s">
        <v>8221</v>
      </c>
      <c r="G4027" t="s">
        <v>8224</v>
      </c>
      <c r="H4027" t="s">
        <v>8246</v>
      </c>
      <c r="I4027">
        <v>1420512259</v>
      </c>
      <c r="J4027" s="13">
        <f t="shared" si="249"/>
        <v>42010.114108796297</v>
      </c>
      <c r="K4027">
        <v>1415328259</v>
      </c>
      <c r="L4027" s="13">
        <f t="shared" si="250"/>
        <v>41843.632523148146</v>
      </c>
      <c r="M4027" t="b">
        <v>0</v>
      </c>
      <c r="N4027">
        <v>0</v>
      </c>
      <c r="O4027" t="b">
        <v>0</v>
      </c>
      <c r="P4027" t="s">
        <v>8271</v>
      </c>
      <c r="Q4027" s="6">
        <f t="shared" si="248"/>
        <v>0</v>
      </c>
      <c r="R4027" s="8" t="e">
        <f t="shared" si="251"/>
        <v>#DIV/0!</v>
      </c>
      <c r="S4027" t="s">
        <v>8317</v>
      </c>
      <c r="T4027" t="s">
        <v>8318</v>
      </c>
    </row>
    <row r="4028" spans="1:20" ht="45" x14ac:dyDescent="0.25">
      <c r="A4028">
        <v>2872</v>
      </c>
      <c r="B4028" s="3" t="s">
        <v>2872</v>
      </c>
      <c r="C4028" s="3" t="s">
        <v>6982</v>
      </c>
      <c r="D4028">
        <v>3000</v>
      </c>
      <c r="E4028">
        <v>0</v>
      </c>
      <c r="F4028" t="s">
        <v>8221</v>
      </c>
      <c r="G4028" t="s">
        <v>8224</v>
      </c>
      <c r="H4028" t="s">
        <v>8246</v>
      </c>
      <c r="I4028">
        <v>1434768438</v>
      </c>
      <c r="J4028" s="13">
        <f t="shared" si="249"/>
        <v>42175.11618055556</v>
      </c>
      <c r="K4028">
        <v>1429584438</v>
      </c>
      <c r="L4028" s="13">
        <f t="shared" si="250"/>
        <v>42346.20685185185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248"/>
        <v>0</v>
      </c>
      <c r="R4028" s="8" t="e">
        <f t="shared" si="251"/>
        <v>#DIV/0!</v>
      </c>
      <c r="S4028" t="s">
        <v>8317</v>
      </c>
      <c r="T4028" t="s">
        <v>8318</v>
      </c>
    </row>
    <row r="4029" spans="1:20" ht="60" x14ac:dyDescent="0.25">
      <c r="A4029">
        <v>2876</v>
      </c>
      <c r="B4029" s="3" t="s">
        <v>2876</v>
      </c>
      <c r="C4029" s="3" t="s">
        <v>6986</v>
      </c>
      <c r="D4029">
        <v>150000</v>
      </c>
      <c r="E4029">
        <v>0</v>
      </c>
      <c r="F4029" t="s">
        <v>8221</v>
      </c>
      <c r="G4029" t="s">
        <v>8224</v>
      </c>
      <c r="H4029" t="s">
        <v>8246</v>
      </c>
      <c r="I4029">
        <v>1437069079</v>
      </c>
      <c r="J4029" s="13">
        <f t="shared" si="249"/>
        <v>42201.743969907402</v>
      </c>
      <c r="K4029">
        <v>1434477079</v>
      </c>
      <c r="L4029" s="13">
        <f t="shared" si="250"/>
        <v>42034.856817129628</v>
      </c>
      <c r="M4029" t="b">
        <v>0</v>
      </c>
      <c r="N4029">
        <v>0</v>
      </c>
      <c r="O4029" t="b">
        <v>0</v>
      </c>
      <c r="P4029" t="s">
        <v>8271</v>
      </c>
      <c r="Q4029" s="6">
        <f t="shared" si="248"/>
        <v>0</v>
      </c>
      <c r="R4029" s="8" t="e">
        <f t="shared" si="251"/>
        <v>#DIV/0!</v>
      </c>
      <c r="S4029" t="s">
        <v>8317</v>
      </c>
      <c r="T4029" t="s">
        <v>8318</v>
      </c>
    </row>
    <row r="4030" spans="1:20" ht="60" x14ac:dyDescent="0.25">
      <c r="A4030">
        <v>2881</v>
      </c>
      <c r="B4030" s="3" t="s">
        <v>2881</v>
      </c>
      <c r="C4030" s="3" t="s">
        <v>6991</v>
      </c>
      <c r="D4030">
        <v>5500</v>
      </c>
      <c r="E4030">
        <v>0</v>
      </c>
      <c r="F4030" t="s">
        <v>8221</v>
      </c>
      <c r="G4030" t="s">
        <v>8224</v>
      </c>
      <c r="H4030" t="s">
        <v>8246</v>
      </c>
      <c r="I4030">
        <v>1417620036</v>
      </c>
      <c r="J4030" s="13">
        <f t="shared" si="249"/>
        <v>41976.639305555553</v>
      </c>
      <c r="K4030">
        <v>1412432436</v>
      </c>
      <c r="L4030" s="13">
        <f t="shared" si="250"/>
        <v>42809.645914351851</v>
      </c>
      <c r="M4030" t="b">
        <v>0</v>
      </c>
      <c r="N4030">
        <v>0</v>
      </c>
      <c r="O4030" t="b">
        <v>0</v>
      </c>
      <c r="P4030" t="s">
        <v>8271</v>
      </c>
      <c r="Q4030" s="6">
        <f t="shared" si="248"/>
        <v>0</v>
      </c>
      <c r="R4030" s="8" t="e">
        <f t="shared" si="251"/>
        <v>#DIV/0!</v>
      </c>
      <c r="S4030" t="s">
        <v>8317</v>
      </c>
      <c r="T4030" t="s">
        <v>8318</v>
      </c>
    </row>
    <row r="4031" spans="1:20" ht="60" x14ac:dyDescent="0.25">
      <c r="A4031">
        <v>2888</v>
      </c>
      <c r="B4031" s="3" t="s">
        <v>2888</v>
      </c>
      <c r="C4031" s="3" t="s">
        <v>6998</v>
      </c>
      <c r="D4031">
        <v>30000</v>
      </c>
      <c r="E4031">
        <v>0</v>
      </c>
      <c r="F4031" t="s">
        <v>8221</v>
      </c>
      <c r="G4031" t="s">
        <v>8224</v>
      </c>
      <c r="H4031" t="s">
        <v>8246</v>
      </c>
      <c r="I4031">
        <v>1413608340</v>
      </c>
      <c r="J4031" s="13">
        <f t="shared" si="249"/>
        <v>41930.207638888889</v>
      </c>
      <c r="K4031">
        <v>1412945440</v>
      </c>
      <c r="L4031" s="13">
        <f t="shared" si="250"/>
        <v>42808.358287037037</v>
      </c>
      <c r="M4031" t="b">
        <v>0</v>
      </c>
      <c r="N4031">
        <v>0</v>
      </c>
      <c r="O4031" t="b">
        <v>0</v>
      </c>
      <c r="P4031" t="s">
        <v>8271</v>
      </c>
      <c r="Q4031" s="6">
        <f t="shared" si="248"/>
        <v>0</v>
      </c>
      <c r="R4031" s="8" t="e">
        <f t="shared" si="251"/>
        <v>#DIV/0!</v>
      </c>
      <c r="S4031" t="s">
        <v>8317</v>
      </c>
      <c r="T4031" t="s">
        <v>8318</v>
      </c>
    </row>
    <row r="4032" spans="1:20" ht="30" x14ac:dyDescent="0.25">
      <c r="A4032">
        <v>2894</v>
      </c>
      <c r="B4032" s="3" t="s">
        <v>2894</v>
      </c>
      <c r="C4032" s="3" t="s">
        <v>7004</v>
      </c>
      <c r="D4032">
        <v>50000</v>
      </c>
      <c r="E4032">
        <v>0</v>
      </c>
      <c r="F4032" t="s">
        <v>8221</v>
      </c>
      <c r="G4032" t="s">
        <v>8224</v>
      </c>
      <c r="H4032" t="s">
        <v>8246</v>
      </c>
      <c r="I4032">
        <v>1428100815</v>
      </c>
      <c r="J4032" s="13">
        <f t="shared" si="249"/>
        <v>42097.944618055553</v>
      </c>
      <c r="K4032">
        <v>1422920415</v>
      </c>
      <c r="L4032" s="13">
        <f t="shared" si="250"/>
        <v>42762.040902777779</v>
      </c>
      <c r="M4032" t="b">
        <v>0</v>
      </c>
      <c r="N4032">
        <v>0</v>
      </c>
      <c r="O4032" t="b">
        <v>0</v>
      </c>
      <c r="P4032" t="s">
        <v>8271</v>
      </c>
      <c r="Q4032" s="6">
        <f t="shared" si="248"/>
        <v>0</v>
      </c>
      <c r="R4032" s="8" t="e">
        <f t="shared" si="251"/>
        <v>#DIV/0!</v>
      </c>
      <c r="S4032" t="s">
        <v>8317</v>
      </c>
      <c r="T4032" t="s">
        <v>8318</v>
      </c>
    </row>
    <row r="4033" spans="1:20" ht="60" x14ac:dyDescent="0.25">
      <c r="A4033">
        <v>2899</v>
      </c>
      <c r="B4033" s="3" t="s">
        <v>2899</v>
      </c>
      <c r="C4033" s="3" t="s">
        <v>7009</v>
      </c>
      <c r="D4033">
        <v>10000</v>
      </c>
      <c r="E4033">
        <v>0</v>
      </c>
      <c r="F4033" t="s">
        <v>8221</v>
      </c>
      <c r="G4033" t="s">
        <v>8224</v>
      </c>
      <c r="H4033" t="s">
        <v>8246</v>
      </c>
      <c r="I4033">
        <v>1469325158</v>
      </c>
      <c r="J4033" s="13">
        <f t="shared" si="249"/>
        <v>42575.078217592592</v>
      </c>
      <c r="K4033">
        <v>1464141158</v>
      </c>
      <c r="L4033" s="13">
        <f t="shared" si="250"/>
        <v>42683.151331018518</v>
      </c>
      <c r="M4033" t="b">
        <v>0</v>
      </c>
      <c r="N4033">
        <v>0</v>
      </c>
      <c r="O4033" t="b">
        <v>0</v>
      </c>
      <c r="P4033" t="s">
        <v>8271</v>
      </c>
      <c r="Q4033" s="6">
        <f t="shared" si="248"/>
        <v>0</v>
      </c>
      <c r="R4033" s="8" t="e">
        <f t="shared" si="251"/>
        <v>#DIV/0!</v>
      </c>
      <c r="S4033" t="s">
        <v>8317</v>
      </c>
      <c r="T4033" t="s">
        <v>8318</v>
      </c>
    </row>
    <row r="4034" spans="1:20" ht="60" x14ac:dyDescent="0.25">
      <c r="A4034">
        <v>2943</v>
      </c>
      <c r="B4034" s="3" t="s">
        <v>2943</v>
      </c>
      <c r="C4034" s="3" t="s">
        <v>7053</v>
      </c>
      <c r="D4034">
        <v>3000</v>
      </c>
      <c r="E4034">
        <v>0</v>
      </c>
      <c r="F4034" t="s">
        <v>8221</v>
      </c>
      <c r="G4034" t="s">
        <v>8224</v>
      </c>
      <c r="H4034" t="s">
        <v>8246</v>
      </c>
      <c r="I4034">
        <v>1428894380</v>
      </c>
      <c r="J4034" s="13">
        <f t="shared" si="249"/>
        <v>42107.129398148143</v>
      </c>
      <c r="K4034">
        <v>1426302380</v>
      </c>
      <c r="L4034" s="13">
        <f t="shared" si="250"/>
        <v>42182.062476851846</v>
      </c>
      <c r="M4034" t="b">
        <v>0</v>
      </c>
      <c r="N4034">
        <v>0</v>
      </c>
      <c r="O4034" t="b">
        <v>0</v>
      </c>
      <c r="P4034" t="s">
        <v>8303</v>
      </c>
      <c r="Q4034" s="6">
        <f t="shared" ref="Q4034:Q4097" si="252">E4034/D4034</f>
        <v>0</v>
      </c>
      <c r="R4034" s="8" t="e">
        <f t="shared" si="251"/>
        <v>#DIV/0!</v>
      </c>
      <c r="S4034" t="s">
        <v>8317</v>
      </c>
      <c r="T4034" t="s">
        <v>8330</v>
      </c>
    </row>
    <row r="4035" spans="1:20" ht="60" x14ac:dyDescent="0.25">
      <c r="A4035">
        <v>2945</v>
      </c>
      <c r="B4035" s="3" t="s">
        <v>2945</v>
      </c>
      <c r="C4035" s="3" t="s">
        <v>7055</v>
      </c>
      <c r="D4035">
        <v>50000</v>
      </c>
      <c r="E4035">
        <v>0</v>
      </c>
      <c r="F4035" t="s">
        <v>8221</v>
      </c>
      <c r="G4035" t="s">
        <v>8224</v>
      </c>
      <c r="H4035" t="s">
        <v>8246</v>
      </c>
      <c r="I4035">
        <v>1432437660</v>
      </c>
      <c r="J4035" s="13">
        <f t="shared" ref="J4035:J4098" si="253">(((I4035/60)/60)/24)+DATE(1970,1,1)</f>
        <v>42148.139583333337</v>
      </c>
      <c r="K4035">
        <v>1429845660</v>
      </c>
      <c r="L4035" s="13">
        <f t="shared" ref="L4035:L4098" si="254">(((K4054/60)/60)/24)+DATE(1970,1,1)</f>
        <v>42172.686099537037</v>
      </c>
      <c r="M4035" t="b">
        <v>0</v>
      </c>
      <c r="N4035">
        <v>0</v>
      </c>
      <c r="O4035" t="b">
        <v>0</v>
      </c>
      <c r="P4035" t="s">
        <v>8303</v>
      </c>
      <c r="Q4035" s="6">
        <f t="shared" si="252"/>
        <v>0</v>
      </c>
      <c r="R4035" s="8" t="e">
        <f t="shared" ref="R4035:R4098" si="255">E4035/N4035</f>
        <v>#DIV/0!</v>
      </c>
      <c r="S4035" t="s">
        <v>8317</v>
      </c>
      <c r="T4035" t="s">
        <v>8330</v>
      </c>
    </row>
    <row r="4036" spans="1:20" ht="60" x14ac:dyDescent="0.25">
      <c r="A4036">
        <v>2950</v>
      </c>
      <c r="B4036" s="3" t="s">
        <v>2950</v>
      </c>
      <c r="C4036" s="3" t="s">
        <v>7060</v>
      </c>
      <c r="D4036">
        <v>5000000</v>
      </c>
      <c r="E4036">
        <v>0</v>
      </c>
      <c r="F4036" t="s">
        <v>8221</v>
      </c>
      <c r="G4036" t="s">
        <v>8224</v>
      </c>
      <c r="H4036" t="s">
        <v>8246</v>
      </c>
      <c r="I4036">
        <v>1453538752</v>
      </c>
      <c r="J4036" s="13">
        <f t="shared" si="253"/>
        <v>42392.36518518519</v>
      </c>
      <c r="K4036">
        <v>1450946752</v>
      </c>
      <c r="L4036" s="13">
        <f t="shared" si="254"/>
        <v>42236.276053240741</v>
      </c>
      <c r="M4036" t="b">
        <v>0</v>
      </c>
      <c r="N4036">
        <v>0</v>
      </c>
      <c r="O4036" t="b">
        <v>0</v>
      </c>
      <c r="P4036" t="s">
        <v>8303</v>
      </c>
      <c r="Q4036" s="6">
        <f t="shared" si="252"/>
        <v>0</v>
      </c>
      <c r="R4036" s="8" t="e">
        <f t="shared" si="255"/>
        <v>#DIV/0!</v>
      </c>
      <c r="S4036" t="s">
        <v>8317</v>
      </c>
      <c r="T4036" t="s">
        <v>8330</v>
      </c>
    </row>
    <row r="4037" spans="1:20" ht="45" x14ac:dyDescent="0.25">
      <c r="A4037">
        <v>2954</v>
      </c>
      <c r="B4037" s="3" t="s">
        <v>2954</v>
      </c>
      <c r="C4037" s="3" t="s">
        <v>7064</v>
      </c>
      <c r="D4037">
        <v>15000</v>
      </c>
      <c r="E4037">
        <v>0</v>
      </c>
      <c r="F4037" t="s">
        <v>8220</v>
      </c>
      <c r="G4037" t="s">
        <v>8224</v>
      </c>
      <c r="H4037" t="s">
        <v>8246</v>
      </c>
      <c r="I4037">
        <v>1489669203</v>
      </c>
      <c r="J4037" s="13">
        <f t="shared" si="253"/>
        <v>42810.541701388895</v>
      </c>
      <c r="K4037">
        <v>1487944803</v>
      </c>
      <c r="L4037" s="13">
        <f t="shared" si="254"/>
        <v>42291.833287037036</v>
      </c>
      <c r="M4037" t="b">
        <v>0</v>
      </c>
      <c r="N4037">
        <v>0</v>
      </c>
      <c r="O4037" t="b">
        <v>0</v>
      </c>
      <c r="P4037" t="s">
        <v>8303</v>
      </c>
      <c r="Q4037" s="6">
        <f t="shared" si="252"/>
        <v>0</v>
      </c>
      <c r="R4037" s="8" t="e">
        <f t="shared" si="255"/>
        <v>#DIV/0!</v>
      </c>
      <c r="S4037" t="s">
        <v>8317</v>
      </c>
      <c r="T4037" t="s">
        <v>8330</v>
      </c>
    </row>
    <row r="4038" spans="1:20" ht="45" x14ac:dyDescent="0.25">
      <c r="A4038">
        <v>2958</v>
      </c>
      <c r="B4038" s="3" t="s">
        <v>2958</v>
      </c>
      <c r="C4038" s="3" t="s">
        <v>7068</v>
      </c>
      <c r="D4038">
        <v>80000</v>
      </c>
      <c r="E4038">
        <v>0</v>
      </c>
      <c r="F4038" t="s">
        <v>8220</v>
      </c>
      <c r="G4038" t="s">
        <v>8224</v>
      </c>
      <c r="H4038" t="s">
        <v>8246</v>
      </c>
      <c r="I4038">
        <v>1462729317</v>
      </c>
      <c r="J4038" s="13">
        <f t="shared" si="253"/>
        <v>42498.73746527778</v>
      </c>
      <c r="K4038">
        <v>1457548917</v>
      </c>
      <c r="L4038" s="13">
        <f t="shared" si="254"/>
        <v>42226.694780092599</v>
      </c>
      <c r="M4038" t="b">
        <v>0</v>
      </c>
      <c r="N4038">
        <v>0</v>
      </c>
      <c r="O4038" t="b">
        <v>0</v>
      </c>
      <c r="P4038" t="s">
        <v>8303</v>
      </c>
      <c r="Q4038" s="6">
        <f t="shared" si="252"/>
        <v>0</v>
      </c>
      <c r="R4038" s="8" t="e">
        <f t="shared" si="255"/>
        <v>#DIV/0!</v>
      </c>
      <c r="S4038" t="s">
        <v>8317</v>
      </c>
      <c r="T4038" t="s">
        <v>8330</v>
      </c>
    </row>
    <row r="4039" spans="1:20" ht="60" x14ac:dyDescent="0.25">
      <c r="A4039">
        <v>2959</v>
      </c>
      <c r="B4039" s="3" t="s">
        <v>2959</v>
      </c>
      <c r="C4039" s="3" t="s">
        <v>7069</v>
      </c>
      <c r="D4039">
        <v>10000</v>
      </c>
      <c r="E4039">
        <v>0</v>
      </c>
      <c r="F4039" t="s">
        <v>8220</v>
      </c>
      <c r="G4039" t="s">
        <v>8225</v>
      </c>
      <c r="H4039" t="s">
        <v>8247</v>
      </c>
      <c r="I4039">
        <v>1465258325</v>
      </c>
      <c r="J4039" s="13">
        <f t="shared" si="253"/>
        <v>42528.008391203708</v>
      </c>
      <c r="K4039">
        <v>1462666325</v>
      </c>
      <c r="L4039" s="13">
        <f t="shared" si="254"/>
        <v>41899.627071759263</v>
      </c>
      <c r="M4039" t="b">
        <v>0</v>
      </c>
      <c r="N4039">
        <v>0</v>
      </c>
      <c r="O4039" t="b">
        <v>0</v>
      </c>
      <c r="P4039" t="s">
        <v>8303</v>
      </c>
      <c r="Q4039" s="6">
        <f t="shared" si="252"/>
        <v>0</v>
      </c>
      <c r="R4039" s="8" t="e">
        <f t="shared" si="255"/>
        <v>#DIV/0!</v>
      </c>
      <c r="S4039" t="s">
        <v>8317</v>
      </c>
      <c r="T4039" t="s">
        <v>8330</v>
      </c>
    </row>
    <row r="4040" spans="1:20" ht="45" x14ac:dyDescent="0.25">
      <c r="A4040">
        <v>2960</v>
      </c>
      <c r="B4040" s="3" t="s">
        <v>2960</v>
      </c>
      <c r="C4040" s="3" t="s">
        <v>7070</v>
      </c>
      <c r="D4040">
        <v>30000000</v>
      </c>
      <c r="E4040">
        <v>0</v>
      </c>
      <c r="F4040" t="s">
        <v>8220</v>
      </c>
      <c r="G4040" t="s">
        <v>8224</v>
      </c>
      <c r="H4040" t="s">
        <v>8246</v>
      </c>
      <c r="I4040">
        <v>1410459023</v>
      </c>
      <c r="J4040" s="13">
        <f t="shared" si="253"/>
        <v>41893.757210648146</v>
      </c>
      <c r="K4040">
        <v>1407867023</v>
      </c>
      <c r="L4040" s="13">
        <f t="shared" si="254"/>
        <v>42285.143969907411</v>
      </c>
      <c r="M4040" t="b">
        <v>0</v>
      </c>
      <c r="N4040">
        <v>0</v>
      </c>
      <c r="O4040" t="b">
        <v>0</v>
      </c>
      <c r="P4040" t="s">
        <v>8303</v>
      </c>
      <c r="Q4040" s="6">
        <f t="shared" si="252"/>
        <v>0</v>
      </c>
      <c r="R4040" s="8" t="e">
        <f t="shared" si="255"/>
        <v>#DIV/0!</v>
      </c>
      <c r="S4040" t="s">
        <v>8317</v>
      </c>
      <c r="T4040" t="s">
        <v>8330</v>
      </c>
    </row>
    <row r="4041" spans="1:20" ht="60" x14ac:dyDescent="0.25">
      <c r="A4041">
        <v>3054</v>
      </c>
      <c r="B4041" s="3" t="s">
        <v>3054</v>
      </c>
      <c r="C4041" s="3" t="s">
        <v>7164</v>
      </c>
      <c r="D4041">
        <v>300</v>
      </c>
      <c r="E4041">
        <v>0</v>
      </c>
      <c r="F4041" t="s">
        <v>8221</v>
      </c>
      <c r="G4041" t="s">
        <v>8224</v>
      </c>
      <c r="H4041" t="s">
        <v>8246</v>
      </c>
      <c r="I4041">
        <v>1425258240</v>
      </c>
      <c r="J4041" s="13">
        <f t="shared" si="253"/>
        <v>42065.044444444444</v>
      </c>
      <c r="K4041">
        <v>1422043154</v>
      </c>
      <c r="L4041" s="13">
        <f t="shared" si="254"/>
        <v>42103.024398148147</v>
      </c>
      <c r="M4041" t="b">
        <v>0</v>
      </c>
      <c r="N4041">
        <v>0</v>
      </c>
      <c r="O4041" t="b">
        <v>0</v>
      </c>
      <c r="P4041" t="s">
        <v>8303</v>
      </c>
      <c r="Q4041" s="6">
        <f t="shared" si="252"/>
        <v>0</v>
      </c>
      <c r="R4041" s="8" t="e">
        <f t="shared" si="255"/>
        <v>#DIV/0!</v>
      </c>
      <c r="S4041" t="s">
        <v>8317</v>
      </c>
      <c r="T4041" t="s">
        <v>8330</v>
      </c>
    </row>
    <row r="4042" spans="1:20" ht="60" x14ac:dyDescent="0.25">
      <c r="A4042">
        <v>3056</v>
      </c>
      <c r="B4042" s="3" t="s">
        <v>3056</v>
      </c>
      <c r="C4042" s="3" t="s">
        <v>7166</v>
      </c>
      <c r="D4042">
        <v>25000</v>
      </c>
      <c r="E4042">
        <v>0</v>
      </c>
      <c r="F4042" t="s">
        <v>8221</v>
      </c>
      <c r="G4042" t="s">
        <v>8224</v>
      </c>
      <c r="H4042" t="s">
        <v>8246</v>
      </c>
      <c r="I4042">
        <v>1412003784</v>
      </c>
      <c r="J4042" s="13">
        <f t="shared" si="253"/>
        <v>41911.636388888888</v>
      </c>
      <c r="K4042">
        <v>1406819784</v>
      </c>
      <c r="L4042" s="13">
        <f t="shared" si="254"/>
        <v>42325.920717592591</v>
      </c>
      <c r="M4042" t="b">
        <v>0</v>
      </c>
      <c r="N4042">
        <v>0</v>
      </c>
      <c r="O4042" t="b">
        <v>0</v>
      </c>
      <c r="P4042" t="s">
        <v>8303</v>
      </c>
      <c r="Q4042" s="6">
        <f t="shared" si="252"/>
        <v>0</v>
      </c>
      <c r="R4042" s="8" t="e">
        <f t="shared" si="255"/>
        <v>#DIV/0!</v>
      </c>
      <c r="S4042" t="s">
        <v>8317</v>
      </c>
      <c r="T4042" t="s">
        <v>8330</v>
      </c>
    </row>
    <row r="4043" spans="1:20" ht="45" x14ac:dyDescent="0.25">
      <c r="A4043">
        <v>3057</v>
      </c>
      <c r="B4043" s="3" t="s">
        <v>3057</v>
      </c>
      <c r="C4043" s="3" t="s">
        <v>7167</v>
      </c>
      <c r="D4043">
        <v>50000</v>
      </c>
      <c r="E4043">
        <v>0</v>
      </c>
      <c r="F4043" t="s">
        <v>8221</v>
      </c>
      <c r="G4043" t="s">
        <v>8225</v>
      </c>
      <c r="H4043" t="s">
        <v>8247</v>
      </c>
      <c r="I4043">
        <v>1459694211</v>
      </c>
      <c r="J4043" s="13">
        <f t="shared" si="253"/>
        <v>42463.608923611115</v>
      </c>
      <c r="K4043">
        <v>1457105811</v>
      </c>
      <c r="L4043" s="13">
        <f t="shared" si="254"/>
        <v>41793.710231481484</v>
      </c>
      <c r="M4043" t="b">
        <v>0</v>
      </c>
      <c r="N4043">
        <v>0</v>
      </c>
      <c r="O4043" t="b">
        <v>0</v>
      </c>
      <c r="P4043" t="s">
        <v>8303</v>
      </c>
      <c r="Q4043" s="6">
        <f t="shared" si="252"/>
        <v>0</v>
      </c>
      <c r="R4043" s="8" t="e">
        <f t="shared" si="255"/>
        <v>#DIV/0!</v>
      </c>
      <c r="S4043" t="s">
        <v>8317</v>
      </c>
      <c r="T4043" t="s">
        <v>8330</v>
      </c>
    </row>
    <row r="4044" spans="1:20" x14ac:dyDescent="0.25">
      <c r="A4044">
        <v>3061</v>
      </c>
      <c r="B4044" s="3" t="s">
        <v>3061</v>
      </c>
      <c r="C4044" s="3" t="s">
        <v>7171</v>
      </c>
      <c r="D4044">
        <v>1000000</v>
      </c>
      <c r="E4044">
        <v>0</v>
      </c>
      <c r="F4044" t="s">
        <v>8221</v>
      </c>
      <c r="G4044" t="s">
        <v>8224</v>
      </c>
      <c r="H4044" t="s">
        <v>8246</v>
      </c>
      <c r="I4044">
        <v>1407955748</v>
      </c>
      <c r="J4044" s="13">
        <f t="shared" si="253"/>
        <v>41864.784120370372</v>
      </c>
      <c r="K4044">
        <v>1405363748</v>
      </c>
      <c r="L4044" s="13">
        <f t="shared" si="254"/>
        <v>41793.814259259263</v>
      </c>
      <c r="M4044" t="b">
        <v>0</v>
      </c>
      <c r="N4044">
        <v>0</v>
      </c>
      <c r="O4044" t="b">
        <v>0</v>
      </c>
      <c r="P4044" t="s">
        <v>8303</v>
      </c>
      <c r="Q4044" s="6">
        <f t="shared" si="252"/>
        <v>0</v>
      </c>
      <c r="R4044" s="8" t="e">
        <f t="shared" si="255"/>
        <v>#DIV/0!</v>
      </c>
      <c r="S4044" t="s">
        <v>8317</v>
      </c>
      <c r="T4044" t="s">
        <v>8330</v>
      </c>
    </row>
    <row r="4045" spans="1:20" ht="60" x14ac:dyDescent="0.25">
      <c r="A4045">
        <v>3082</v>
      </c>
      <c r="B4045" s="3" t="s">
        <v>3082</v>
      </c>
      <c r="C4045" s="3" t="s">
        <v>7192</v>
      </c>
      <c r="D4045">
        <v>9000</v>
      </c>
      <c r="E4045">
        <v>0</v>
      </c>
      <c r="F4045" t="s">
        <v>8221</v>
      </c>
      <c r="G4045" t="s">
        <v>8224</v>
      </c>
      <c r="H4045" t="s">
        <v>8246</v>
      </c>
      <c r="I4045">
        <v>1447628946</v>
      </c>
      <c r="J4045" s="13">
        <f t="shared" si="253"/>
        <v>42323.96465277778</v>
      </c>
      <c r="K4045">
        <v>1445033346</v>
      </c>
      <c r="L4045" s="13">
        <f t="shared" si="254"/>
        <v>42666.666932870372</v>
      </c>
      <c r="M4045" t="b">
        <v>0</v>
      </c>
      <c r="N4045">
        <v>0</v>
      </c>
      <c r="O4045" t="b">
        <v>0</v>
      </c>
      <c r="P4045" t="s">
        <v>8303</v>
      </c>
      <c r="Q4045" s="6">
        <f t="shared" si="252"/>
        <v>0</v>
      </c>
      <c r="R4045" s="8" t="e">
        <f t="shared" si="255"/>
        <v>#DIV/0!</v>
      </c>
      <c r="S4045" t="s">
        <v>8317</v>
      </c>
      <c r="T4045" t="s">
        <v>8330</v>
      </c>
    </row>
    <row r="4046" spans="1:20" ht="60" x14ac:dyDescent="0.25">
      <c r="A4046">
        <v>3114</v>
      </c>
      <c r="B4046" s="3" t="s">
        <v>3114</v>
      </c>
      <c r="C4046" s="3" t="s">
        <v>7224</v>
      </c>
      <c r="D4046">
        <v>75000</v>
      </c>
      <c r="E4046">
        <v>0</v>
      </c>
      <c r="F4046" t="s">
        <v>8221</v>
      </c>
      <c r="G4046" t="s">
        <v>8224</v>
      </c>
      <c r="H4046" t="s">
        <v>8246</v>
      </c>
      <c r="I4046">
        <v>1411312250</v>
      </c>
      <c r="J4046" s="13">
        <f t="shared" si="253"/>
        <v>41903.632523148146</v>
      </c>
      <c r="K4046">
        <v>1406128250</v>
      </c>
      <c r="L4046" s="13">
        <f t="shared" si="254"/>
        <v>41766.692037037035</v>
      </c>
      <c r="M4046" t="b">
        <v>0</v>
      </c>
      <c r="N4046">
        <v>0</v>
      </c>
      <c r="O4046" t="b">
        <v>0</v>
      </c>
      <c r="P4046" t="s">
        <v>8303</v>
      </c>
      <c r="Q4046" s="6">
        <f t="shared" si="252"/>
        <v>0</v>
      </c>
      <c r="R4046" s="8" t="e">
        <f t="shared" si="255"/>
        <v>#DIV/0!</v>
      </c>
      <c r="S4046" t="s">
        <v>8317</v>
      </c>
      <c r="T4046" t="s">
        <v>8330</v>
      </c>
    </row>
    <row r="4047" spans="1:20" x14ac:dyDescent="0.25">
      <c r="A4047">
        <v>3125</v>
      </c>
      <c r="B4047" s="3" t="s">
        <v>3125</v>
      </c>
      <c r="C4047" s="3" t="s">
        <v>7235</v>
      </c>
      <c r="D4047">
        <v>1500000</v>
      </c>
      <c r="E4047">
        <v>0</v>
      </c>
      <c r="F4047" t="s">
        <v>8220</v>
      </c>
      <c r="G4047" t="s">
        <v>8224</v>
      </c>
      <c r="H4047" t="s">
        <v>8246</v>
      </c>
      <c r="I4047">
        <v>1452142672</v>
      </c>
      <c r="J4047" s="13">
        <f t="shared" si="253"/>
        <v>42376.20685185185</v>
      </c>
      <c r="K4047">
        <v>1449550672</v>
      </c>
      <c r="L4047" s="13">
        <f t="shared" si="254"/>
        <v>42269.126226851848</v>
      </c>
      <c r="M4047" t="b">
        <v>0</v>
      </c>
      <c r="N4047">
        <v>0</v>
      </c>
      <c r="O4047" t="b">
        <v>0</v>
      </c>
      <c r="P4047" t="s">
        <v>8303</v>
      </c>
      <c r="Q4047" s="6">
        <f t="shared" si="252"/>
        <v>0</v>
      </c>
      <c r="R4047" s="8" t="e">
        <f t="shared" si="255"/>
        <v>#DIV/0!</v>
      </c>
      <c r="S4047" t="s">
        <v>8317</v>
      </c>
      <c r="T4047" t="s">
        <v>8330</v>
      </c>
    </row>
    <row r="4048" spans="1:20" ht="60" x14ac:dyDescent="0.25">
      <c r="A4048">
        <v>3127</v>
      </c>
      <c r="B4048" s="3" t="s">
        <v>3127</v>
      </c>
      <c r="C4048" s="3" t="s">
        <v>7237</v>
      </c>
      <c r="D4048">
        <v>100000</v>
      </c>
      <c r="E4048">
        <v>0</v>
      </c>
      <c r="F4048" t="s">
        <v>8220</v>
      </c>
      <c r="G4048" t="s">
        <v>8224</v>
      </c>
      <c r="H4048" t="s">
        <v>8246</v>
      </c>
      <c r="I4048">
        <v>1425242029</v>
      </c>
      <c r="J4048" s="13">
        <f t="shared" si="253"/>
        <v>42064.856817129628</v>
      </c>
      <c r="K4048">
        <v>1422650029</v>
      </c>
      <c r="L4048" s="13">
        <f t="shared" si="254"/>
        <v>42527.00953703704</v>
      </c>
      <c r="M4048" t="b">
        <v>0</v>
      </c>
      <c r="N4048">
        <v>0</v>
      </c>
      <c r="O4048" t="b">
        <v>0</v>
      </c>
      <c r="P4048" t="s">
        <v>8303</v>
      </c>
      <c r="Q4048" s="6">
        <f t="shared" si="252"/>
        <v>0</v>
      </c>
      <c r="R4048" s="8" t="e">
        <f t="shared" si="255"/>
        <v>#DIV/0!</v>
      </c>
      <c r="S4048" t="s">
        <v>8317</v>
      </c>
      <c r="T4048" t="s">
        <v>8330</v>
      </c>
    </row>
    <row r="4049" spans="1:20" ht="60" x14ac:dyDescent="0.25">
      <c r="A4049">
        <v>3138</v>
      </c>
      <c r="B4049" s="3" t="s">
        <v>3138</v>
      </c>
      <c r="C4049" s="3" t="s">
        <v>7248</v>
      </c>
      <c r="D4049">
        <v>200</v>
      </c>
      <c r="E4049">
        <v>0</v>
      </c>
      <c r="F4049" t="s">
        <v>8222</v>
      </c>
      <c r="G4049" t="s">
        <v>8225</v>
      </c>
      <c r="H4049" t="s">
        <v>8247</v>
      </c>
      <c r="I4049">
        <v>1491233407</v>
      </c>
      <c r="J4049" s="13">
        <f t="shared" si="253"/>
        <v>42828.645914351851</v>
      </c>
      <c r="K4049">
        <v>1489591807</v>
      </c>
      <c r="L4049" s="13">
        <f t="shared" si="254"/>
        <v>42253.633159722223</v>
      </c>
      <c r="M4049" t="b">
        <v>0</v>
      </c>
      <c r="N4049">
        <v>0</v>
      </c>
      <c r="O4049" t="b">
        <v>0</v>
      </c>
      <c r="P4049" t="s">
        <v>8271</v>
      </c>
      <c r="Q4049" s="6">
        <f t="shared" si="252"/>
        <v>0</v>
      </c>
      <c r="R4049" s="8" t="e">
        <f t="shared" si="255"/>
        <v>#DIV/0!</v>
      </c>
      <c r="S4049" t="s">
        <v>8317</v>
      </c>
      <c r="T4049" t="s">
        <v>8318</v>
      </c>
    </row>
    <row r="4050" spans="1:20" ht="60" x14ac:dyDescent="0.25">
      <c r="A4050">
        <v>3143</v>
      </c>
      <c r="B4050" s="3" t="s">
        <v>3143</v>
      </c>
      <c r="C4050" s="3" t="s">
        <v>7253</v>
      </c>
      <c r="D4050">
        <v>700</v>
      </c>
      <c r="E4050">
        <v>0</v>
      </c>
      <c r="F4050" t="s">
        <v>8222</v>
      </c>
      <c r="G4050" t="s">
        <v>8225</v>
      </c>
      <c r="H4050" t="s">
        <v>8247</v>
      </c>
      <c r="I4050">
        <v>1491726956</v>
      </c>
      <c r="J4050" s="13">
        <f t="shared" si="253"/>
        <v>42834.358287037037</v>
      </c>
      <c r="K4050">
        <v>1489480556</v>
      </c>
      <c r="L4050" s="13">
        <f t="shared" si="254"/>
        <v>42180.145787037036</v>
      </c>
      <c r="M4050" t="b">
        <v>0</v>
      </c>
      <c r="N4050">
        <v>0</v>
      </c>
      <c r="O4050" t="b">
        <v>0</v>
      </c>
      <c r="P4050" t="s">
        <v>8271</v>
      </c>
      <c r="Q4050" s="6">
        <f t="shared" si="252"/>
        <v>0</v>
      </c>
      <c r="R4050" s="8" t="e">
        <f t="shared" si="255"/>
        <v>#DIV/0!</v>
      </c>
      <c r="S4050" t="s">
        <v>8317</v>
      </c>
      <c r="T4050" t="s">
        <v>8318</v>
      </c>
    </row>
    <row r="4051" spans="1:20" ht="45" x14ac:dyDescent="0.25">
      <c r="A4051">
        <v>3145</v>
      </c>
      <c r="B4051" s="3" t="s">
        <v>3145</v>
      </c>
      <c r="C4051" s="3" t="s">
        <v>7255</v>
      </c>
      <c r="D4051">
        <v>25000</v>
      </c>
      <c r="E4051">
        <v>0</v>
      </c>
      <c r="F4051" t="s">
        <v>8222</v>
      </c>
      <c r="G4051" t="s">
        <v>8224</v>
      </c>
      <c r="H4051" t="s">
        <v>8246</v>
      </c>
      <c r="I4051">
        <v>1490659134</v>
      </c>
      <c r="J4051" s="13">
        <f t="shared" si="253"/>
        <v>42821.999236111107</v>
      </c>
      <c r="K4051">
        <v>1485478734</v>
      </c>
      <c r="L4051" s="13">
        <f t="shared" si="254"/>
        <v>42255.696006944447</v>
      </c>
      <c r="M4051" t="b">
        <v>0</v>
      </c>
      <c r="N4051">
        <v>0</v>
      </c>
      <c r="O4051" t="b">
        <v>0</v>
      </c>
      <c r="P4051" t="s">
        <v>8271</v>
      </c>
      <c r="Q4051" s="6">
        <f t="shared" si="252"/>
        <v>0</v>
      </c>
      <c r="R4051" s="8" t="e">
        <f t="shared" si="255"/>
        <v>#DIV/0!</v>
      </c>
      <c r="S4051" t="s">
        <v>8317</v>
      </c>
      <c r="T4051" t="s">
        <v>8318</v>
      </c>
    </row>
    <row r="4052" spans="1:20" ht="45" x14ac:dyDescent="0.25">
      <c r="A4052">
        <v>3190</v>
      </c>
      <c r="B4052" s="3" t="s">
        <v>3190</v>
      </c>
      <c r="C4052" s="3" t="s">
        <v>7300</v>
      </c>
      <c r="D4052">
        <v>4000</v>
      </c>
      <c r="E4052">
        <v>0</v>
      </c>
      <c r="F4052" t="s">
        <v>8221</v>
      </c>
      <c r="G4052" t="s">
        <v>8229</v>
      </c>
      <c r="H4052" t="s">
        <v>8251</v>
      </c>
      <c r="I4052">
        <v>1481258275</v>
      </c>
      <c r="J4052" s="13">
        <f t="shared" si="253"/>
        <v>42713.192997685182</v>
      </c>
      <c r="K4052">
        <v>1478662675</v>
      </c>
      <c r="L4052" s="13">
        <f t="shared" si="254"/>
        <v>42007.016458333332</v>
      </c>
      <c r="M4052" t="b">
        <v>0</v>
      </c>
      <c r="N4052">
        <v>0</v>
      </c>
      <c r="O4052" t="b">
        <v>0</v>
      </c>
      <c r="P4052" t="s">
        <v>8305</v>
      </c>
      <c r="Q4052" s="6">
        <f t="shared" si="252"/>
        <v>0</v>
      </c>
      <c r="R4052" s="8" t="e">
        <f t="shared" si="255"/>
        <v>#DIV/0!</v>
      </c>
      <c r="S4052" t="s">
        <v>8317</v>
      </c>
      <c r="T4052" t="s">
        <v>8338</v>
      </c>
    </row>
    <row r="4053" spans="1:20" ht="60" x14ac:dyDescent="0.25">
      <c r="A4053">
        <v>3194</v>
      </c>
      <c r="B4053" s="3" t="s">
        <v>3194</v>
      </c>
      <c r="C4053" s="3" t="s">
        <v>7304</v>
      </c>
      <c r="D4053">
        <v>11000</v>
      </c>
      <c r="E4053">
        <v>0</v>
      </c>
      <c r="F4053" t="s">
        <v>8221</v>
      </c>
      <c r="G4053" t="s">
        <v>8224</v>
      </c>
      <c r="H4053" t="s">
        <v>8246</v>
      </c>
      <c r="I4053">
        <v>1437960598</v>
      </c>
      <c r="J4053" s="13">
        <f t="shared" si="253"/>
        <v>42212.062476851846</v>
      </c>
      <c r="K4053">
        <v>1435368598</v>
      </c>
      <c r="L4053" s="13">
        <f t="shared" si="254"/>
        <v>42615.346817129626</v>
      </c>
      <c r="M4053" t="b">
        <v>0</v>
      </c>
      <c r="N4053">
        <v>0</v>
      </c>
      <c r="O4053" t="b">
        <v>0</v>
      </c>
      <c r="P4053" t="s">
        <v>8305</v>
      </c>
      <c r="Q4053" s="6">
        <f t="shared" si="252"/>
        <v>0</v>
      </c>
      <c r="R4053" s="8" t="e">
        <f t="shared" si="255"/>
        <v>#DIV/0!</v>
      </c>
      <c r="S4053" t="s">
        <v>8317</v>
      </c>
      <c r="T4053" t="s">
        <v>8338</v>
      </c>
    </row>
    <row r="4054" spans="1:20" ht="60" x14ac:dyDescent="0.25">
      <c r="A4054">
        <v>3204</v>
      </c>
      <c r="B4054" s="3" t="s">
        <v>3204</v>
      </c>
      <c r="C4054" s="3" t="s">
        <v>7314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1437149640</v>
      </c>
      <c r="J4054" s="13">
        <f t="shared" si="253"/>
        <v>42202.676388888889</v>
      </c>
      <c r="K4054">
        <v>1434558479</v>
      </c>
      <c r="L4054" s="13">
        <f t="shared" si="254"/>
        <v>41999.861064814817</v>
      </c>
      <c r="M4054" t="b">
        <v>0</v>
      </c>
      <c r="N4054">
        <v>0</v>
      </c>
      <c r="O4054" t="b">
        <v>0</v>
      </c>
      <c r="P4054" t="s">
        <v>8305</v>
      </c>
      <c r="Q4054" s="6">
        <f t="shared" si="252"/>
        <v>0</v>
      </c>
      <c r="R4054" s="8" t="e">
        <f t="shared" si="255"/>
        <v>#DIV/0!</v>
      </c>
      <c r="S4054" t="s">
        <v>8317</v>
      </c>
      <c r="T4054" t="s">
        <v>8338</v>
      </c>
    </row>
    <row r="4055" spans="1:20" ht="60" x14ac:dyDescent="0.25">
      <c r="A4055">
        <v>3206</v>
      </c>
      <c r="B4055" s="3" t="s">
        <v>3206</v>
      </c>
      <c r="C4055" s="3" t="s">
        <v>7316</v>
      </c>
      <c r="D4055">
        <v>5000</v>
      </c>
      <c r="E4055">
        <v>0</v>
      </c>
      <c r="F4055" t="s">
        <v>8221</v>
      </c>
      <c r="G4055" t="s">
        <v>8224</v>
      </c>
      <c r="H4055" t="s">
        <v>8246</v>
      </c>
      <c r="I4055">
        <v>1442644651</v>
      </c>
      <c r="J4055" s="13">
        <f t="shared" si="253"/>
        <v>42266.276053240741</v>
      </c>
      <c r="K4055">
        <v>1440052651</v>
      </c>
      <c r="L4055" s="13">
        <f t="shared" si="254"/>
        <v>42373.983449074076</v>
      </c>
      <c r="M4055" t="b">
        <v>0</v>
      </c>
      <c r="N4055">
        <v>0</v>
      </c>
      <c r="O4055" t="b">
        <v>0</v>
      </c>
      <c r="P4055" t="s">
        <v>8305</v>
      </c>
      <c r="Q4055" s="6">
        <f t="shared" si="252"/>
        <v>0</v>
      </c>
      <c r="R4055" s="8" t="e">
        <f t="shared" si="255"/>
        <v>#DIV/0!</v>
      </c>
      <c r="S4055" t="s">
        <v>8317</v>
      </c>
      <c r="T4055" t="s">
        <v>8338</v>
      </c>
    </row>
    <row r="4056" spans="1:20" ht="60" x14ac:dyDescent="0.25">
      <c r="A4056">
        <v>3628</v>
      </c>
      <c r="B4056" s="3" t="s">
        <v>3626</v>
      </c>
      <c r="C4056" s="3" t="s">
        <v>7738</v>
      </c>
      <c r="D4056">
        <v>100000</v>
      </c>
      <c r="E4056">
        <v>0</v>
      </c>
      <c r="F4056" t="s">
        <v>8221</v>
      </c>
      <c r="G4056" t="s">
        <v>8224</v>
      </c>
      <c r="H4056" t="s">
        <v>8246</v>
      </c>
      <c r="I4056">
        <v>1450040396</v>
      </c>
      <c r="J4056" s="13">
        <f t="shared" si="253"/>
        <v>42351.874953703707</v>
      </c>
      <c r="K4056">
        <v>1444852796</v>
      </c>
      <c r="L4056" s="13">
        <f t="shared" si="254"/>
        <v>41854.602650462963</v>
      </c>
      <c r="M4056" t="b">
        <v>0</v>
      </c>
      <c r="N4056">
        <v>0</v>
      </c>
      <c r="O4056" t="b">
        <v>0</v>
      </c>
      <c r="P4056" t="s">
        <v>8305</v>
      </c>
      <c r="Q4056" s="6">
        <f t="shared" si="252"/>
        <v>0</v>
      </c>
      <c r="R4056" s="8" t="e">
        <f t="shared" si="255"/>
        <v>#DIV/0!</v>
      </c>
      <c r="S4056" t="s">
        <v>8317</v>
      </c>
      <c r="T4056" t="s">
        <v>8338</v>
      </c>
    </row>
    <row r="4057" spans="1:20" ht="45" x14ac:dyDescent="0.25">
      <c r="A4057">
        <v>3636</v>
      </c>
      <c r="B4057" s="3" t="s">
        <v>3634</v>
      </c>
      <c r="C4057" s="3" t="s">
        <v>7746</v>
      </c>
      <c r="D4057">
        <v>150000</v>
      </c>
      <c r="E4057">
        <v>0</v>
      </c>
      <c r="F4057" t="s">
        <v>8221</v>
      </c>
      <c r="G4057" t="s">
        <v>8224</v>
      </c>
      <c r="H4057" t="s">
        <v>8246</v>
      </c>
      <c r="I4057">
        <v>1442248829</v>
      </c>
      <c r="J4057" s="13">
        <f t="shared" si="253"/>
        <v>42261.694780092599</v>
      </c>
      <c r="K4057">
        <v>1439224829</v>
      </c>
      <c r="L4057" s="13">
        <f t="shared" si="254"/>
        <v>42065.791574074072</v>
      </c>
      <c r="M4057" t="b">
        <v>0</v>
      </c>
      <c r="N4057">
        <v>0</v>
      </c>
      <c r="O4057" t="b">
        <v>0</v>
      </c>
      <c r="P4057" t="s">
        <v>8305</v>
      </c>
      <c r="Q4057" s="6">
        <f t="shared" si="252"/>
        <v>0</v>
      </c>
      <c r="R4057" s="8" t="e">
        <f t="shared" si="255"/>
        <v>#DIV/0!</v>
      </c>
      <c r="S4057" t="s">
        <v>8317</v>
      </c>
      <c r="T4057" t="s">
        <v>8338</v>
      </c>
    </row>
    <row r="4058" spans="1:20" ht="60" x14ac:dyDescent="0.25">
      <c r="A4058">
        <v>3641</v>
      </c>
      <c r="B4058" s="3" t="s">
        <v>3639</v>
      </c>
      <c r="C4058" s="3" t="s">
        <v>7751</v>
      </c>
      <c r="D4058">
        <v>3000</v>
      </c>
      <c r="E4058">
        <v>0</v>
      </c>
      <c r="F4058" t="s">
        <v>8221</v>
      </c>
      <c r="G4058" t="s">
        <v>8224</v>
      </c>
      <c r="H4058" t="s">
        <v>8246</v>
      </c>
      <c r="I4058">
        <v>1412485200</v>
      </c>
      <c r="J4058" s="13">
        <f t="shared" si="253"/>
        <v>41917.208333333336</v>
      </c>
      <c r="K4058">
        <v>1410966179</v>
      </c>
      <c r="L4058" s="13">
        <f t="shared" si="254"/>
        <v>42469.951284722221</v>
      </c>
      <c r="M4058" t="b">
        <v>0</v>
      </c>
      <c r="N4058">
        <v>0</v>
      </c>
      <c r="O4058" t="b">
        <v>0</v>
      </c>
      <c r="P4058" t="s">
        <v>8305</v>
      </c>
      <c r="Q4058" s="6">
        <f t="shared" si="252"/>
        <v>0</v>
      </c>
      <c r="R4058" s="8" t="e">
        <f t="shared" si="255"/>
        <v>#DIV/0!</v>
      </c>
      <c r="S4058" t="s">
        <v>8317</v>
      </c>
      <c r="T4058" t="s">
        <v>8338</v>
      </c>
    </row>
    <row r="4059" spans="1:20" ht="45" x14ac:dyDescent="0.25">
      <c r="A4059">
        <v>3643</v>
      </c>
      <c r="B4059" s="3" t="s">
        <v>3641</v>
      </c>
      <c r="C4059" s="3" t="s">
        <v>7753</v>
      </c>
      <c r="D4059">
        <v>25000</v>
      </c>
      <c r="E4059">
        <v>0</v>
      </c>
      <c r="F4059" t="s">
        <v>8221</v>
      </c>
      <c r="G4059" t="s">
        <v>8224</v>
      </c>
      <c r="H4059" t="s">
        <v>8246</v>
      </c>
      <c r="I4059">
        <v>1447734439</v>
      </c>
      <c r="J4059" s="13">
        <f t="shared" si="253"/>
        <v>42325.185636574075</v>
      </c>
      <c r="K4059">
        <v>1444274839</v>
      </c>
      <c r="L4059" s="13">
        <f t="shared" si="254"/>
        <v>41954.228032407409</v>
      </c>
      <c r="M4059" t="b">
        <v>0</v>
      </c>
      <c r="N4059">
        <v>0</v>
      </c>
      <c r="O4059" t="b">
        <v>0</v>
      </c>
      <c r="P4059" t="s">
        <v>8305</v>
      </c>
      <c r="Q4059" s="6">
        <f t="shared" si="252"/>
        <v>0</v>
      </c>
      <c r="R4059" s="8" t="e">
        <f t="shared" si="255"/>
        <v>#DIV/0!</v>
      </c>
      <c r="S4059" t="s">
        <v>8317</v>
      </c>
      <c r="T4059" t="s">
        <v>8338</v>
      </c>
    </row>
    <row r="4060" spans="1:20" ht="45" x14ac:dyDescent="0.25">
      <c r="A4060">
        <v>3733</v>
      </c>
      <c r="B4060" s="3" t="s">
        <v>3730</v>
      </c>
      <c r="C4060" s="3" t="s">
        <v>7843</v>
      </c>
      <c r="D4060">
        <v>1500</v>
      </c>
      <c r="E4060">
        <v>0</v>
      </c>
      <c r="F4060" t="s">
        <v>8221</v>
      </c>
      <c r="G4060" t="s">
        <v>8224</v>
      </c>
      <c r="H4060" t="s">
        <v>8246</v>
      </c>
      <c r="I4060">
        <v>1429396200</v>
      </c>
      <c r="J4060" s="13">
        <f t="shared" si="253"/>
        <v>42112.9375</v>
      </c>
      <c r="K4060">
        <v>1428539708</v>
      </c>
      <c r="L4060" s="13">
        <f t="shared" si="254"/>
        <v>41867.652280092596</v>
      </c>
      <c r="M4060" t="b">
        <v>0</v>
      </c>
      <c r="N4060">
        <v>0</v>
      </c>
      <c r="O4060" t="b">
        <v>0</v>
      </c>
      <c r="P4060" t="s">
        <v>8271</v>
      </c>
      <c r="Q4060" s="6">
        <f t="shared" si="252"/>
        <v>0</v>
      </c>
      <c r="R4060" s="8" t="e">
        <f t="shared" si="255"/>
        <v>#DIV/0!</v>
      </c>
      <c r="S4060" t="s">
        <v>8317</v>
      </c>
      <c r="T4060" t="s">
        <v>8318</v>
      </c>
    </row>
    <row r="4061" spans="1:20" ht="45" x14ac:dyDescent="0.25">
      <c r="A4061">
        <v>3741</v>
      </c>
      <c r="B4061" s="3" t="s">
        <v>3738</v>
      </c>
      <c r="C4061" s="3" t="s">
        <v>7851</v>
      </c>
      <c r="D4061">
        <v>20000</v>
      </c>
      <c r="E4061">
        <v>0</v>
      </c>
      <c r="F4061" t="s">
        <v>8221</v>
      </c>
      <c r="G4061" t="s">
        <v>8224</v>
      </c>
      <c r="H4061" t="s">
        <v>8246</v>
      </c>
      <c r="I4061">
        <v>1450389950</v>
      </c>
      <c r="J4061" s="13">
        <f t="shared" si="253"/>
        <v>42355.920717592591</v>
      </c>
      <c r="K4061">
        <v>1447797950</v>
      </c>
      <c r="L4061" s="13">
        <f t="shared" si="254"/>
        <v>42186.01116898148</v>
      </c>
      <c r="M4061" t="b">
        <v>0</v>
      </c>
      <c r="N4061">
        <v>0</v>
      </c>
      <c r="O4061" t="b">
        <v>0</v>
      </c>
      <c r="P4061" t="s">
        <v>8271</v>
      </c>
      <c r="Q4061" s="6">
        <f t="shared" si="252"/>
        <v>0</v>
      </c>
      <c r="R4061" s="8" t="e">
        <f t="shared" si="255"/>
        <v>#DIV/0!</v>
      </c>
      <c r="S4061" t="s">
        <v>8317</v>
      </c>
      <c r="T4061" t="s">
        <v>8318</v>
      </c>
    </row>
    <row r="4062" spans="1:20" ht="45" x14ac:dyDescent="0.25">
      <c r="A4062">
        <v>3743</v>
      </c>
      <c r="B4062" s="3" t="s">
        <v>3740</v>
      </c>
      <c r="C4062" s="3" t="s">
        <v>7853</v>
      </c>
      <c r="D4062">
        <v>2200</v>
      </c>
      <c r="E4062">
        <v>0</v>
      </c>
      <c r="F4062" t="s">
        <v>8221</v>
      </c>
      <c r="G4062" t="s">
        <v>8224</v>
      </c>
      <c r="H4062" t="s">
        <v>8246</v>
      </c>
      <c r="I4062">
        <v>1404406964</v>
      </c>
      <c r="J4062" s="13">
        <f t="shared" si="253"/>
        <v>41823.710231481484</v>
      </c>
      <c r="K4062">
        <v>1401814964</v>
      </c>
      <c r="L4062" s="13">
        <f t="shared" si="254"/>
        <v>42494.471666666665</v>
      </c>
      <c r="M4062" t="b">
        <v>0</v>
      </c>
      <c r="N4062">
        <v>0</v>
      </c>
      <c r="O4062" t="b">
        <v>0</v>
      </c>
      <c r="P4062" t="s">
        <v>8271</v>
      </c>
      <c r="Q4062" s="6">
        <f t="shared" si="252"/>
        <v>0</v>
      </c>
      <c r="R4062" s="8" t="e">
        <f t="shared" si="255"/>
        <v>#DIV/0!</v>
      </c>
      <c r="S4062" t="s">
        <v>8317</v>
      </c>
      <c r="T4062" t="s">
        <v>8318</v>
      </c>
    </row>
    <row r="4063" spans="1:20" ht="60" x14ac:dyDescent="0.25">
      <c r="A4063">
        <v>3744</v>
      </c>
      <c r="B4063" s="3" t="s">
        <v>3741</v>
      </c>
      <c r="C4063" s="3" t="s">
        <v>7854</v>
      </c>
      <c r="D4063">
        <v>1200</v>
      </c>
      <c r="E4063">
        <v>0</v>
      </c>
      <c r="F4063" t="s">
        <v>8221</v>
      </c>
      <c r="G4063" t="s">
        <v>8224</v>
      </c>
      <c r="H4063" t="s">
        <v>8246</v>
      </c>
      <c r="I4063">
        <v>1404532740</v>
      </c>
      <c r="J4063" s="13">
        <f t="shared" si="253"/>
        <v>41825.165972222225</v>
      </c>
      <c r="K4063">
        <v>1401823952</v>
      </c>
      <c r="L4063" s="13">
        <f t="shared" si="254"/>
        <v>41926.542303240742</v>
      </c>
      <c r="M4063" t="b">
        <v>0</v>
      </c>
      <c r="N4063">
        <v>0</v>
      </c>
      <c r="O4063" t="b">
        <v>0</v>
      </c>
      <c r="P4063" t="s">
        <v>8271</v>
      </c>
      <c r="Q4063" s="6">
        <f t="shared" si="252"/>
        <v>0</v>
      </c>
      <c r="R4063" s="8" t="e">
        <f t="shared" si="255"/>
        <v>#DIV/0!</v>
      </c>
      <c r="S4063" t="s">
        <v>8317</v>
      </c>
      <c r="T4063" t="s">
        <v>8318</v>
      </c>
    </row>
    <row r="4064" spans="1:20" ht="60" x14ac:dyDescent="0.25">
      <c r="A4064">
        <v>3790</v>
      </c>
      <c r="B4064" s="3" t="s">
        <v>3787</v>
      </c>
      <c r="C4064" s="3" t="s">
        <v>7900</v>
      </c>
      <c r="D4064">
        <v>15000</v>
      </c>
      <c r="E4064">
        <v>0</v>
      </c>
      <c r="F4064" t="s">
        <v>8221</v>
      </c>
      <c r="G4064" t="s">
        <v>8224</v>
      </c>
      <c r="H4064" t="s">
        <v>8246</v>
      </c>
      <c r="I4064">
        <v>1479834023</v>
      </c>
      <c r="J4064" s="13">
        <f t="shared" si="253"/>
        <v>42696.708599537036</v>
      </c>
      <c r="K4064">
        <v>1477238423</v>
      </c>
      <c r="L4064" s="13">
        <f t="shared" si="254"/>
        <v>42433.338749999995</v>
      </c>
      <c r="M4064" t="b">
        <v>0</v>
      </c>
      <c r="N4064">
        <v>0</v>
      </c>
      <c r="O4064" t="b">
        <v>0</v>
      </c>
      <c r="P4064" t="s">
        <v>8305</v>
      </c>
      <c r="Q4064" s="6">
        <f t="shared" si="252"/>
        <v>0</v>
      </c>
      <c r="R4064" s="8" t="e">
        <f t="shared" si="255"/>
        <v>#DIV/0!</v>
      </c>
      <c r="S4064" t="s">
        <v>8317</v>
      </c>
      <c r="T4064" t="s">
        <v>8338</v>
      </c>
    </row>
    <row r="4065" spans="1:20" ht="30" x14ac:dyDescent="0.25">
      <c r="A4065">
        <v>3791</v>
      </c>
      <c r="B4065" s="3" t="s">
        <v>3788</v>
      </c>
      <c r="C4065" s="3" t="s">
        <v>7901</v>
      </c>
      <c r="D4065">
        <v>1500</v>
      </c>
      <c r="E4065">
        <v>0</v>
      </c>
      <c r="F4065" t="s">
        <v>8221</v>
      </c>
      <c r="G4065" t="s">
        <v>8224</v>
      </c>
      <c r="H4065" t="s">
        <v>8246</v>
      </c>
      <c r="I4065">
        <v>1404664592</v>
      </c>
      <c r="J4065" s="13">
        <f t="shared" si="253"/>
        <v>41826.692037037035</v>
      </c>
      <c r="K4065">
        <v>1399480592</v>
      </c>
      <c r="L4065" s="13">
        <f t="shared" si="254"/>
        <v>42228.151701388888</v>
      </c>
      <c r="M4065" t="b">
        <v>0</v>
      </c>
      <c r="N4065">
        <v>0</v>
      </c>
      <c r="O4065" t="b">
        <v>0</v>
      </c>
      <c r="P4065" t="s">
        <v>8305</v>
      </c>
      <c r="Q4065" s="6">
        <f t="shared" si="252"/>
        <v>0</v>
      </c>
      <c r="R4065" s="8" t="e">
        <f t="shared" si="255"/>
        <v>#DIV/0!</v>
      </c>
      <c r="S4065" t="s">
        <v>8317</v>
      </c>
      <c r="T4065" t="s">
        <v>8338</v>
      </c>
    </row>
    <row r="4066" spans="1:20" ht="45" x14ac:dyDescent="0.25">
      <c r="A4066">
        <v>3802</v>
      </c>
      <c r="B4066" s="3" t="s">
        <v>3799</v>
      </c>
      <c r="C4066" s="3" t="s">
        <v>7912</v>
      </c>
      <c r="D4066">
        <v>3000</v>
      </c>
      <c r="E4066">
        <v>0</v>
      </c>
      <c r="F4066" t="s">
        <v>8221</v>
      </c>
      <c r="G4066" t="s">
        <v>8224</v>
      </c>
      <c r="H4066" t="s">
        <v>8246</v>
      </c>
      <c r="I4066">
        <v>1445482906</v>
      </c>
      <c r="J4066" s="13">
        <f t="shared" si="253"/>
        <v>42299.126226851848</v>
      </c>
      <c r="K4066">
        <v>1442890906</v>
      </c>
      <c r="L4066" s="13">
        <f t="shared" si="254"/>
        <v>42675.262962962966</v>
      </c>
      <c r="M4066" t="b">
        <v>0</v>
      </c>
      <c r="N4066">
        <v>0</v>
      </c>
      <c r="O4066" t="b">
        <v>0</v>
      </c>
      <c r="P4066" t="s">
        <v>8305</v>
      </c>
      <c r="Q4066" s="6">
        <f t="shared" si="252"/>
        <v>0</v>
      </c>
      <c r="R4066" s="8" t="e">
        <f t="shared" si="255"/>
        <v>#DIV/0!</v>
      </c>
      <c r="S4066" t="s">
        <v>8317</v>
      </c>
      <c r="T4066" t="s">
        <v>8338</v>
      </c>
    </row>
    <row r="4067" spans="1:20" ht="60" x14ac:dyDescent="0.25">
      <c r="A4067">
        <v>3804</v>
      </c>
      <c r="B4067" s="3" t="s">
        <v>3801</v>
      </c>
      <c r="C4067" s="3" t="s">
        <v>7914</v>
      </c>
      <c r="D4067">
        <v>8000</v>
      </c>
      <c r="E4067">
        <v>0</v>
      </c>
      <c r="F4067" t="s">
        <v>8221</v>
      </c>
      <c r="G4067" t="s">
        <v>8224</v>
      </c>
      <c r="H4067" t="s">
        <v>8246</v>
      </c>
      <c r="I4067">
        <v>1469948400</v>
      </c>
      <c r="J4067" s="13">
        <f t="shared" si="253"/>
        <v>42582.291666666672</v>
      </c>
      <c r="K4067">
        <v>1465172024</v>
      </c>
      <c r="L4067" s="13">
        <f t="shared" si="254"/>
        <v>42111.904097222221</v>
      </c>
      <c r="M4067" t="b">
        <v>0</v>
      </c>
      <c r="N4067">
        <v>0</v>
      </c>
      <c r="O4067" t="b">
        <v>0</v>
      </c>
      <c r="P4067" t="s">
        <v>8305</v>
      </c>
      <c r="Q4067" s="6">
        <f t="shared" si="252"/>
        <v>0</v>
      </c>
      <c r="R4067" s="8" t="e">
        <f t="shared" si="255"/>
        <v>#DIV/0!</v>
      </c>
      <c r="S4067" t="s">
        <v>8317</v>
      </c>
      <c r="T4067" t="s">
        <v>8338</v>
      </c>
    </row>
    <row r="4068" spans="1:20" ht="60" x14ac:dyDescent="0.25">
      <c r="A4068">
        <v>3863</v>
      </c>
      <c r="B4068" s="3" t="s">
        <v>3860</v>
      </c>
      <c r="C4068" s="3" t="s">
        <v>7972</v>
      </c>
      <c r="D4068">
        <v>6000</v>
      </c>
      <c r="E4068">
        <v>0</v>
      </c>
      <c r="F4068" t="s">
        <v>8221</v>
      </c>
      <c r="G4068" t="s">
        <v>8224</v>
      </c>
      <c r="H4068" t="s">
        <v>8246</v>
      </c>
      <c r="I4068">
        <v>1446739905</v>
      </c>
      <c r="J4068" s="13">
        <f t="shared" si="253"/>
        <v>42313.674826388888</v>
      </c>
      <c r="K4068">
        <v>1441552305</v>
      </c>
      <c r="L4068" s="13">
        <f t="shared" si="254"/>
        <v>42213.662905092591</v>
      </c>
      <c r="M4068" t="b">
        <v>0</v>
      </c>
      <c r="N4068">
        <v>0</v>
      </c>
      <c r="O4068" t="b">
        <v>0</v>
      </c>
      <c r="P4068" t="s">
        <v>8271</v>
      </c>
      <c r="Q4068" s="6">
        <f t="shared" si="252"/>
        <v>0</v>
      </c>
      <c r="R4068" s="8" t="e">
        <f t="shared" si="255"/>
        <v>#DIV/0!</v>
      </c>
      <c r="S4068" t="s">
        <v>8317</v>
      </c>
      <c r="T4068" t="s">
        <v>8318</v>
      </c>
    </row>
    <row r="4069" spans="1:20" ht="60" x14ac:dyDescent="0.25">
      <c r="A4069">
        <v>3872</v>
      </c>
      <c r="B4069" s="3" t="s">
        <v>3869</v>
      </c>
      <c r="C4069" s="3" t="s">
        <v>7981</v>
      </c>
      <c r="D4069">
        <v>15000</v>
      </c>
      <c r="E4069">
        <v>0</v>
      </c>
      <c r="F4069" t="s">
        <v>8220</v>
      </c>
      <c r="G4069" t="s">
        <v>8224</v>
      </c>
      <c r="H4069" t="s">
        <v>8246</v>
      </c>
      <c r="I4069">
        <v>1439522996</v>
      </c>
      <c r="J4069" s="13">
        <f t="shared" si="253"/>
        <v>42230.145787037036</v>
      </c>
      <c r="K4069">
        <v>1435202996</v>
      </c>
      <c r="L4069" s="13">
        <f t="shared" si="254"/>
        <v>41829.325497685182</v>
      </c>
      <c r="M4069" t="b">
        <v>0</v>
      </c>
      <c r="N4069">
        <v>0</v>
      </c>
      <c r="O4069" t="b">
        <v>0</v>
      </c>
      <c r="P4069" t="s">
        <v>8305</v>
      </c>
      <c r="Q4069" s="6">
        <f t="shared" si="252"/>
        <v>0</v>
      </c>
      <c r="R4069" s="8" t="e">
        <f t="shared" si="255"/>
        <v>#DIV/0!</v>
      </c>
      <c r="S4069" t="s">
        <v>8317</v>
      </c>
      <c r="T4069" t="s">
        <v>8338</v>
      </c>
    </row>
    <row r="4070" spans="1:20" ht="60" x14ac:dyDescent="0.25">
      <c r="A4070">
        <v>3873</v>
      </c>
      <c r="B4070" s="3" t="s">
        <v>3870</v>
      </c>
      <c r="C4070" s="3" t="s">
        <v>7982</v>
      </c>
      <c r="D4070">
        <v>5500</v>
      </c>
      <c r="E4070">
        <v>0</v>
      </c>
      <c r="F4070" t="s">
        <v>8220</v>
      </c>
      <c r="G4070" t="s">
        <v>8224</v>
      </c>
      <c r="H4070" t="s">
        <v>8246</v>
      </c>
      <c r="I4070">
        <v>1444322535</v>
      </c>
      <c r="J4070" s="13">
        <f t="shared" si="253"/>
        <v>42285.696006944447</v>
      </c>
      <c r="K4070">
        <v>1441730535</v>
      </c>
      <c r="L4070" s="13">
        <f t="shared" si="254"/>
        <v>42550.048449074078</v>
      </c>
      <c r="M4070" t="b">
        <v>0</v>
      </c>
      <c r="N4070">
        <v>0</v>
      </c>
      <c r="O4070" t="b">
        <v>0</v>
      </c>
      <c r="P4070" t="s">
        <v>8305</v>
      </c>
      <c r="Q4070" s="6">
        <f t="shared" si="252"/>
        <v>0</v>
      </c>
      <c r="R4070" s="8" t="e">
        <f t="shared" si="255"/>
        <v>#DIV/0!</v>
      </c>
      <c r="S4070" t="s">
        <v>8317</v>
      </c>
      <c r="T4070" t="s">
        <v>8338</v>
      </c>
    </row>
    <row r="4071" spans="1:20" ht="60" x14ac:dyDescent="0.25">
      <c r="A4071">
        <v>3874</v>
      </c>
      <c r="B4071" s="3" t="s">
        <v>3871</v>
      </c>
      <c r="C4071" s="3" t="s">
        <v>7983</v>
      </c>
      <c r="D4071">
        <v>620</v>
      </c>
      <c r="E4071">
        <v>0</v>
      </c>
      <c r="F4071" t="s">
        <v>8220</v>
      </c>
      <c r="G4071" t="s">
        <v>8228</v>
      </c>
      <c r="H4071" t="s">
        <v>8250</v>
      </c>
      <c r="I4071">
        <v>1422061200</v>
      </c>
      <c r="J4071" s="13">
        <f t="shared" si="253"/>
        <v>42028.041666666672</v>
      </c>
      <c r="K4071">
        <v>1420244622</v>
      </c>
      <c r="L4071" s="13">
        <f t="shared" si="254"/>
        <v>41774.651203703703</v>
      </c>
      <c r="M4071" t="b">
        <v>0</v>
      </c>
      <c r="N4071">
        <v>0</v>
      </c>
      <c r="O4071" t="b">
        <v>0</v>
      </c>
      <c r="P4071" t="s">
        <v>8305</v>
      </c>
      <c r="Q4071" s="6">
        <f t="shared" si="252"/>
        <v>0</v>
      </c>
      <c r="R4071" s="8" t="e">
        <f t="shared" si="255"/>
        <v>#DIV/0!</v>
      </c>
      <c r="S4071" t="s">
        <v>8317</v>
      </c>
      <c r="T4071" t="s">
        <v>8338</v>
      </c>
    </row>
    <row r="4072" spans="1:20" ht="45" x14ac:dyDescent="0.25">
      <c r="A4072">
        <v>3875</v>
      </c>
      <c r="B4072" s="3" t="s">
        <v>3872</v>
      </c>
      <c r="C4072" s="3" t="s">
        <v>7984</v>
      </c>
      <c r="D4072">
        <v>30000</v>
      </c>
      <c r="E4072">
        <v>0</v>
      </c>
      <c r="F4072" t="s">
        <v>8220</v>
      </c>
      <c r="G4072" t="s">
        <v>8232</v>
      </c>
      <c r="H4072" t="s">
        <v>8253</v>
      </c>
      <c r="I4072">
        <v>1472896800</v>
      </c>
      <c r="J4072" s="13">
        <f t="shared" si="253"/>
        <v>42616.416666666672</v>
      </c>
      <c r="K4072">
        <v>1472804365</v>
      </c>
      <c r="L4072" s="13">
        <f t="shared" si="254"/>
        <v>42457.932025462964</v>
      </c>
      <c r="M4072" t="b">
        <v>0</v>
      </c>
      <c r="N4072">
        <v>0</v>
      </c>
      <c r="O4072" t="b">
        <v>0</v>
      </c>
      <c r="P4072" t="s">
        <v>8305</v>
      </c>
      <c r="Q4072" s="6">
        <f t="shared" si="252"/>
        <v>0</v>
      </c>
      <c r="R4072" s="8" t="e">
        <f t="shared" si="255"/>
        <v>#DIV/0!</v>
      </c>
      <c r="S4072" t="s">
        <v>8317</v>
      </c>
      <c r="T4072" t="s">
        <v>8338</v>
      </c>
    </row>
    <row r="4073" spans="1:20" ht="45" x14ac:dyDescent="0.25">
      <c r="A4073">
        <v>3879</v>
      </c>
      <c r="B4073" s="3" t="s">
        <v>3876</v>
      </c>
      <c r="C4073" s="3" t="s">
        <v>7988</v>
      </c>
      <c r="D4073">
        <v>15000</v>
      </c>
      <c r="E4073">
        <v>0</v>
      </c>
      <c r="F4073" t="s">
        <v>8220</v>
      </c>
      <c r="G4073" t="s">
        <v>8225</v>
      </c>
      <c r="H4073" t="s">
        <v>8247</v>
      </c>
      <c r="I4073">
        <v>1422218396</v>
      </c>
      <c r="J4073" s="13">
        <f t="shared" si="253"/>
        <v>42029.861064814817</v>
      </c>
      <c r="K4073">
        <v>1419626396</v>
      </c>
      <c r="L4073" s="13">
        <f t="shared" si="254"/>
        <v>42296.154131944444</v>
      </c>
      <c r="M4073" t="b">
        <v>0</v>
      </c>
      <c r="N4073">
        <v>0</v>
      </c>
      <c r="O4073" t="b">
        <v>0</v>
      </c>
      <c r="P4073" t="s">
        <v>8305</v>
      </c>
      <c r="Q4073" s="6">
        <f t="shared" si="252"/>
        <v>0</v>
      </c>
      <c r="R4073" s="8" t="e">
        <f t="shared" si="255"/>
        <v>#DIV/0!</v>
      </c>
      <c r="S4073" t="s">
        <v>8317</v>
      </c>
      <c r="T4073" t="s">
        <v>8338</v>
      </c>
    </row>
    <row r="4074" spans="1:20" ht="60" x14ac:dyDescent="0.25">
      <c r="A4074">
        <v>3882</v>
      </c>
      <c r="B4074" s="3" t="s">
        <v>3879</v>
      </c>
      <c r="C4074" s="3" t="s">
        <v>7991</v>
      </c>
      <c r="D4074">
        <v>30000</v>
      </c>
      <c r="E4074">
        <v>0</v>
      </c>
      <c r="F4074" t="s">
        <v>8220</v>
      </c>
      <c r="G4074" t="s">
        <v>8226</v>
      </c>
      <c r="H4074" t="s">
        <v>8248</v>
      </c>
      <c r="I4074">
        <v>1454281380</v>
      </c>
      <c r="J4074" s="13">
        <f t="shared" si="253"/>
        <v>42400.960416666669</v>
      </c>
      <c r="K4074">
        <v>1451950570</v>
      </c>
      <c r="L4074" s="13">
        <f t="shared" si="254"/>
        <v>42534.866875</v>
      </c>
      <c r="M4074" t="b">
        <v>0</v>
      </c>
      <c r="N4074">
        <v>0</v>
      </c>
      <c r="O4074" t="b">
        <v>0</v>
      </c>
      <c r="P4074" t="s">
        <v>8305</v>
      </c>
      <c r="Q4074" s="6">
        <f t="shared" si="252"/>
        <v>0</v>
      </c>
      <c r="R4074" s="8" t="e">
        <f t="shared" si="255"/>
        <v>#DIV/0!</v>
      </c>
      <c r="S4074" t="s">
        <v>8317</v>
      </c>
      <c r="T4074" t="s">
        <v>8338</v>
      </c>
    </row>
    <row r="4075" spans="1:20" ht="60" x14ac:dyDescent="0.25">
      <c r="A4075">
        <v>3883</v>
      </c>
      <c r="B4075" s="3" t="s">
        <v>3880</v>
      </c>
      <c r="C4075" s="3" t="s">
        <v>7992</v>
      </c>
      <c r="D4075">
        <v>15000</v>
      </c>
      <c r="E4075">
        <v>0</v>
      </c>
      <c r="F4075" t="s">
        <v>8220</v>
      </c>
      <c r="G4075" t="s">
        <v>8225</v>
      </c>
      <c r="H4075" t="s">
        <v>8247</v>
      </c>
      <c r="I4075">
        <v>1409668069</v>
      </c>
      <c r="J4075" s="13">
        <f t="shared" si="253"/>
        <v>41884.602650462963</v>
      </c>
      <c r="K4075">
        <v>1407076069</v>
      </c>
      <c r="L4075" s="13">
        <f t="shared" si="254"/>
        <v>42286.749780092592</v>
      </c>
      <c r="M4075" t="b">
        <v>0</v>
      </c>
      <c r="N4075">
        <v>0</v>
      </c>
      <c r="O4075" t="b">
        <v>0</v>
      </c>
      <c r="P4075" t="s">
        <v>8305</v>
      </c>
      <c r="Q4075" s="6">
        <f t="shared" si="252"/>
        <v>0</v>
      </c>
      <c r="R4075" s="8" t="e">
        <f t="shared" si="255"/>
        <v>#DIV/0!</v>
      </c>
      <c r="S4075" t="s">
        <v>8317</v>
      </c>
      <c r="T4075" t="s">
        <v>8338</v>
      </c>
    </row>
    <row r="4076" spans="1:20" ht="45" x14ac:dyDescent="0.25">
      <c r="A4076">
        <v>3884</v>
      </c>
      <c r="B4076" s="3" t="s">
        <v>3881</v>
      </c>
      <c r="C4076" s="3" t="s">
        <v>7993</v>
      </c>
      <c r="D4076">
        <v>10000</v>
      </c>
      <c r="E4076">
        <v>0</v>
      </c>
      <c r="F4076" t="s">
        <v>8220</v>
      </c>
      <c r="G4076" t="s">
        <v>8224</v>
      </c>
      <c r="H4076" t="s">
        <v>8246</v>
      </c>
      <c r="I4076">
        <v>1427479192</v>
      </c>
      <c r="J4076" s="13">
        <f t="shared" si="253"/>
        <v>42090.749907407408</v>
      </c>
      <c r="K4076">
        <v>1425322792</v>
      </c>
      <c r="L4076" s="13">
        <f t="shared" si="254"/>
        <v>42069.391446759255</v>
      </c>
      <c r="M4076" t="b">
        <v>0</v>
      </c>
      <c r="N4076">
        <v>0</v>
      </c>
      <c r="O4076" t="b">
        <v>0</v>
      </c>
      <c r="P4076" t="s">
        <v>8305</v>
      </c>
      <c r="Q4076" s="6">
        <f t="shared" si="252"/>
        <v>0</v>
      </c>
      <c r="R4076" s="8" t="e">
        <f t="shared" si="255"/>
        <v>#DIV/0!</v>
      </c>
      <c r="S4076" t="s">
        <v>8317</v>
      </c>
      <c r="T4076" t="s">
        <v>8338</v>
      </c>
    </row>
    <row r="4077" spans="1:20" ht="45" x14ac:dyDescent="0.25">
      <c r="A4077">
        <v>3885</v>
      </c>
      <c r="B4077" s="3" t="s">
        <v>3882</v>
      </c>
      <c r="C4077" s="3" t="s">
        <v>7994</v>
      </c>
      <c r="D4077">
        <v>375000</v>
      </c>
      <c r="E4077">
        <v>0</v>
      </c>
      <c r="F4077" t="s">
        <v>8220</v>
      </c>
      <c r="G4077" t="s">
        <v>8224</v>
      </c>
      <c r="H4077" t="s">
        <v>8246</v>
      </c>
      <c r="I4077">
        <v>1462834191</v>
      </c>
      <c r="J4077" s="13">
        <f t="shared" si="253"/>
        <v>42499.951284722221</v>
      </c>
      <c r="K4077">
        <v>1460242191</v>
      </c>
      <c r="L4077" s="13">
        <f t="shared" si="254"/>
        <v>42096.544548611113</v>
      </c>
      <c r="M4077" t="b">
        <v>0</v>
      </c>
      <c r="N4077">
        <v>0</v>
      </c>
      <c r="O4077" t="b">
        <v>0</v>
      </c>
      <c r="P4077" t="s">
        <v>8305</v>
      </c>
      <c r="Q4077" s="6">
        <f t="shared" si="252"/>
        <v>0</v>
      </c>
      <c r="R4077" s="8" t="e">
        <f t="shared" si="255"/>
        <v>#DIV/0!</v>
      </c>
      <c r="S4077" t="s">
        <v>8317</v>
      </c>
      <c r="T4077" t="s">
        <v>8338</v>
      </c>
    </row>
    <row r="4078" spans="1:20" x14ac:dyDescent="0.25">
      <c r="A4078">
        <v>3886</v>
      </c>
      <c r="B4078" s="3" t="s">
        <v>3883</v>
      </c>
      <c r="C4078" s="3">
        <v>1</v>
      </c>
      <c r="D4078">
        <v>10000</v>
      </c>
      <c r="E4078">
        <v>0</v>
      </c>
      <c r="F4078" t="s">
        <v>8220</v>
      </c>
      <c r="G4078" t="s">
        <v>8226</v>
      </c>
      <c r="H4078" t="s">
        <v>8248</v>
      </c>
      <c r="I4078">
        <v>1418275702</v>
      </c>
      <c r="J4078" s="13">
        <f t="shared" si="253"/>
        <v>41984.228032407409</v>
      </c>
      <c r="K4078">
        <v>1415683702</v>
      </c>
      <c r="L4078" s="13">
        <f t="shared" si="254"/>
        <v>42419.246168981481</v>
      </c>
      <c r="M4078" t="b">
        <v>0</v>
      </c>
      <c r="N4078">
        <v>0</v>
      </c>
      <c r="O4078" t="b">
        <v>0</v>
      </c>
      <c r="P4078" t="s">
        <v>8305</v>
      </c>
      <c r="Q4078" s="6">
        <f t="shared" si="252"/>
        <v>0</v>
      </c>
      <c r="R4078" s="8" t="e">
        <f t="shared" si="255"/>
        <v>#DIV/0!</v>
      </c>
      <c r="S4078" t="s">
        <v>8317</v>
      </c>
      <c r="T4078" t="s">
        <v>8338</v>
      </c>
    </row>
    <row r="4079" spans="1:20" ht="60" x14ac:dyDescent="0.25">
      <c r="A4079">
        <v>3892</v>
      </c>
      <c r="B4079" s="3" t="s">
        <v>3889</v>
      </c>
      <c r="C4079" s="3" t="s">
        <v>8000</v>
      </c>
      <c r="D4079">
        <v>1000</v>
      </c>
      <c r="E4079">
        <v>0</v>
      </c>
      <c r="F4079" t="s">
        <v>8221</v>
      </c>
      <c r="G4079" t="s">
        <v>8224</v>
      </c>
      <c r="H4079" t="s">
        <v>8246</v>
      </c>
      <c r="I4079">
        <v>1408863600</v>
      </c>
      <c r="J4079" s="13">
        <f t="shared" si="253"/>
        <v>41875.291666666664</v>
      </c>
      <c r="K4079">
        <v>1408203557</v>
      </c>
      <c r="L4079" s="13">
        <f t="shared" si="254"/>
        <v>42408.999571759254</v>
      </c>
      <c r="M4079" t="b">
        <v>0</v>
      </c>
      <c r="N4079">
        <v>0</v>
      </c>
      <c r="O4079" t="b">
        <v>0</v>
      </c>
      <c r="P4079" t="s">
        <v>8271</v>
      </c>
      <c r="Q4079" s="6">
        <f t="shared" si="252"/>
        <v>0</v>
      </c>
      <c r="R4079" s="8" t="e">
        <f t="shared" si="255"/>
        <v>#DIV/0!</v>
      </c>
      <c r="S4079" t="s">
        <v>8317</v>
      </c>
      <c r="T4079" t="s">
        <v>8318</v>
      </c>
    </row>
    <row r="4080" spans="1:20" ht="60" x14ac:dyDescent="0.25">
      <c r="A4080">
        <v>3903</v>
      </c>
      <c r="B4080" s="3" t="s">
        <v>3900</v>
      </c>
      <c r="C4080" s="3" t="s">
        <v>8011</v>
      </c>
      <c r="D4080">
        <v>1500</v>
      </c>
      <c r="E4080">
        <v>0</v>
      </c>
      <c r="F4080" t="s">
        <v>8221</v>
      </c>
      <c r="G4080" t="s">
        <v>8224</v>
      </c>
      <c r="H4080" t="s">
        <v>8246</v>
      </c>
      <c r="I4080">
        <v>1439581080</v>
      </c>
      <c r="J4080" s="13">
        <f t="shared" si="253"/>
        <v>42230.818055555559</v>
      </c>
      <c r="K4080">
        <v>1435709765</v>
      </c>
      <c r="L4080" s="13">
        <f t="shared" si="254"/>
        <v>42282.655543981484</v>
      </c>
      <c r="M4080" t="b">
        <v>0</v>
      </c>
      <c r="N4080">
        <v>0</v>
      </c>
      <c r="O4080" t="b">
        <v>0</v>
      </c>
      <c r="P4080" t="s">
        <v>8271</v>
      </c>
      <c r="Q4080" s="6">
        <f t="shared" si="252"/>
        <v>0</v>
      </c>
      <c r="R4080" s="8" t="e">
        <f t="shared" si="255"/>
        <v>#DIV/0!</v>
      </c>
      <c r="S4080" t="s">
        <v>8317</v>
      </c>
      <c r="T4080" t="s">
        <v>8318</v>
      </c>
    </row>
    <row r="4081" spans="1:20" ht="60" x14ac:dyDescent="0.25">
      <c r="A4081">
        <v>3916</v>
      </c>
      <c r="B4081" s="3" t="s">
        <v>3913</v>
      </c>
      <c r="C4081" s="3" t="s">
        <v>8024</v>
      </c>
      <c r="D4081">
        <v>2000</v>
      </c>
      <c r="E4081">
        <v>0</v>
      </c>
      <c r="F4081" t="s">
        <v>8221</v>
      </c>
      <c r="G4081" t="s">
        <v>8232</v>
      </c>
      <c r="H4081" t="s">
        <v>8253</v>
      </c>
      <c r="I4081">
        <v>1464952752</v>
      </c>
      <c r="J4081" s="13">
        <f t="shared" si="253"/>
        <v>42524.471666666665</v>
      </c>
      <c r="K4081">
        <v>1462360752</v>
      </c>
      <c r="L4081" s="13">
        <f t="shared" si="254"/>
        <v>42322.025115740747</v>
      </c>
      <c r="M4081" t="b">
        <v>0</v>
      </c>
      <c r="N4081">
        <v>0</v>
      </c>
      <c r="O4081" t="b">
        <v>0</v>
      </c>
      <c r="P4081" t="s">
        <v>8271</v>
      </c>
      <c r="Q4081" s="6">
        <f t="shared" si="252"/>
        <v>0</v>
      </c>
      <c r="R4081" s="8" t="e">
        <f t="shared" si="255"/>
        <v>#DIV/0!</v>
      </c>
      <c r="S4081" t="s">
        <v>8317</v>
      </c>
      <c r="T4081" t="s">
        <v>8318</v>
      </c>
    </row>
    <row r="4082" spans="1:20" ht="60" x14ac:dyDescent="0.25">
      <c r="A4082">
        <v>3921</v>
      </c>
      <c r="B4082" s="3" t="s">
        <v>3918</v>
      </c>
      <c r="C4082" s="3" t="s">
        <v>8029</v>
      </c>
      <c r="D4082">
        <v>3000</v>
      </c>
      <c r="E4082">
        <v>0</v>
      </c>
      <c r="F4082" t="s">
        <v>8221</v>
      </c>
      <c r="G4082" t="s">
        <v>8225</v>
      </c>
      <c r="H4082" t="s">
        <v>8247</v>
      </c>
      <c r="I4082">
        <v>1414346400</v>
      </c>
      <c r="J4082" s="13">
        <f t="shared" si="253"/>
        <v>41938.75</v>
      </c>
      <c r="K4082">
        <v>1413291655</v>
      </c>
      <c r="L4082" s="13">
        <f t="shared" si="254"/>
        <v>41941.585231481484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252"/>
        <v>0</v>
      </c>
      <c r="R4082" s="8" t="e">
        <f t="shared" si="255"/>
        <v>#DIV/0!</v>
      </c>
      <c r="S4082" t="s">
        <v>8317</v>
      </c>
      <c r="T4082" t="s">
        <v>8318</v>
      </c>
    </row>
    <row r="4083" spans="1:20" ht="60" x14ac:dyDescent="0.25">
      <c r="A4083">
        <v>3930</v>
      </c>
      <c r="B4083" s="3" t="s">
        <v>3927</v>
      </c>
      <c r="C4083" s="3" t="s">
        <v>8038</v>
      </c>
      <c r="D4083">
        <v>10000</v>
      </c>
      <c r="E4083">
        <v>0</v>
      </c>
      <c r="F4083" t="s">
        <v>8221</v>
      </c>
      <c r="G4083" t="s">
        <v>8226</v>
      </c>
      <c r="H4083" t="s">
        <v>8248</v>
      </c>
      <c r="I4083">
        <v>1459490400</v>
      </c>
      <c r="J4083" s="13">
        <f t="shared" si="253"/>
        <v>42461.25</v>
      </c>
      <c r="K4083">
        <v>1457078868</v>
      </c>
      <c r="L4083" s="13">
        <f t="shared" si="254"/>
        <v>41948.957465277781</v>
      </c>
      <c r="M4083" t="b">
        <v>0</v>
      </c>
      <c r="N4083">
        <v>0</v>
      </c>
      <c r="O4083" t="b">
        <v>0</v>
      </c>
      <c r="P4083" t="s">
        <v>8271</v>
      </c>
      <c r="Q4083" s="6">
        <f t="shared" si="252"/>
        <v>0</v>
      </c>
      <c r="R4083" s="8" t="e">
        <f t="shared" si="255"/>
        <v>#DIV/0!</v>
      </c>
      <c r="S4083" t="s">
        <v>8317</v>
      </c>
      <c r="T4083" t="s">
        <v>8318</v>
      </c>
    </row>
    <row r="4084" spans="1:20" ht="60" x14ac:dyDescent="0.25">
      <c r="A4084">
        <v>3931</v>
      </c>
      <c r="B4084" s="3" t="s">
        <v>3928</v>
      </c>
      <c r="C4084" s="3" t="s">
        <v>8039</v>
      </c>
      <c r="D4084">
        <v>8000</v>
      </c>
      <c r="E4084">
        <v>0</v>
      </c>
      <c r="F4084" t="s">
        <v>8221</v>
      </c>
      <c r="G4084" t="s">
        <v>8224</v>
      </c>
      <c r="H4084" t="s">
        <v>8246</v>
      </c>
      <c r="I4084">
        <v>1441510707</v>
      </c>
      <c r="J4084" s="13">
        <f t="shared" si="253"/>
        <v>42253.151701388888</v>
      </c>
      <c r="K4084">
        <v>1439350707</v>
      </c>
      <c r="L4084" s="13">
        <f t="shared" si="254"/>
        <v>41761.810150462967</v>
      </c>
      <c r="M4084" t="b">
        <v>0</v>
      </c>
      <c r="N4084">
        <v>0</v>
      </c>
      <c r="O4084" t="b">
        <v>0</v>
      </c>
      <c r="P4084" t="s">
        <v>8271</v>
      </c>
      <c r="Q4084" s="6">
        <f t="shared" si="252"/>
        <v>0</v>
      </c>
      <c r="R4084" s="8" t="e">
        <f t="shared" si="255"/>
        <v>#DIV/0!</v>
      </c>
      <c r="S4084" t="s">
        <v>8317</v>
      </c>
      <c r="T4084" t="s">
        <v>8318</v>
      </c>
    </row>
    <row r="4085" spans="1:20" ht="60" x14ac:dyDescent="0.25">
      <c r="A4085">
        <v>3936</v>
      </c>
      <c r="B4085" s="3" t="s">
        <v>3933</v>
      </c>
      <c r="C4085" s="3" t="s">
        <v>8044</v>
      </c>
      <c r="D4085">
        <v>20000</v>
      </c>
      <c r="E4085">
        <v>0</v>
      </c>
      <c r="F4085" t="s">
        <v>8221</v>
      </c>
      <c r="G4085" t="s">
        <v>8224</v>
      </c>
      <c r="H4085" t="s">
        <v>8246</v>
      </c>
      <c r="I4085">
        <v>1480576720</v>
      </c>
      <c r="J4085" s="13">
        <f t="shared" si="253"/>
        <v>42705.304629629631</v>
      </c>
      <c r="K4085">
        <v>1477981120</v>
      </c>
      <c r="L4085" s="13">
        <f t="shared" si="254"/>
        <v>42613.841261574074</v>
      </c>
      <c r="M4085" t="b">
        <v>0</v>
      </c>
      <c r="N4085">
        <v>0</v>
      </c>
      <c r="O4085" t="b">
        <v>0</v>
      </c>
      <c r="P4085" t="s">
        <v>8271</v>
      </c>
      <c r="Q4085" s="6">
        <f t="shared" si="252"/>
        <v>0</v>
      </c>
      <c r="R4085" s="8" t="e">
        <f t="shared" si="255"/>
        <v>#DIV/0!</v>
      </c>
      <c r="S4085" t="s">
        <v>8317</v>
      </c>
      <c r="T4085" t="s">
        <v>8318</v>
      </c>
    </row>
    <row r="4086" spans="1:20" ht="45" x14ac:dyDescent="0.25">
      <c r="A4086">
        <v>3942</v>
      </c>
      <c r="B4086" s="3" t="s">
        <v>3939</v>
      </c>
      <c r="C4086" s="3" t="s">
        <v>8050</v>
      </c>
      <c r="D4086">
        <v>1200</v>
      </c>
      <c r="E4086">
        <v>0</v>
      </c>
      <c r="F4086" t="s">
        <v>8221</v>
      </c>
      <c r="G4086" t="s">
        <v>8224</v>
      </c>
      <c r="H4086" t="s">
        <v>8246</v>
      </c>
      <c r="I4086">
        <v>1434490914</v>
      </c>
      <c r="J4086" s="13">
        <f t="shared" si="253"/>
        <v>42171.904097222221</v>
      </c>
      <c r="K4086">
        <v>1429306914</v>
      </c>
      <c r="L4086" s="13">
        <f t="shared" si="254"/>
        <v>42421.141469907408</v>
      </c>
      <c r="M4086" t="b">
        <v>0</v>
      </c>
      <c r="N4086">
        <v>0</v>
      </c>
      <c r="O4086" t="b">
        <v>0</v>
      </c>
      <c r="P4086" t="s">
        <v>8271</v>
      </c>
      <c r="Q4086" s="6">
        <f t="shared" si="252"/>
        <v>0</v>
      </c>
      <c r="R4086" s="8" t="e">
        <f t="shared" si="255"/>
        <v>#DIV/0!</v>
      </c>
      <c r="S4086" t="s">
        <v>8317</v>
      </c>
      <c r="T4086" t="s">
        <v>8318</v>
      </c>
    </row>
    <row r="4087" spans="1:20" ht="60" x14ac:dyDescent="0.25">
      <c r="A4087">
        <v>3944</v>
      </c>
      <c r="B4087" s="3" t="s">
        <v>3941</v>
      </c>
      <c r="C4087" s="3" t="s">
        <v>8052</v>
      </c>
      <c r="D4087">
        <v>5000</v>
      </c>
      <c r="E4087">
        <v>0</v>
      </c>
      <c r="F4087" t="s">
        <v>8221</v>
      </c>
      <c r="G4087" t="s">
        <v>8224</v>
      </c>
      <c r="H4087" t="s">
        <v>8246</v>
      </c>
      <c r="I4087">
        <v>1440690875</v>
      </c>
      <c r="J4087" s="13">
        <f t="shared" si="253"/>
        <v>42243.662905092591</v>
      </c>
      <c r="K4087">
        <v>1438098875</v>
      </c>
      <c r="L4087" s="13">
        <f t="shared" si="254"/>
        <v>42700.804756944446</v>
      </c>
      <c r="M4087" t="b">
        <v>0</v>
      </c>
      <c r="N4087">
        <v>0</v>
      </c>
      <c r="O4087" t="b">
        <v>0</v>
      </c>
      <c r="P4087" t="s">
        <v>8271</v>
      </c>
      <c r="Q4087" s="6">
        <f t="shared" si="252"/>
        <v>0</v>
      </c>
      <c r="R4087" s="8" t="e">
        <f t="shared" si="255"/>
        <v>#DIV/0!</v>
      </c>
      <c r="S4087" t="s">
        <v>8317</v>
      </c>
      <c r="T4087" t="s">
        <v>8318</v>
      </c>
    </row>
    <row r="4088" spans="1:20" ht="60" x14ac:dyDescent="0.25">
      <c r="A4088">
        <v>3948</v>
      </c>
      <c r="B4088" s="3" t="s">
        <v>3945</v>
      </c>
      <c r="C4088" s="3" t="s">
        <v>8056</v>
      </c>
      <c r="D4088">
        <v>30000</v>
      </c>
      <c r="E4088">
        <v>0</v>
      </c>
      <c r="F4088" t="s">
        <v>8221</v>
      </c>
      <c r="G4088" t="s">
        <v>8226</v>
      </c>
      <c r="H4088" t="s">
        <v>8248</v>
      </c>
      <c r="I4088">
        <v>1410076123</v>
      </c>
      <c r="J4088" s="13">
        <f t="shared" si="253"/>
        <v>41889.325497685182</v>
      </c>
      <c r="K4088">
        <v>1404892123</v>
      </c>
      <c r="L4088" s="13">
        <f t="shared" si="254"/>
        <v>41905.795706018522</v>
      </c>
      <c r="M4088" t="b">
        <v>0</v>
      </c>
      <c r="N4088">
        <v>0</v>
      </c>
      <c r="O4088" t="b">
        <v>0</v>
      </c>
      <c r="P4088" t="s">
        <v>8271</v>
      </c>
      <c r="Q4088" s="6">
        <f t="shared" si="252"/>
        <v>0</v>
      </c>
      <c r="R4088" s="8" t="e">
        <f t="shared" si="255"/>
        <v>#DIV/0!</v>
      </c>
      <c r="S4088" t="s">
        <v>8317</v>
      </c>
      <c r="T4088" t="s">
        <v>8318</v>
      </c>
    </row>
    <row r="4089" spans="1:20" ht="45" x14ac:dyDescent="0.25">
      <c r="A4089">
        <v>3953</v>
      </c>
      <c r="B4089" s="3" t="s">
        <v>3950</v>
      </c>
      <c r="C4089" s="3" t="s">
        <v>8060</v>
      </c>
      <c r="D4089">
        <v>17600</v>
      </c>
      <c r="E4089">
        <v>0</v>
      </c>
      <c r="F4089" t="s">
        <v>8221</v>
      </c>
      <c r="G4089" t="s">
        <v>8224</v>
      </c>
      <c r="H4089" t="s">
        <v>8246</v>
      </c>
      <c r="I4089">
        <v>1469834940</v>
      </c>
      <c r="J4089" s="13">
        <f t="shared" si="253"/>
        <v>42580.978472222225</v>
      </c>
      <c r="K4089">
        <v>1467162586</v>
      </c>
      <c r="L4089" s="13">
        <f t="shared" si="254"/>
        <v>42732.787523148145</v>
      </c>
      <c r="M4089" t="b">
        <v>0</v>
      </c>
      <c r="N4089">
        <v>0</v>
      </c>
      <c r="O4089" t="b">
        <v>0</v>
      </c>
      <c r="P4089" t="s">
        <v>8271</v>
      </c>
      <c r="Q4089" s="6">
        <f t="shared" si="252"/>
        <v>0</v>
      </c>
      <c r="R4089" s="8" t="e">
        <f t="shared" si="255"/>
        <v>#DIV/0!</v>
      </c>
      <c r="S4089" t="s">
        <v>8317</v>
      </c>
      <c r="T4089" t="s">
        <v>8318</v>
      </c>
    </row>
    <row r="4090" spans="1:20" ht="60" x14ac:dyDescent="0.25">
      <c r="A4090">
        <v>3954</v>
      </c>
      <c r="B4090" s="3" t="s">
        <v>3951</v>
      </c>
      <c r="C4090" s="3" t="s">
        <v>8061</v>
      </c>
      <c r="D4090">
        <v>25000</v>
      </c>
      <c r="E4090">
        <v>0</v>
      </c>
      <c r="F4090" t="s">
        <v>8221</v>
      </c>
      <c r="G4090" t="s">
        <v>8229</v>
      </c>
      <c r="H4090" t="s">
        <v>8251</v>
      </c>
      <c r="I4090">
        <v>1405352264</v>
      </c>
      <c r="J4090" s="13">
        <f t="shared" si="253"/>
        <v>41834.651203703703</v>
      </c>
      <c r="K4090">
        <v>1400168264</v>
      </c>
      <c r="L4090" s="13">
        <f t="shared" si="254"/>
        <v>42511.698101851856</v>
      </c>
      <c r="M4090" t="b">
        <v>0</v>
      </c>
      <c r="N4090">
        <v>0</v>
      </c>
      <c r="O4090" t="b">
        <v>0</v>
      </c>
      <c r="P4090" t="s">
        <v>8271</v>
      </c>
      <c r="Q4090" s="6">
        <f t="shared" si="252"/>
        <v>0</v>
      </c>
      <c r="R4090" s="8" t="e">
        <f t="shared" si="255"/>
        <v>#DIV/0!</v>
      </c>
      <c r="S4090" t="s">
        <v>8317</v>
      </c>
      <c r="T4090" t="s">
        <v>8318</v>
      </c>
    </row>
    <row r="4091" spans="1:20" ht="60" x14ac:dyDescent="0.25">
      <c r="A4091">
        <v>3956</v>
      </c>
      <c r="B4091" s="3" t="s">
        <v>3953</v>
      </c>
      <c r="C4091" s="3" t="s">
        <v>8063</v>
      </c>
      <c r="D4091">
        <v>5500</v>
      </c>
      <c r="E4091">
        <v>0</v>
      </c>
      <c r="F4091" t="s">
        <v>8221</v>
      </c>
      <c r="G4091" t="s">
        <v>8224</v>
      </c>
      <c r="H4091" t="s">
        <v>8246</v>
      </c>
      <c r="I4091">
        <v>1461543600</v>
      </c>
      <c r="J4091" s="13">
        <f t="shared" si="253"/>
        <v>42485.013888888891</v>
      </c>
      <c r="K4091">
        <v>1459203727</v>
      </c>
      <c r="L4091" s="13">
        <f t="shared" si="254"/>
        <v>42538.742893518516</v>
      </c>
      <c r="M4091" t="b">
        <v>0</v>
      </c>
      <c r="N4091">
        <v>0</v>
      </c>
      <c r="O4091" t="b">
        <v>0</v>
      </c>
      <c r="P4091" t="s">
        <v>8271</v>
      </c>
      <c r="Q4091" s="6">
        <f t="shared" si="252"/>
        <v>0</v>
      </c>
      <c r="R4091" s="8" t="e">
        <f t="shared" si="255"/>
        <v>#DIV/0!</v>
      </c>
      <c r="S4091" t="s">
        <v>8317</v>
      </c>
      <c r="T4091" t="s">
        <v>8318</v>
      </c>
    </row>
    <row r="4092" spans="1:20" ht="60" x14ac:dyDescent="0.25">
      <c r="A4092">
        <v>3963</v>
      </c>
      <c r="B4092" s="3" t="s">
        <v>3960</v>
      </c>
      <c r="C4092" s="3" t="s">
        <v>8070</v>
      </c>
      <c r="D4092">
        <v>10000</v>
      </c>
      <c r="E4092">
        <v>0</v>
      </c>
      <c r="F4092" t="s">
        <v>8221</v>
      </c>
      <c r="G4092" t="s">
        <v>8229</v>
      </c>
      <c r="H4092" t="s">
        <v>8251</v>
      </c>
      <c r="I4092">
        <v>1447821717</v>
      </c>
      <c r="J4092" s="13">
        <f t="shared" si="253"/>
        <v>42326.195798611108</v>
      </c>
      <c r="K4092">
        <v>1445226117</v>
      </c>
      <c r="L4092" s="13">
        <f t="shared" si="254"/>
        <v>42344.824502314819</v>
      </c>
      <c r="M4092" t="b">
        <v>0</v>
      </c>
      <c r="N4092">
        <v>0</v>
      </c>
      <c r="O4092" t="b">
        <v>0</v>
      </c>
      <c r="P4092" t="s">
        <v>8271</v>
      </c>
      <c r="Q4092" s="6">
        <f t="shared" si="252"/>
        <v>0</v>
      </c>
      <c r="R4092" s="8" t="e">
        <f t="shared" si="255"/>
        <v>#DIV/0!</v>
      </c>
      <c r="S4092" t="s">
        <v>8317</v>
      </c>
      <c r="T4092" t="s">
        <v>8318</v>
      </c>
    </row>
    <row r="4093" spans="1:20" ht="60" x14ac:dyDescent="0.25">
      <c r="A4093">
        <v>3975</v>
      </c>
      <c r="B4093" s="3" t="s">
        <v>3972</v>
      </c>
      <c r="C4093" s="3" t="s">
        <v>8082</v>
      </c>
      <c r="D4093">
        <v>678</v>
      </c>
      <c r="E4093">
        <v>0</v>
      </c>
      <c r="F4093" t="s">
        <v>8221</v>
      </c>
      <c r="G4093" t="s">
        <v>8224</v>
      </c>
      <c r="H4093" t="s">
        <v>8246</v>
      </c>
      <c r="I4093">
        <v>1468442898</v>
      </c>
      <c r="J4093" s="13">
        <f t="shared" si="253"/>
        <v>42564.866875</v>
      </c>
      <c r="K4093">
        <v>1465850898</v>
      </c>
      <c r="L4093" s="13">
        <f t="shared" si="254"/>
        <v>42495.722187499996</v>
      </c>
      <c r="M4093" t="b">
        <v>0</v>
      </c>
      <c r="N4093">
        <v>0</v>
      </c>
      <c r="O4093" t="b">
        <v>0</v>
      </c>
      <c r="P4093" t="s">
        <v>8271</v>
      </c>
      <c r="Q4093" s="6">
        <f t="shared" si="252"/>
        <v>0</v>
      </c>
      <c r="R4093" s="8" t="e">
        <f t="shared" si="255"/>
        <v>#DIV/0!</v>
      </c>
      <c r="S4093" t="s">
        <v>8317</v>
      </c>
      <c r="T4093" t="s">
        <v>8318</v>
      </c>
    </row>
    <row r="4094" spans="1:20" ht="60" x14ac:dyDescent="0.25">
      <c r="A4094">
        <v>3989</v>
      </c>
      <c r="B4094" s="3" t="s">
        <v>3985</v>
      </c>
      <c r="C4094" s="3" t="s">
        <v>8095</v>
      </c>
      <c r="D4094">
        <v>3000</v>
      </c>
      <c r="E4094">
        <v>0</v>
      </c>
      <c r="F4094" t="s">
        <v>8221</v>
      </c>
      <c r="G4094" t="s">
        <v>8224</v>
      </c>
      <c r="H4094" t="s">
        <v>8246</v>
      </c>
      <c r="I4094">
        <v>1447009181</v>
      </c>
      <c r="J4094" s="13">
        <f t="shared" si="253"/>
        <v>42316.791446759264</v>
      </c>
      <c r="K4094">
        <v>1444413581</v>
      </c>
      <c r="L4094" s="13">
        <f t="shared" si="254"/>
        <v>41927.124884259261</v>
      </c>
      <c r="M4094" t="b">
        <v>0</v>
      </c>
      <c r="N4094">
        <v>0</v>
      </c>
      <c r="O4094" t="b">
        <v>0</v>
      </c>
      <c r="P4094" t="s">
        <v>8271</v>
      </c>
      <c r="Q4094" s="6">
        <f t="shared" si="252"/>
        <v>0</v>
      </c>
      <c r="R4094" s="8" t="e">
        <f t="shared" si="255"/>
        <v>#DIV/0!</v>
      </c>
      <c r="S4094" t="s">
        <v>8317</v>
      </c>
      <c r="T4094" t="s">
        <v>8318</v>
      </c>
    </row>
    <row r="4095" spans="1:20" ht="60" x14ac:dyDescent="0.25">
      <c r="A4095">
        <v>3997</v>
      </c>
      <c r="B4095" s="3" t="s">
        <v>3993</v>
      </c>
      <c r="C4095" s="3" t="s">
        <v>8103</v>
      </c>
      <c r="D4095">
        <v>3000</v>
      </c>
      <c r="E4095">
        <v>0</v>
      </c>
      <c r="F4095" t="s">
        <v>8221</v>
      </c>
      <c r="G4095" t="s">
        <v>8225</v>
      </c>
      <c r="H4095" t="s">
        <v>8247</v>
      </c>
      <c r="I4095">
        <v>1428222221</v>
      </c>
      <c r="J4095" s="13">
        <f t="shared" si="253"/>
        <v>42099.349780092598</v>
      </c>
      <c r="K4095">
        <v>1425633821</v>
      </c>
      <c r="L4095" s="13">
        <f t="shared" si="254"/>
        <v>42730.903726851851</v>
      </c>
      <c r="M4095" t="b">
        <v>0</v>
      </c>
      <c r="N4095">
        <v>0</v>
      </c>
      <c r="O4095" t="b">
        <v>0</v>
      </c>
      <c r="P4095" t="s">
        <v>8271</v>
      </c>
      <c r="Q4095" s="6">
        <f t="shared" si="252"/>
        <v>0</v>
      </c>
      <c r="R4095" s="8" t="e">
        <f t="shared" si="255"/>
        <v>#DIV/0!</v>
      </c>
      <c r="S4095" t="s">
        <v>8317</v>
      </c>
      <c r="T4095" t="s">
        <v>8318</v>
      </c>
    </row>
    <row r="4096" spans="1:20" ht="60" x14ac:dyDescent="0.25">
      <c r="A4096">
        <v>4012</v>
      </c>
      <c r="B4096" s="3" t="s">
        <v>4008</v>
      </c>
      <c r="C4096" s="3" t="s">
        <v>8117</v>
      </c>
      <c r="D4096">
        <v>575</v>
      </c>
      <c r="E4096">
        <v>0</v>
      </c>
      <c r="F4096" t="s">
        <v>8221</v>
      </c>
      <c r="G4096" t="s">
        <v>8225</v>
      </c>
      <c r="H4096" t="s">
        <v>8247</v>
      </c>
      <c r="I4096">
        <v>1430571849</v>
      </c>
      <c r="J4096" s="13">
        <f t="shared" si="253"/>
        <v>42126.544548611113</v>
      </c>
      <c r="K4096">
        <v>1427979849</v>
      </c>
      <c r="L4096" s="13">
        <f t="shared" si="254"/>
        <v>42307.539398148147</v>
      </c>
      <c r="M4096" t="b">
        <v>0</v>
      </c>
      <c r="N4096">
        <v>0</v>
      </c>
      <c r="O4096" t="b">
        <v>0</v>
      </c>
      <c r="P4096" t="s">
        <v>8271</v>
      </c>
      <c r="Q4096" s="6">
        <f t="shared" si="252"/>
        <v>0</v>
      </c>
      <c r="R4096" s="8" t="e">
        <f t="shared" si="255"/>
        <v>#DIV/0!</v>
      </c>
      <c r="S4096" t="s">
        <v>8317</v>
      </c>
      <c r="T4096" t="s">
        <v>8318</v>
      </c>
    </row>
    <row r="4097" spans="1:20" ht="60" x14ac:dyDescent="0.25">
      <c r="A4097">
        <v>4014</v>
      </c>
      <c r="B4097" s="3" t="s">
        <v>4010</v>
      </c>
      <c r="C4097" s="3" t="s">
        <v>8119</v>
      </c>
      <c r="D4097">
        <v>9000</v>
      </c>
      <c r="E4097">
        <v>0</v>
      </c>
      <c r="F4097" t="s">
        <v>8221</v>
      </c>
      <c r="G4097" t="s">
        <v>8224</v>
      </c>
      <c r="H4097" t="s">
        <v>8246</v>
      </c>
      <c r="I4097">
        <v>1457157269</v>
      </c>
      <c r="J4097" s="13">
        <f t="shared" si="253"/>
        <v>42434.246168981481</v>
      </c>
      <c r="K4097">
        <v>1455861269</v>
      </c>
      <c r="L4097" s="13">
        <f t="shared" si="254"/>
        <v>25569</v>
      </c>
      <c r="M4097" t="b">
        <v>0</v>
      </c>
      <c r="N4097">
        <v>0</v>
      </c>
      <c r="O4097" t="b">
        <v>0</v>
      </c>
      <c r="P4097" t="s">
        <v>8271</v>
      </c>
      <c r="Q4097" s="6">
        <f t="shared" si="252"/>
        <v>0</v>
      </c>
      <c r="R4097" s="8" t="e">
        <f t="shared" si="255"/>
        <v>#DIV/0!</v>
      </c>
      <c r="S4097" t="s">
        <v>8317</v>
      </c>
      <c r="T4097" t="s">
        <v>8318</v>
      </c>
    </row>
    <row r="4098" spans="1:20" ht="45" x14ac:dyDescent="0.25">
      <c r="A4098">
        <v>4023</v>
      </c>
      <c r="B4098" s="3" t="s">
        <v>4019</v>
      </c>
      <c r="C4098" s="3" t="s">
        <v>8128</v>
      </c>
      <c r="D4098">
        <v>7000</v>
      </c>
      <c r="E4098">
        <v>0</v>
      </c>
      <c r="F4098" t="s">
        <v>8221</v>
      </c>
      <c r="G4098" t="s">
        <v>8224</v>
      </c>
      <c r="H4098" t="s">
        <v>8246</v>
      </c>
      <c r="I4098">
        <v>1458860363</v>
      </c>
      <c r="J4098" s="13">
        <f t="shared" si="253"/>
        <v>42453.957905092597</v>
      </c>
      <c r="K4098">
        <v>1454975963</v>
      </c>
      <c r="L4098" s="13">
        <f t="shared" si="254"/>
        <v>25569</v>
      </c>
      <c r="M4098" t="b">
        <v>0</v>
      </c>
      <c r="N4098">
        <v>0</v>
      </c>
      <c r="O4098" t="b">
        <v>0</v>
      </c>
      <c r="P4098" t="s">
        <v>8271</v>
      </c>
      <c r="Q4098" s="6">
        <f t="shared" ref="Q4098:Q4115" si="256">E4098/D4098</f>
        <v>0</v>
      </c>
      <c r="R4098" s="8" t="e">
        <f t="shared" si="255"/>
        <v>#DIV/0!</v>
      </c>
      <c r="S4098" t="s">
        <v>8317</v>
      </c>
      <c r="T4098" t="s">
        <v>8318</v>
      </c>
    </row>
    <row r="4099" spans="1:20" ht="45" x14ac:dyDescent="0.25">
      <c r="A4099">
        <v>4026</v>
      </c>
      <c r="B4099" s="3" t="s">
        <v>4022</v>
      </c>
      <c r="C4099" s="3" t="s">
        <v>8131</v>
      </c>
      <c r="D4099">
        <v>4000</v>
      </c>
      <c r="E4099">
        <v>0</v>
      </c>
      <c r="F4099" t="s">
        <v>8221</v>
      </c>
      <c r="G4099" t="s">
        <v>8224</v>
      </c>
      <c r="H4099" t="s">
        <v>8246</v>
      </c>
      <c r="I4099">
        <v>1449247439</v>
      </c>
      <c r="J4099" s="13">
        <f t="shared" ref="J4099:J4115" si="257">(((I4099/60)/60)/24)+DATE(1970,1,1)</f>
        <v>42342.697210648148</v>
      </c>
      <c r="K4099">
        <v>1444059839</v>
      </c>
      <c r="L4099" s="13">
        <f t="shared" ref="L4099:L4115" si="258">(((K4118/60)/60)/24)+DATE(1970,1,1)</f>
        <v>25569</v>
      </c>
      <c r="M4099" t="b">
        <v>0</v>
      </c>
      <c r="N4099">
        <v>0</v>
      </c>
      <c r="O4099" t="b">
        <v>0</v>
      </c>
      <c r="P4099" t="s">
        <v>8271</v>
      </c>
      <c r="Q4099" s="6">
        <f t="shared" si="256"/>
        <v>0</v>
      </c>
      <c r="R4099" s="8" t="e">
        <f t="shared" ref="R4099:R4115" si="259">E4099/N4099</f>
        <v>#DIV/0!</v>
      </c>
      <c r="S4099" t="s">
        <v>8317</v>
      </c>
      <c r="T4099" t="s">
        <v>8318</v>
      </c>
    </row>
    <row r="4100" spans="1:20" ht="45" x14ac:dyDescent="0.25">
      <c r="A4100">
        <v>4029</v>
      </c>
      <c r="B4100" s="3" t="s">
        <v>4025</v>
      </c>
      <c r="C4100" s="3" t="s">
        <v>8134</v>
      </c>
      <c r="D4100">
        <v>20000</v>
      </c>
      <c r="E4100">
        <v>0</v>
      </c>
      <c r="F4100" t="s">
        <v>8221</v>
      </c>
      <c r="G4100" t="s">
        <v>8224</v>
      </c>
      <c r="H4100" t="s">
        <v>8246</v>
      </c>
      <c r="I4100">
        <v>1450053370</v>
      </c>
      <c r="J4100" s="13">
        <f t="shared" si="257"/>
        <v>42352.025115740747</v>
      </c>
      <c r="K4100">
        <v>1447461370</v>
      </c>
      <c r="L4100" s="13">
        <f t="shared" si="258"/>
        <v>25569</v>
      </c>
      <c r="M4100" t="b">
        <v>0</v>
      </c>
      <c r="N4100">
        <v>0</v>
      </c>
      <c r="O4100" t="b">
        <v>0</v>
      </c>
      <c r="P4100" t="s">
        <v>8271</v>
      </c>
      <c r="Q4100" s="6">
        <f t="shared" si="256"/>
        <v>0</v>
      </c>
      <c r="R4100" s="8" t="e">
        <f t="shared" si="259"/>
        <v>#DIV/0!</v>
      </c>
      <c r="S4100" t="s">
        <v>8317</v>
      </c>
      <c r="T4100" t="s">
        <v>8318</v>
      </c>
    </row>
    <row r="4101" spans="1:20" ht="60" x14ac:dyDescent="0.25">
      <c r="A4101">
        <v>4031</v>
      </c>
      <c r="B4101" s="3" t="s">
        <v>4027</v>
      </c>
      <c r="C4101" s="3" t="s">
        <v>8136</v>
      </c>
      <c r="D4101">
        <v>5000</v>
      </c>
      <c r="E4101">
        <v>0</v>
      </c>
      <c r="F4101" t="s">
        <v>8221</v>
      </c>
      <c r="G4101" t="s">
        <v>8224</v>
      </c>
      <c r="H4101" t="s">
        <v>8246</v>
      </c>
      <c r="I4101">
        <v>1418914964</v>
      </c>
      <c r="J4101" s="13">
        <f t="shared" si="257"/>
        <v>41991.626898148148</v>
      </c>
      <c r="K4101">
        <v>1414591364</v>
      </c>
      <c r="L4101" s="13">
        <f t="shared" si="258"/>
        <v>25569</v>
      </c>
      <c r="M4101" t="b">
        <v>0</v>
      </c>
      <c r="N4101">
        <v>0</v>
      </c>
      <c r="O4101" t="b">
        <v>0</v>
      </c>
      <c r="P4101" t="s">
        <v>8271</v>
      </c>
      <c r="Q4101" s="6">
        <f t="shared" si="256"/>
        <v>0</v>
      </c>
      <c r="R4101" s="8" t="e">
        <f t="shared" si="259"/>
        <v>#DIV/0!</v>
      </c>
      <c r="S4101" t="s">
        <v>8317</v>
      </c>
      <c r="T4101" t="s">
        <v>8318</v>
      </c>
    </row>
    <row r="4102" spans="1:20" ht="45" x14ac:dyDescent="0.25">
      <c r="A4102">
        <v>4043</v>
      </c>
      <c r="B4102" s="3" t="s">
        <v>4039</v>
      </c>
      <c r="C4102" s="3" t="s">
        <v>8147</v>
      </c>
      <c r="D4102">
        <v>300</v>
      </c>
      <c r="E4102">
        <v>0</v>
      </c>
      <c r="F4102" t="s">
        <v>8221</v>
      </c>
      <c r="G4102" t="s">
        <v>8229</v>
      </c>
      <c r="H4102" t="s">
        <v>8251</v>
      </c>
      <c r="I4102">
        <v>1416524325</v>
      </c>
      <c r="J4102" s="13">
        <f t="shared" si="257"/>
        <v>41963.957465277781</v>
      </c>
      <c r="K4102">
        <v>1415228325</v>
      </c>
      <c r="L4102" s="13">
        <f t="shared" si="258"/>
        <v>25569</v>
      </c>
      <c r="M4102" t="b">
        <v>0</v>
      </c>
      <c r="N4102">
        <v>0</v>
      </c>
      <c r="O4102" t="b">
        <v>0</v>
      </c>
      <c r="P4102" t="s">
        <v>8271</v>
      </c>
      <c r="Q4102" s="6">
        <f t="shared" si="256"/>
        <v>0</v>
      </c>
      <c r="R4102" s="8" t="e">
        <f t="shared" si="259"/>
        <v>#DIV/0!</v>
      </c>
      <c r="S4102" t="s">
        <v>8317</v>
      </c>
      <c r="T4102" t="s">
        <v>8318</v>
      </c>
    </row>
    <row r="4103" spans="1:20" ht="45" x14ac:dyDescent="0.25">
      <c r="A4103">
        <v>4051</v>
      </c>
      <c r="B4103" s="3" t="s">
        <v>4047</v>
      </c>
      <c r="C4103" s="3" t="s">
        <v>8155</v>
      </c>
      <c r="D4103">
        <v>500</v>
      </c>
      <c r="E4103">
        <v>0</v>
      </c>
      <c r="F4103" t="s">
        <v>8221</v>
      </c>
      <c r="G4103" t="s">
        <v>8224</v>
      </c>
      <c r="H4103" t="s">
        <v>8246</v>
      </c>
      <c r="I4103">
        <v>1399618380</v>
      </c>
      <c r="J4103" s="13">
        <f t="shared" si="257"/>
        <v>41768.286805555559</v>
      </c>
      <c r="K4103">
        <v>1399058797</v>
      </c>
      <c r="L4103" s="13">
        <f t="shared" si="258"/>
        <v>25569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256"/>
        <v>0</v>
      </c>
      <c r="R4103" s="8" t="e">
        <f t="shared" si="259"/>
        <v>#DIV/0!</v>
      </c>
      <c r="S4103" t="s">
        <v>8317</v>
      </c>
      <c r="T4103" t="s">
        <v>8318</v>
      </c>
    </row>
    <row r="4104" spans="1:20" ht="45" x14ac:dyDescent="0.25">
      <c r="A4104">
        <v>4054</v>
      </c>
      <c r="B4104" s="3" t="s">
        <v>4050</v>
      </c>
      <c r="C4104" s="3" t="s">
        <v>8158</v>
      </c>
      <c r="D4104">
        <v>8880</v>
      </c>
      <c r="E4104">
        <v>0</v>
      </c>
      <c r="F4104" t="s">
        <v>8221</v>
      </c>
      <c r="G4104" t="s">
        <v>8224</v>
      </c>
      <c r="H4104" t="s">
        <v>8246</v>
      </c>
      <c r="I4104">
        <v>1475294400</v>
      </c>
      <c r="J4104" s="13">
        <f t="shared" si="257"/>
        <v>42644.166666666672</v>
      </c>
      <c r="K4104">
        <v>1472674285</v>
      </c>
      <c r="L4104" s="13">
        <f t="shared" si="258"/>
        <v>25569</v>
      </c>
      <c r="M4104" t="b">
        <v>0</v>
      </c>
      <c r="N4104">
        <v>0</v>
      </c>
      <c r="O4104" t="b">
        <v>0</v>
      </c>
      <c r="P4104" t="s">
        <v>8271</v>
      </c>
      <c r="Q4104" s="6">
        <f t="shared" si="256"/>
        <v>0</v>
      </c>
      <c r="R4104" s="8" t="e">
        <f t="shared" si="259"/>
        <v>#DIV/0!</v>
      </c>
      <c r="S4104" t="s">
        <v>8317</v>
      </c>
      <c r="T4104" t="s">
        <v>8318</v>
      </c>
    </row>
    <row r="4105" spans="1:20" ht="45" x14ac:dyDescent="0.25">
      <c r="A4105">
        <v>4061</v>
      </c>
      <c r="B4105" s="3" t="s">
        <v>4057</v>
      </c>
      <c r="C4105" s="3" t="s">
        <v>8165</v>
      </c>
      <c r="D4105">
        <v>525</v>
      </c>
      <c r="E4105">
        <v>0</v>
      </c>
      <c r="F4105" t="s">
        <v>8221</v>
      </c>
      <c r="G4105" t="s">
        <v>8224</v>
      </c>
      <c r="H4105" t="s">
        <v>8246</v>
      </c>
      <c r="I4105">
        <v>1461205423</v>
      </c>
      <c r="J4105" s="13">
        <f t="shared" si="257"/>
        <v>42481.099803240737</v>
      </c>
      <c r="K4105">
        <v>1456025023</v>
      </c>
      <c r="L4105" s="13">
        <f t="shared" si="258"/>
        <v>25569</v>
      </c>
      <c r="M4105" t="b">
        <v>0</v>
      </c>
      <c r="N4105">
        <v>0</v>
      </c>
      <c r="O4105" t="b">
        <v>0</v>
      </c>
      <c r="P4105" t="s">
        <v>8271</v>
      </c>
      <c r="Q4105" s="6">
        <f t="shared" si="256"/>
        <v>0</v>
      </c>
      <c r="R4105" s="8" t="e">
        <f t="shared" si="259"/>
        <v>#DIV/0!</v>
      </c>
      <c r="S4105" t="s">
        <v>8317</v>
      </c>
      <c r="T4105" t="s">
        <v>8318</v>
      </c>
    </row>
    <row r="4106" spans="1:20" ht="60" x14ac:dyDescent="0.25">
      <c r="A4106">
        <v>4071</v>
      </c>
      <c r="B4106" s="3" t="s">
        <v>4067</v>
      </c>
      <c r="C4106" s="3" t="s">
        <v>8174</v>
      </c>
      <c r="D4106">
        <v>20000</v>
      </c>
      <c r="E4106">
        <v>0</v>
      </c>
      <c r="F4106" t="s">
        <v>8221</v>
      </c>
      <c r="G4106" t="s">
        <v>8238</v>
      </c>
      <c r="H4106" t="s">
        <v>8256</v>
      </c>
      <c r="I4106">
        <v>1482779931</v>
      </c>
      <c r="J4106" s="13">
        <f t="shared" si="257"/>
        <v>42730.804756944446</v>
      </c>
      <c r="K4106">
        <v>1480187931</v>
      </c>
      <c r="L4106" s="13">
        <f t="shared" si="258"/>
        <v>25569</v>
      </c>
      <c r="M4106" t="b">
        <v>0</v>
      </c>
      <c r="N4106">
        <v>0</v>
      </c>
      <c r="O4106" t="b">
        <v>0</v>
      </c>
      <c r="P4106" t="s">
        <v>8271</v>
      </c>
      <c r="Q4106" s="6">
        <f t="shared" si="256"/>
        <v>0</v>
      </c>
      <c r="R4106" s="8" t="e">
        <f t="shared" si="259"/>
        <v>#DIV/0!</v>
      </c>
      <c r="S4106" t="s">
        <v>8317</v>
      </c>
      <c r="T4106" t="s">
        <v>8318</v>
      </c>
    </row>
    <row r="4107" spans="1:20" ht="45" x14ac:dyDescent="0.25">
      <c r="A4107">
        <v>4076</v>
      </c>
      <c r="B4107" s="3" t="s">
        <v>4072</v>
      </c>
      <c r="C4107" s="3" t="s">
        <v>8179</v>
      </c>
      <c r="D4107">
        <v>700</v>
      </c>
      <c r="E4107">
        <v>0</v>
      </c>
      <c r="F4107" t="s">
        <v>8221</v>
      </c>
      <c r="G4107" t="s">
        <v>8224</v>
      </c>
      <c r="H4107" t="s">
        <v>8246</v>
      </c>
      <c r="I4107">
        <v>1413921060</v>
      </c>
      <c r="J4107" s="13">
        <f t="shared" si="257"/>
        <v>41933.82708333333</v>
      </c>
      <c r="K4107">
        <v>1411499149</v>
      </c>
      <c r="L4107" s="13">
        <f t="shared" si="258"/>
        <v>25569</v>
      </c>
      <c r="M4107" t="b">
        <v>0</v>
      </c>
      <c r="N4107">
        <v>0</v>
      </c>
      <c r="O4107" t="b">
        <v>0</v>
      </c>
      <c r="P4107" t="s">
        <v>8271</v>
      </c>
      <c r="Q4107" s="6">
        <f t="shared" si="256"/>
        <v>0</v>
      </c>
      <c r="R4107" s="8" t="e">
        <f t="shared" si="259"/>
        <v>#DIV/0!</v>
      </c>
      <c r="S4107" t="s">
        <v>8317</v>
      </c>
      <c r="T4107" t="s">
        <v>8318</v>
      </c>
    </row>
    <row r="4108" spans="1:20" ht="60" x14ac:dyDescent="0.25">
      <c r="A4108">
        <v>4078</v>
      </c>
      <c r="B4108" s="3" t="s">
        <v>4074</v>
      </c>
      <c r="C4108" s="3" t="s">
        <v>8181</v>
      </c>
      <c r="D4108">
        <v>250</v>
      </c>
      <c r="E4108">
        <v>0</v>
      </c>
      <c r="F4108" t="s">
        <v>8221</v>
      </c>
      <c r="G4108" t="s">
        <v>8225</v>
      </c>
      <c r="H4108" t="s">
        <v>8247</v>
      </c>
      <c r="I4108">
        <v>1485543242</v>
      </c>
      <c r="J4108" s="13">
        <f t="shared" si="257"/>
        <v>42762.787523148145</v>
      </c>
      <c r="K4108">
        <v>1482951242</v>
      </c>
      <c r="L4108" s="13">
        <f t="shared" si="258"/>
        <v>25569</v>
      </c>
      <c r="M4108" t="b">
        <v>0</v>
      </c>
      <c r="N4108">
        <v>0</v>
      </c>
      <c r="O4108" t="b">
        <v>0</v>
      </c>
      <c r="P4108" t="s">
        <v>8271</v>
      </c>
      <c r="Q4108" s="6">
        <f t="shared" si="256"/>
        <v>0</v>
      </c>
      <c r="R4108" s="8" t="e">
        <f t="shared" si="259"/>
        <v>#DIV/0!</v>
      </c>
      <c r="S4108" t="s">
        <v>8317</v>
      </c>
      <c r="T4108" t="s">
        <v>8318</v>
      </c>
    </row>
    <row r="4109" spans="1:20" ht="60" x14ac:dyDescent="0.25">
      <c r="A4109">
        <v>4080</v>
      </c>
      <c r="B4109" s="3" t="s">
        <v>4076</v>
      </c>
      <c r="C4109" s="3" t="s">
        <v>8183</v>
      </c>
      <c r="D4109">
        <v>3000</v>
      </c>
      <c r="E4109">
        <v>0</v>
      </c>
      <c r="F4109" t="s">
        <v>8221</v>
      </c>
      <c r="G4109" t="s">
        <v>8224</v>
      </c>
      <c r="H4109" t="s">
        <v>8246</v>
      </c>
      <c r="I4109">
        <v>1465930440</v>
      </c>
      <c r="J4109" s="13">
        <f t="shared" si="257"/>
        <v>42535.787500000006</v>
      </c>
      <c r="K4109">
        <v>1463849116</v>
      </c>
      <c r="L4109" s="13">
        <f t="shared" si="258"/>
        <v>25569</v>
      </c>
      <c r="M4109" t="b">
        <v>0</v>
      </c>
      <c r="N4109">
        <v>0</v>
      </c>
      <c r="O4109" t="b">
        <v>0</v>
      </c>
      <c r="P4109" t="s">
        <v>8271</v>
      </c>
      <c r="Q4109" s="6">
        <f t="shared" si="256"/>
        <v>0</v>
      </c>
      <c r="R4109" s="8" t="e">
        <f t="shared" si="259"/>
        <v>#DIV/0!</v>
      </c>
      <c r="S4109" t="s">
        <v>8317</v>
      </c>
      <c r="T4109" t="s">
        <v>8318</v>
      </c>
    </row>
    <row r="4110" spans="1:20" x14ac:dyDescent="0.25">
      <c r="A4110">
        <v>4087</v>
      </c>
      <c r="B4110" s="3" t="s">
        <v>4083</v>
      </c>
      <c r="C4110" s="3" t="s">
        <v>8190</v>
      </c>
      <c r="D4110">
        <v>9600</v>
      </c>
      <c r="E4110">
        <v>0</v>
      </c>
      <c r="F4110" t="s">
        <v>8221</v>
      </c>
      <c r="G4110" t="s">
        <v>8224</v>
      </c>
      <c r="H4110" t="s">
        <v>8246</v>
      </c>
      <c r="I4110">
        <v>1468777786</v>
      </c>
      <c r="J4110" s="13">
        <f t="shared" si="257"/>
        <v>42568.742893518516</v>
      </c>
      <c r="K4110">
        <v>1466185786</v>
      </c>
      <c r="L4110" s="13">
        <f t="shared" si="258"/>
        <v>25569</v>
      </c>
      <c r="M4110" t="b">
        <v>0</v>
      </c>
      <c r="N4110">
        <v>0</v>
      </c>
      <c r="O4110" t="b">
        <v>0</v>
      </c>
      <c r="P4110" t="s">
        <v>8271</v>
      </c>
      <c r="Q4110" s="6">
        <f t="shared" si="256"/>
        <v>0</v>
      </c>
      <c r="R4110" s="8" t="e">
        <f t="shared" si="259"/>
        <v>#DIV/0!</v>
      </c>
      <c r="S4110" t="s">
        <v>8317</v>
      </c>
      <c r="T4110" t="s">
        <v>8318</v>
      </c>
    </row>
    <row r="4111" spans="1:20" ht="60" x14ac:dyDescent="0.25">
      <c r="A4111">
        <v>4097</v>
      </c>
      <c r="B4111" s="3" t="s">
        <v>4093</v>
      </c>
      <c r="C4111" s="3" t="s">
        <v>8200</v>
      </c>
      <c r="D4111">
        <v>10000</v>
      </c>
      <c r="E4111">
        <v>0</v>
      </c>
      <c r="F4111" t="s">
        <v>8221</v>
      </c>
      <c r="G4111" t="s">
        <v>8225</v>
      </c>
      <c r="H4111" t="s">
        <v>8247</v>
      </c>
      <c r="I4111">
        <v>1454284500</v>
      </c>
      <c r="J4111" s="13">
        <f t="shared" si="257"/>
        <v>42400.996527777781</v>
      </c>
      <c r="K4111">
        <v>1449431237</v>
      </c>
      <c r="L4111" s="13">
        <f t="shared" si="258"/>
        <v>25569</v>
      </c>
      <c r="M4111" t="b">
        <v>0</v>
      </c>
      <c r="N4111">
        <v>0</v>
      </c>
      <c r="O4111" t="b">
        <v>0</v>
      </c>
      <c r="P4111" t="s">
        <v>8271</v>
      </c>
      <c r="Q4111" s="6">
        <f t="shared" si="256"/>
        <v>0</v>
      </c>
      <c r="R4111" s="8" t="e">
        <f t="shared" si="259"/>
        <v>#DIV/0!</v>
      </c>
      <c r="S4111" t="s">
        <v>8317</v>
      </c>
      <c r="T4111" t="s">
        <v>8318</v>
      </c>
    </row>
    <row r="4112" spans="1:20" ht="45" x14ac:dyDescent="0.25">
      <c r="A4112">
        <v>4098</v>
      </c>
      <c r="B4112" s="3" t="s">
        <v>4094</v>
      </c>
      <c r="C4112" s="3" t="s">
        <v>8201</v>
      </c>
      <c r="D4112">
        <v>75000</v>
      </c>
      <c r="E4112">
        <v>0</v>
      </c>
      <c r="F4112" t="s">
        <v>8221</v>
      </c>
      <c r="G4112" t="s">
        <v>8224</v>
      </c>
      <c r="H4112" t="s">
        <v>8246</v>
      </c>
      <c r="I4112">
        <v>1465060797</v>
      </c>
      <c r="J4112" s="13">
        <f t="shared" si="257"/>
        <v>42525.722187499996</v>
      </c>
      <c r="K4112">
        <v>1462468797</v>
      </c>
      <c r="L4112" s="13">
        <f t="shared" si="258"/>
        <v>25569</v>
      </c>
      <c r="M4112" t="b">
        <v>0</v>
      </c>
      <c r="N4112">
        <v>0</v>
      </c>
      <c r="O4112" t="b">
        <v>0</v>
      </c>
      <c r="P4112" t="s">
        <v>8271</v>
      </c>
      <c r="Q4112" s="6">
        <f t="shared" si="256"/>
        <v>0</v>
      </c>
      <c r="R4112" s="8" t="e">
        <f t="shared" si="259"/>
        <v>#DIV/0!</v>
      </c>
      <c r="S4112" t="s">
        <v>8317</v>
      </c>
      <c r="T4112" t="s">
        <v>8318</v>
      </c>
    </row>
    <row r="4113" spans="1:20" ht="45" x14ac:dyDescent="0.25">
      <c r="A4113">
        <v>4100</v>
      </c>
      <c r="B4113" s="3" t="s">
        <v>4096</v>
      </c>
      <c r="C4113" s="3" t="s">
        <v>8203</v>
      </c>
      <c r="D4113">
        <v>270</v>
      </c>
      <c r="E4113">
        <v>0</v>
      </c>
      <c r="F4113" t="s">
        <v>8221</v>
      </c>
      <c r="G4113" t="s">
        <v>8224</v>
      </c>
      <c r="H4113" t="s">
        <v>8246</v>
      </c>
      <c r="I4113">
        <v>1414205990</v>
      </c>
      <c r="J4113" s="13">
        <f t="shared" si="257"/>
        <v>41937.124884259261</v>
      </c>
      <c r="K4113">
        <v>1413341990</v>
      </c>
      <c r="L4113" s="13">
        <f t="shared" si="258"/>
        <v>25569</v>
      </c>
      <c r="M4113" t="b">
        <v>0</v>
      </c>
      <c r="N4113">
        <v>0</v>
      </c>
      <c r="O4113" t="b">
        <v>0</v>
      </c>
      <c r="P4113" t="s">
        <v>8271</v>
      </c>
      <c r="Q4113" s="6">
        <f t="shared" si="256"/>
        <v>0</v>
      </c>
      <c r="R4113" s="8" t="e">
        <f t="shared" si="259"/>
        <v>#DIV/0!</v>
      </c>
      <c r="S4113" t="s">
        <v>8317</v>
      </c>
      <c r="T4113" t="s">
        <v>8318</v>
      </c>
    </row>
    <row r="4114" spans="1:20" ht="60" x14ac:dyDescent="0.25">
      <c r="A4114">
        <v>4101</v>
      </c>
      <c r="B4114" s="3" t="s">
        <v>4097</v>
      </c>
      <c r="C4114" s="3" t="s">
        <v>8204</v>
      </c>
      <c r="D4114">
        <v>600</v>
      </c>
      <c r="E4114">
        <v>0</v>
      </c>
      <c r="F4114" t="s">
        <v>8221</v>
      </c>
      <c r="G4114" t="s">
        <v>8224</v>
      </c>
      <c r="H4114" t="s">
        <v>8246</v>
      </c>
      <c r="I4114">
        <v>1485380482</v>
      </c>
      <c r="J4114" s="13">
        <f t="shared" si="257"/>
        <v>42760.903726851851</v>
      </c>
      <c r="K4114">
        <v>1482788482</v>
      </c>
      <c r="L4114" s="13">
        <f t="shared" si="258"/>
        <v>25569</v>
      </c>
      <c r="M4114" t="b">
        <v>0</v>
      </c>
      <c r="N4114">
        <v>0</v>
      </c>
      <c r="O4114" t="b">
        <v>0</v>
      </c>
      <c r="P4114" t="s">
        <v>8271</v>
      </c>
      <c r="Q4114" s="6">
        <f t="shared" si="256"/>
        <v>0</v>
      </c>
      <c r="R4114" s="8" t="e">
        <f t="shared" si="259"/>
        <v>#DIV/0!</v>
      </c>
      <c r="S4114" t="s">
        <v>8317</v>
      </c>
      <c r="T4114" t="s">
        <v>8318</v>
      </c>
    </row>
    <row r="4115" spans="1:20" ht="45" x14ac:dyDescent="0.25">
      <c r="A4115">
        <v>4109</v>
      </c>
      <c r="B4115" s="3" t="s">
        <v>4105</v>
      </c>
      <c r="C4115" s="3" t="s">
        <v>8212</v>
      </c>
      <c r="D4115">
        <v>500</v>
      </c>
      <c r="E4115">
        <v>0</v>
      </c>
      <c r="F4115" t="s">
        <v>8221</v>
      </c>
      <c r="G4115" t="s">
        <v>8225</v>
      </c>
      <c r="H4115" t="s">
        <v>8247</v>
      </c>
      <c r="I4115">
        <v>1448805404</v>
      </c>
      <c r="J4115" s="13">
        <f t="shared" si="257"/>
        <v>42337.581064814818</v>
      </c>
      <c r="K4115">
        <v>1446209804</v>
      </c>
      <c r="L4115" s="13">
        <f t="shared" si="258"/>
        <v>25569</v>
      </c>
      <c r="M4115" t="b">
        <v>0</v>
      </c>
      <c r="N4115">
        <v>0</v>
      </c>
      <c r="O4115" t="b">
        <v>0</v>
      </c>
      <c r="P4115" t="s">
        <v>8271</v>
      </c>
      <c r="Q4115" s="6">
        <f t="shared" si="256"/>
        <v>0</v>
      </c>
      <c r="R4115" s="8" t="e">
        <f t="shared" si="259"/>
        <v>#DIV/0!</v>
      </c>
      <c r="S4115" t="s">
        <v>8317</v>
      </c>
      <c r="T4115" t="s">
        <v>8318</v>
      </c>
    </row>
  </sheetData>
  <autoFilter ref="A1:P4115" xr:uid="{00000000-0001-0000-0000-000000000000}"/>
  <conditionalFormatting sqref="F1:F1048576">
    <cfRule type="cellIs" dxfId="3" priority="2" operator="equal">
      <formula>"live"</formula>
    </cfRule>
    <cfRule type="cellIs" dxfId="2" priority="3" operator="equal">
      <formula>"failed"</formula>
    </cfRule>
    <cfRule type="cellIs" dxfId="1" priority="4" operator="equal">
      <formula>"canceled"</formula>
    </cfRule>
    <cfRule type="cellIs" dxfId="0" priority="5" operator="equal">
      <formula>"successful"</formula>
    </cfRule>
  </conditionalFormatting>
  <conditionalFormatting sqref="Q1:Q1048576">
    <cfRule type="colorScale" priority="1">
      <colorScale>
        <cfvo type="min"/>
        <cfvo type="num" val="1"/>
        <cfvo type="num" val="2"/>
        <color rgb="FFC00000"/>
        <color rgb="FF92D05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F117-D156-4C23-84EB-A4DA41AEB6D2}">
  <dimension ref="A3:F14"/>
  <sheetViews>
    <sheetView workbookViewId="0">
      <selection activeCell="F8" sqref="F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3" spans="1:6" x14ac:dyDescent="0.25">
      <c r="A3" s="9" t="s">
        <v>8362</v>
      </c>
      <c r="B3" s="9" t="s">
        <v>8363</v>
      </c>
    </row>
    <row r="4" spans="1:6" x14ac:dyDescent="0.25">
      <c r="A4" s="9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0" t="s">
        <v>8320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5">
      <c r="A6" s="10" t="s">
        <v>8328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5">
      <c r="A7" s="10" t="s">
        <v>8312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5">
      <c r="A8" s="10" t="s">
        <v>8341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8314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5">
      <c r="A10" s="10" t="s">
        <v>8325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5">
      <c r="A11" s="10" t="s">
        <v>8323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5">
      <c r="A12" s="10" t="s">
        <v>8310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5">
      <c r="A13" s="10" t="s">
        <v>8317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5">
      <c r="A14" s="10" t="s">
        <v>8361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5816-56EC-4D38-B1C4-7FE7A366348A}">
  <dimension ref="A1:F14"/>
  <sheetViews>
    <sheetView workbookViewId="0">
      <selection activeCell="E20" sqref="E20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8223</v>
      </c>
      <c r="B1" t="s">
        <v>8364</v>
      </c>
    </row>
    <row r="3" spans="1:6" x14ac:dyDescent="0.25">
      <c r="A3" s="9" t="s">
        <v>8362</v>
      </c>
      <c r="B3" s="9" t="s">
        <v>8363</v>
      </c>
    </row>
    <row r="4" spans="1:6" x14ac:dyDescent="0.25">
      <c r="A4" s="9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0" t="s">
        <v>8320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5">
      <c r="A6" s="10" t="s">
        <v>8328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5">
      <c r="A7" s="10" t="s">
        <v>8312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5">
      <c r="A8" s="10" t="s">
        <v>8341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8314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5">
      <c r="A10" s="10" t="s">
        <v>8325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5">
      <c r="A11" s="10" t="s">
        <v>8323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5">
      <c r="A12" s="10" t="s">
        <v>8310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5">
      <c r="A13" s="10" t="s">
        <v>8317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5">
      <c r="A14" s="10" t="s">
        <v>8361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B5DE-F871-4948-A323-2578C177B7FF}">
  <dimension ref="A1:F47"/>
  <sheetViews>
    <sheetView workbookViewId="0">
      <selection activeCell="A30" sqref="A30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8223</v>
      </c>
      <c r="B1" t="s">
        <v>8364</v>
      </c>
    </row>
    <row r="2" spans="1:6" x14ac:dyDescent="0.25">
      <c r="A2" s="9" t="s">
        <v>8308</v>
      </c>
      <c r="B2" t="s">
        <v>8364</v>
      </c>
    </row>
    <row r="4" spans="1:6" x14ac:dyDescent="0.25">
      <c r="A4" s="9" t="s">
        <v>8362</v>
      </c>
      <c r="B4" s="9" t="s">
        <v>8363</v>
      </c>
    </row>
    <row r="5" spans="1:6" x14ac:dyDescent="0.25">
      <c r="A5" s="9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0" t="s">
        <v>8347</v>
      </c>
      <c r="B6" s="11"/>
      <c r="C6" s="11">
        <v>100</v>
      </c>
      <c r="D6" s="11"/>
      <c r="E6" s="11"/>
      <c r="F6" s="11">
        <v>100</v>
      </c>
    </row>
    <row r="7" spans="1:6" x14ac:dyDescent="0.25">
      <c r="A7" s="10" t="s">
        <v>8355</v>
      </c>
      <c r="B7" s="11">
        <v>20</v>
      </c>
      <c r="C7" s="11"/>
      <c r="D7" s="11"/>
      <c r="E7" s="11"/>
      <c r="F7" s="11">
        <v>20</v>
      </c>
    </row>
    <row r="8" spans="1:6" x14ac:dyDescent="0.25">
      <c r="A8" s="10" t="s">
        <v>8342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8351</v>
      </c>
      <c r="B9" s="11"/>
      <c r="C9" s="11">
        <v>40</v>
      </c>
      <c r="D9" s="11"/>
      <c r="E9" s="11"/>
      <c r="F9" s="11">
        <v>40</v>
      </c>
    </row>
    <row r="10" spans="1:6" x14ac:dyDescent="0.25">
      <c r="A10" s="10" t="s">
        <v>8336</v>
      </c>
      <c r="B10" s="11"/>
      <c r="C10" s="11"/>
      <c r="D10" s="11"/>
      <c r="E10" s="11">
        <v>40</v>
      </c>
      <c r="F10" s="11">
        <v>40</v>
      </c>
    </row>
    <row r="11" spans="1:6" x14ac:dyDescent="0.25">
      <c r="A11" s="10" t="s">
        <v>8332</v>
      </c>
      <c r="B11" s="11"/>
      <c r="C11" s="11"/>
      <c r="D11" s="11"/>
      <c r="E11" s="11">
        <v>180</v>
      </c>
      <c r="F11" s="11">
        <v>180</v>
      </c>
    </row>
    <row r="12" spans="1:6" x14ac:dyDescent="0.25">
      <c r="A12" s="10" t="s">
        <v>8349</v>
      </c>
      <c r="B12" s="11"/>
      <c r="C12" s="11">
        <v>80</v>
      </c>
      <c r="D12" s="11"/>
      <c r="E12" s="11"/>
      <c r="F12" s="11">
        <v>80</v>
      </c>
    </row>
    <row r="13" spans="1:6" x14ac:dyDescent="0.25">
      <c r="A13" s="10" t="s">
        <v>8327</v>
      </c>
      <c r="B13" s="11"/>
      <c r="C13" s="11"/>
      <c r="D13" s="11"/>
      <c r="E13" s="11">
        <v>40</v>
      </c>
      <c r="F13" s="11">
        <v>40</v>
      </c>
    </row>
    <row r="14" spans="1:6" x14ac:dyDescent="0.25">
      <c r="A14" s="10" t="s">
        <v>8339</v>
      </c>
      <c r="B14" s="11"/>
      <c r="C14" s="11">
        <v>40</v>
      </c>
      <c r="D14" s="11">
        <v>20</v>
      </c>
      <c r="E14" s="11"/>
      <c r="F14" s="11">
        <v>60</v>
      </c>
    </row>
    <row r="15" spans="1:6" x14ac:dyDescent="0.25">
      <c r="A15" s="10" t="s">
        <v>8345</v>
      </c>
      <c r="B15" s="11"/>
      <c r="C15" s="11">
        <v>40</v>
      </c>
      <c r="D15" s="11"/>
      <c r="E15" s="11"/>
      <c r="F15" s="11">
        <v>40</v>
      </c>
    </row>
    <row r="16" spans="1:6" x14ac:dyDescent="0.25">
      <c r="A16" s="10" t="s">
        <v>8356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25">
      <c r="A17" s="10" t="s">
        <v>8350</v>
      </c>
      <c r="B17" s="11"/>
      <c r="C17" s="11">
        <v>20</v>
      </c>
      <c r="D17" s="11"/>
      <c r="E17" s="11"/>
      <c r="F17" s="11">
        <v>20</v>
      </c>
    </row>
    <row r="18" spans="1:6" x14ac:dyDescent="0.25">
      <c r="A18" s="10" t="s">
        <v>8311</v>
      </c>
      <c r="B18" s="11"/>
      <c r="C18" s="11"/>
      <c r="D18" s="11"/>
      <c r="E18" s="11">
        <v>140</v>
      </c>
      <c r="F18" s="11">
        <v>140</v>
      </c>
    </row>
    <row r="19" spans="1:6" x14ac:dyDescent="0.25">
      <c r="A19" s="10" t="s">
        <v>8331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25">
      <c r="A20" s="10" t="s">
        <v>8346</v>
      </c>
      <c r="B20" s="11"/>
      <c r="C20" s="11">
        <v>60</v>
      </c>
      <c r="D20" s="11"/>
      <c r="E20" s="11"/>
      <c r="F20" s="11">
        <v>60</v>
      </c>
    </row>
    <row r="21" spans="1:6" x14ac:dyDescent="0.25">
      <c r="A21" s="10" t="s">
        <v>8337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25">
      <c r="A22" s="10" t="s">
        <v>8335</v>
      </c>
      <c r="B22" s="11"/>
      <c r="C22" s="11"/>
      <c r="D22" s="11"/>
      <c r="E22" s="11">
        <v>20</v>
      </c>
      <c r="F22" s="11">
        <v>20</v>
      </c>
    </row>
    <row r="23" spans="1:6" x14ac:dyDescent="0.25">
      <c r="A23" s="10" t="s">
        <v>8344</v>
      </c>
      <c r="B23" s="11"/>
      <c r="C23" s="11">
        <v>40</v>
      </c>
      <c r="D23" s="11"/>
      <c r="E23" s="11"/>
      <c r="F23" s="11">
        <v>40</v>
      </c>
    </row>
    <row r="24" spans="1:6" x14ac:dyDescent="0.25">
      <c r="A24" s="10" t="s">
        <v>8338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25">
      <c r="A25" s="10" t="s">
        <v>8353</v>
      </c>
      <c r="B25" s="11"/>
      <c r="C25" s="11">
        <v>20</v>
      </c>
      <c r="D25" s="11"/>
      <c r="E25" s="11"/>
      <c r="F25" s="11">
        <v>20</v>
      </c>
    </row>
    <row r="26" spans="1:6" x14ac:dyDescent="0.25">
      <c r="A26" s="10" t="s">
        <v>8333</v>
      </c>
      <c r="B26" s="11"/>
      <c r="C26" s="11"/>
      <c r="D26" s="11"/>
      <c r="E26" s="11">
        <v>60</v>
      </c>
      <c r="F26" s="11">
        <v>60</v>
      </c>
    </row>
    <row r="27" spans="1:6" x14ac:dyDescent="0.25">
      <c r="A27" s="10" t="s">
        <v>8354</v>
      </c>
      <c r="B27" s="11"/>
      <c r="C27" s="11">
        <v>20</v>
      </c>
      <c r="D27" s="11"/>
      <c r="E27" s="11"/>
      <c r="F27" s="11">
        <v>20</v>
      </c>
    </row>
    <row r="28" spans="1:6" x14ac:dyDescent="0.25">
      <c r="A28" s="10" t="s">
        <v>8326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25">
      <c r="A29" s="10" t="s">
        <v>8343</v>
      </c>
      <c r="B29" s="11"/>
      <c r="C29" s="11">
        <v>20</v>
      </c>
      <c r="D29" s="11"/>
      <c r="E29" s="11"/>
      <c r="F29" s="11">
        <v>20</v>
      </c>
    </row>
    <row r="30" spans="1:6" x14ac:dyDescent="0.25">
      <c r="A30" s="10" t="s">
        <v>8318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25">
      <c r="A31" s="10" t="s">
        <v>8322</v>
      </c>
      <c r="B31" s="11"/>
      <c r="C31" s="11"/>
      <c r="D31" s="11"/>
      <c r="E31" s="11">
        <v>40</v>
      </c>
      <c r="F31" s="11">
        <v>40</v>
      </c>
    </row>
    <row r="32" spans="1:6" x14ac:dyDescent="0.25">
      <c r="A32" s="10" t="s">
        <v>8324</v>
      </c>
      <c r="B32" s="11"/>
      <c r="C32" s="11"/>
      <c r="D32" s="11"/>
      <c r="E32" s="11">
        <v>20</v>
      </c>
      <c r="F32" s="11">
        <v>20</v>
      </c>
    </row>
    <row r="33" spans="1:6" x14ac:dyDescent="0.25">
      <c r="A33" s="10" t="s">
        <v>8359</v>
      </c>
      <c r="B33" s="11"/>
      <c r="C33" s="11">
        <v>20</v>
      </c>
      <c r="D33" s="11"/>
      <c r="E33" s="11"/>
      <c r="F33" s="11">
        <v>20</v>
      </c>
    </row>
    <row r="34" spans="1:6" x14ac:dyDescent="0.25">
      <c r="A34" s="10" t="s">
        <v>8315</v>
      </c>
      <c r="B34" s="11"/>
      <c r="C34" s="11"/>
      <c r="D34" s="11"/>
      <c r="E34" s="11">
        <v>260</v>
      </c>
      <c r="F34" s="11">
        <v>260</v>
      </c>
    </row>
    <row r="35" spans="1:6" x14ac:dyDescent="0.25">
      <c r="A35" s="10" t="s">
        <v>8340</v>
      </c>
      <c r="B35" s="11">
        <v>40</v>
      </c>
      <c r="C35" s="11"/>
      <c r="D35" s="11"/>
      <c r="E35" s="11"/>
      <c r="F35" s="11">
        <v>40</v>
      </c>
    </row>
    <row r="36" spans="1:6" x14ac:dyDescent="0.25">
      <c r="A36" s="10" t="s">
        <v>8321</v>
      </c>
      <c r="B36" s="11"/>
      <c r="C36" s="11"/>
      <c r="D36" s="11"/>
      <c r="E36" s="11">
        <v>60</v>
      </c>
      <c r="F36" s="11">
        <v>60</v>
      </c>
    </row>
    <row r="37" spans="1:6" x14ac:dyDescent="0.25">
      <c r="A37" s="10" t="s">
        <v>8329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25">
      <c r="A38" s="10" t="s">
        <v>8319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25">
      <c r="A39" s="10" t="s">
        <v>8330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25">
      <c r="A40" s="10" t="s">
        <v>8313</v>
      </c>
      <c r="B40" s="11"/>
      <c r="C40" s="11"/>
      <c r="D40" s="11"/>
      <c r="E40" s="11">
        <v>80</v>
      </c>
      <c r="F40" s="11">
        <v>80</v>
      </c>
    </row>
    <row r="41" spans="1:6" x14ac:dyDescent="0.25">
      <c r="A41" s="10" t="s">
        <v>8334</v>
      </c>
      <c r="B41" s="11"/>
      <c r="C41" s="11"/>
      <c r="D41" s="11"/>
      <c r="E41" s="11">
        <v>60</v>
      </c>
      <c r="F41" s="11">
        <v>60</v>
      </c>
    </row>
    <row r="42" spans="1:6" x14ac:dyDescent="0.25">
      <c r="A42" s="10" t="s">
        <v>8358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25">
      <c r="A43" s="10" t="s">
        <v>8348</v>
      </c>
      <c r="B43" s="11"/>
      <c r="C43" s="11">
        <v>100</v>
      </c>
      <c r="D43" s="11"/>
      <c r="E43" s="11"/>
      <c r="F43" s="11">
        <v>100</v>
      </c>
    </row>
    <row r="44" spans="1:6" x14ac:dyDescent="0.25">
      <c r="A44" s="10" t="s">
        <v>8316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25">
      <c r="A45" s="10" t="s">
        <v>8357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25">
      <c r="A46" s="10" t="s">
        <v>8352</v>
      </c>
      <c r="B46" s="11">
        <v>20</v>
      </c>
      <c r="C46" s="11"/>
      <c r="D46" s="11"/>
      <c r="E46" s="11"/>
      <c r="F46" s="11">
        <v>20</v>
      </c>
    </row>
    <row r="47" spans="1:6" x14ac:dyDescent="0.25">
      <c r="A47" s="10" t="s">
        <v>8361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E30F-8CF2-4D0A-83F9-5EC9168660B3}">
  <dimension ref="A1:F18"/>
  <sheetViews>
    <sheetView workbookViewId="0">
      <selection activeCell="A18" sqref="A1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8308</v>
      </c>
      <c r="B1" t="s">
        <v>8364</v>
      </c>
    </row>
    <row r="2" spans="1:6" x14ac:dyDescent="0.25">
      <c r="A2" s="9" t="s">
        <v>8379</v>
      </c>
      <c r="B2" t="s">
        <v>8364</v>
      </c>
    </row>
    <row r="4" spans="1:6" x14ac:dyDescent="0.25">
      <c r="A4" s="9" t="s">
        <v>8362</v>
      </c>
      <c r="B4" s="9" t="s">
        <v>8363</v>
      </c>
    </row>
    <row r="5" spans="1:6" x14ac:dyDescent="0.25">
      <c r="A5" s="9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4" t="s">
        <v>8367</v>
      </c>
      <c r="B6" s="11">
        <v>33</v>
      </c>
      <c r="C6" s="11">
        <v>166</v>
      </c>
      <c r="D6" s="11">
        <v>2</v>
      </c>
      <c r="E6" s="11">
        <v>184</v>
      </c>
      <c r="F6" s="11">
        <v>385</v>
      </c>
    </row>
    <row r="7" spans="1:6" x14ac:dyDescent="0.25">
      <c r="A7" s="14" t="s">
        <v>8374</v>
      </c>
      <c r="B7" s="11">
        <v>26</v>
      </c>
      <c r="C7" s="11">
        <v>117</v>
      </c>
      <c r="D7" s="11">
        <v>1</v>
      </c>
      <c r="E7" s="11">
        <v>205</v>
      </c>
      <c r="F7" s="11">
        <v>349</v>
      </c>
    </row>
    <row r="8" spans="1:6" x14ac:dyDescent="0.25">
      <c r="A8" s="14" t="s">
        <v>8375</v>
      </c>
      <c r="B8" s="11">
        <v>32</v>
      </c>
      <c r="C8" s="11">
        <v>129</v>
      </c>
      <c r="D8" s="11">
        <v>5</v>
      </c>
      <c r="E8" s="11">
        <v>178</v>
      </c>
      <c r="F8" s="11">
        <v>344</v>
      </c>
    </row>
    <row r="9" spans="1:6" x14ac:dyDescent="0.25">
      <c r="A9" s="14" t="s">
        <v>8376</v>
      </c>
      <c r="B9" s="11">
        <v>25</v>
      </c>
      <c r="C9" s="11">
        <v>103</v>
      </c>
      <c r="D9" s="11">
        <v>3</v>
      </c>
      <c r="E9" s="11">
        <v>190</v>
      </c>
      <c r="F9" s="11">
        <v>321</v>
      </c>
    </row>
    <row r="10" spans="1:6" x14ac:dyDescent="0.25">
      <c r="A10" s="14" t="s">
        <v>8368</v>
      </c>
      <c r="B10" s="11">
        <v>27</v>
      </c>
      <c r="C10" s="11">
        <v>122</v>
      </c>
      <c r="D10" s="11">
        <v>3</v>
      </c>
      <c r="E10" s="11">
        <v>234</v>
      </c>
      <c r="F10" s="11">
        <v>386</v>
      </c>
    </row>
    <row r="11" spans="1:6" x14ac:dyDescent="0.25">
      <c r="A11" s="14" t="s">
        <v>8377</v>
      </c>
      <c r="B11" s="11">
        <v>26</v>
      </c>
      <c r="C11" s="11">
        <v>141</v>
      </c>
      <c r="D11" s="11">
        <v>5</v>
      </c>
      <c r="E11" s="11">
        <v>211</v>
      </c>
      <c r="F11" s="11">
        <v>383</v>
      </c>
    </row>
    <row r="12" spans="1:6" x14ac:dyDescent="0.25">
      <c r="A12" s="14" t="s">
        <v>8369</v>
      </c>
      <c r="B12" s="11">
        <v>31</v>
      </c>
      <c r="C12" s="11">
        <v>156</v>
      </c>
      <c r="D12" s="11">
        <v>5</v>
      </c>
      <c r="E12" s="11">
        <v>194</v>
      </c>
      <c r="F12" s="11">
        <v>386</v>
      </c>
    </row>
    <row r="13" spans="1:6" x14ac:dyDescent="0.25">
      <c r="A13" s="14" t="s">
        <v>8370</v>
      </c>
      <c r="B13" s="11">
        <v>25</v>
      </c>
      <c r="C13" s="11">
        <v>137</v>
      </c>
      <c r="D13" s="11">
        <v>4</v>
      </c>
      <c r="E13" s="11">
        <v>163</v>
      </c>
      <c r="F13" s="11">
        <v>329</v>
      </c>
    </row>
    <row r="14" spans="1:6" x14ac:dyDescent="0.25">
      <c r="A14" s="14" t="s">
        <v>8371</v>
      </c>
      <c r="B14" s="11">
        <v>36</v>
      </c>
      <c r="C14" s="11">
        <v>105</v>
      </c>
      <c r="D14" s="11">
        <v>8</v>
      </c>
      <c r="E14" s="11">
        <v>148</v>
      </c>
      <c r="F14" s="11">
        <v>297</v>
      </c>
    </row>
    <row r="15" spans="1:6" x14ac:dyDescent="0.25">
      <c r="A15" s="14" t="s">
        <v>8372</v>
      </c>
      <c r="B15" s="11">
        <v>38</v>
      </c>
      <c r="C15" s="11">
        <v>124</v>
      </c>
      <c r="D15" s="11">
        <v>6</v>
      </c>
      <c r="E15" s="11">
        <v>183</v>
      </c>
      <c r="F15" s="11">
        <v>351</v>
      </c>
    </row>
    <row r="16" spans="1:6" x14ac:dyDescent="0.25">
      <c r="A16" s="14" t="s">
        <v>8373</v>
      </c>
      <c r="B16" s="11">
        <v>26</v>
      </c>
      <c r="C16" s="11">
        <v>121</v>
      </c>
      <c r="D16" s="11">
        <v>4</v>
      </c>
      <c r="E16" s="11">
        <v>181</v>
      </c>
      <c r="F16" s="11">
        <v>332</v>
      </c>
    </row>
    <row r="17" spans="1:6" x14ac:dyDescent="0.25">
      <c r="A17" s="14" t="s">
        <v>8378</v>
      </c>
      <c r="B17" s="11">
        <v>24</v>
      </c>
      <c r="C17" s="11">
        <v>109</v>
      </c>
      <c r="D17" s="11">
        <v>4</v>
      </c>
      <c r="E17" s="11">
        <v>114</v>
      </c>
      <c r="F17" s="11">
        <v>251</v>
      </c>
    </row>
    <row r="18" spans="1:6" x14ac:dyDescent="0.25">
      <c r="A18" s="14" t="s">
        <v>8361</v>
      </c>
      <c r="B18" s="11">
        <v>349</v>
      </c>
      <c r="C18" s="11">
        <v>1530</v>
      </c>
      <c r="D18" s="11">
        <v>50</v>
      </c>
      <c r="E18" s="11">
        <v>2185</v>
      </c>
      <c r="F18" s="11">
        <v>4114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62DA-5991-41D0-912E-F3BBACCAE250}">
  <dimension ref="A1:H13"/>
  <sheetViews>
    <sheetView workbookViewId="0">
      <selection activeCell="B16" sqref="B16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COUNTIFS(Data!F:F,"Successful",Data!E:E,"&lt;1000")</f>
        <v>248</v>
      </c>
      <c r="C2">
        <f>COUNTIFS(Data!F:F,"Failed",Data!E:E,"&lt;1000")</f>
        <v>1202</v>
      </c>
      <c r="D2">
        <f>COUNTIFS(Data!F:F,"Canceled",Data!E:E,"&lt;1000")</f>
        <v>262</v>
      </c>
      <c r="E2">
        <f>SUM(B2:D2)</f>
        <v>1712</v>
      </c>
      <c r="F2" s="6">
        <f>B2/E2</f>
        <v>0.14485981308411214</v>
      </c>
      <c r="G2" s="6">
        <f>C2/E2</f>
        <v>0.70210280373831779</v>
      </c>
      <c r="H2" s="6">
        <f>D2/E2</f>
        <v>0.1530373831775701</v>
      </c>
    </row>
    <row r="3" spans="1:8" x14ac:dyDescent="0.25">
      <c r="A3" t="s">
        <v>8389</v>
      </c>
      <c r="B3">
        <f>COUNTIFS(Data!F:F,"Successful",Data!E:E,"&gt;999",Data!E:E,"&lt;5000")</f>
        <v>907</v>
      </c>
      <c r="C3">
        <f>COUNTIFS(Data!F:F,"Failed",Data!E:E,"&gt;999",Data!E:E,"&lt;5000")</f>
        <v>219</v>
      </c>
      <c r="D3">
        <f>COUNTIFS(Data!F:F,"Canceled",Data!E:E,"&gt;999",Data!E:E,"&lt;5000")</f>
        <v>48</v>
      </c>
      <c r="E3">
        <f t="shared" ref="E3:E13" si="0">SUM(B3:D3)</f>
        <v>1174</v>
      </c>
      <c r="F3" s="6">
        <f t="shared" ref="F3:F13" si="1">B3/E3</f>
        <v>0.77257240204429301</v>
      </c>
      <c r="G3" s="6">
        <f t="shared" ref="G3:G13" si="2">C3/E3</f>
        <v>0.18654173764906304</v>
      </c>
      <c r="H3" s="6">
        <f t="shared" ref="H3:H13" si="3">D3/E3</f>
        <v>4.0885860306643949E-2</v>
      </c>
    </row>
    <row r="4" spans="1:8" x14ac:dyDescent="0.25">
      <c r="A4" t="s">
        <v>8390</v>
      </c>
      <c r="B4">
        <f>COUNTIFS(Data!F:F,"Successful",Data!E:E,"&gt;4999",Data!E:E,"&lt;10000")</f>
        <v>383</v>
      </c>
      <c r="C4">
        <f>COUNTIFS(Data!F:F,"Failed",Data!E:E,"&gt;4999",Data!E:E,"&lt;10000")</f>
        <v>54</v>
      </c>
      <c r="D4">
        <f>COUNTIFS(Data!F:F,"Canceled",Data!E:E,"&gt;4999",Data!E:E,"&lt;10000")</f>
        <v>14</v>
      </c>
      <c r="E4">
        <f t="shared" si="0"/>
        <v>451</v>
      </c>
      <c r="F4" s="6">
        <f t="shared" si="1"/>
        <v>0.84922394678492241</v>
      </c>
      <c r="G4" s="6">
        <f t="shared" si="2"/>
        <v>0.11973392461197339</v>
      </c>
      <c r="H4" s="6">
        <f t="shared" si="3"/>
        <v>3.1042128603104215E-2</v>
      </c>
    </row>
    <row r="5" spans="1:8" x14ac:dyDescent="0.25">
      <c r="A5" t="s">
        <v>8391</v>
      </c>
      <c r="B5">
        <f>COUNTIFS(Data!F:F,"Successful",Data!E:E,"&gt;9999",Data!E:E,"&lt;15000")</f>
        <v>178</v>
      </c>
      <c r="C5">
        <f>COUNTIFS(Data!F:F,"Failed",Data!E:E,"&gt;9999",Data!E:E,"&lt;15000")</f>
        <v>18</v>
      </c>
      <c r="D5">
        <f>COUNTIFS(Data!F:F,"Canceled",Data!E:E,"&gt;9999",Data!E:E,"&lt;15000")</f>
        <v>6</v>
      </c>
      <c r="E5">
        <f t="shared" si="0"/>
        <v>202</v>
      </c>
      <c r="F5" s="6">
        <f t="shared" si="1"/>
        <v>0.88118811881188119</v>
      </c>
      <c r="G5" s="6">
        <f t="shared" si="2"/>
        <v>8.9108910891089105E-2</v>
      </c>
      <c r="H5" s="6">
        <f t="shared" si="3"/>
        <v>2.9702970297029702E-2</v>
      </c>
    </row>
    <row r="6" spans="1:8" x14ac:dyDescent="0.25">
      <c r="A6" t="s">
        <v>8392</v>
      </c>
      <c r="B6">
        <f>COUNTIFS(Data!F:F,"Successful",Data!E:E,"&gt;14999",Data!E:E,"&lt;20000")</f>
        <v>97</v>
      </c>
      <c r="C6">
        <f>COUNTIFS(Data!F:F,"Failed",Data!E:E,"&gt;14999",Data!E:E,"&lt;20000")</f>
        <v>9</v>
      </c>
      <c r="D6">
        <f>COUNTIFS(Data!F:F,"Canceled",Data!E:E,"&gt;14999",Data!E:E,"&lt;20000")</f>
        <v>4</v>
      </c>
      <c r="E6">
        <f t="shared" si="0"/>
        <v>110</v>
      </c>
      <c r="F6" s="6">
        <f t="shared" si="1"/>
        <v>0.88181818181818183</v>
      </c>
      <c r="G6" s="6">
        <f t="shared" si="2"/>
        <v>8.1818181818181818E-2</v>
      </c>
      <c r="H6" s="6">
        <f t="shared" si="3"/>
        <v>3.6363636363636362E-2</v>
      </c>
    </row>
    <row r="7" spans="1:8" x14ac:dyDescent="0.25">
      <c r="A7" t="s">
        <v>8393</v>
      </c>
      <c r="B7">
        <f>COUNTIFS(Data!F:F,"Successful",Data!E:E,"&gt;19999",Data!E:E,"&lt;25000")</f>
        <v>66</v>
      </c>
      <c r="C7">
        <f>COUNTIFS(Data!F:F,"Failed",Data!E:E,"&gt;19999",Data!E:E,"&lt;25000")</f>
        <v>6</v>
      </c>
      <c r="D7">
        <f>COUNTIFS(Data!F:F,"Canceled",Data!E:E,"&gt;19999",Data!E:E,"&lt;25000")</f>
        <v>3</v>
      </c>
      <c r="E7">
        <f t="shared" si="0"/>
        <v>75</v>
      </c>
      <c r="F7" s="6">
        <f t="shared" si="1"/>
        <v>0.88</v>
      </c>
      <c r="G7" s="6">
        <f t="shared" si="2"/>
        <v>0.08</v>
      </c>
      <c r="H7" s="6">
        <f t="shared" si="3"/>
        <v>0.04</v>
      </c>
    </row>
    <row r="8" spans="1:8" x14ac:dyDescent="0.25">
      <c r="A8" t="s">
        <v>8394</v>
      </c>
      <c r="B8">
        <f>COUNTIFS(Data!F:F,"Successful",Data!E:E,"&gt;24999",Data!E:E,"&lt;30000")</f>
        <v>51</v>
      </c>
      <c r="C8">
        <f>COUNTIFS(Data!F:F,"Failed",Data!E:E,"&gt;24999",Data!E:E,"&lt;30000")</f>
        <v>5</v>
      </c>
      <c r="D8">
        <f>COUNTIFS(Data!F:F,"Canceled",Data!E:E,"&gt;24999",Data!E:E,"&lt;30000")</f>
        <v>0</v>
      </c>
      <c r="E8">
        <f t="shared" si="0"/>
        <v>56</v>
      </c>
      <c r="F8" s="6">
        <f t="shared" si="1"/>
        <v>0.9107142857142857</v>
      </c>
      <c r="G8" s="6">
        <f t="shared" si="2"/>
        <v>8.9285714285714288E-2</v>
      </c>
      <c r="H8" s="6">
        <f t="shared" si="3"/>
        <v>0</v>
      </c>
    </row>
    <row r="9" spans="1:8" x14ac:dyDescent="0.25">
      <c r="A9" t="s">
        <v>8395</v>
      </c>
      <c r="B9">
        <f>COUNTIFS(Data!F:F,"Successful",Data!E:E,"&gt;29999",Data!E:E,"&lt;35000")</f>
        <v>47</v>
      </c>
      <c r="C9">
        <f>COUNTIFS(Data!F:F,"Failed",Data!E:E,"&gt;29999",Data!E:E,"&lt;35000")</f>
        <v>4</v>
      </c>
      <c r="D9">
        <f>COUNTIFS(Data!F:F,"Canceled",Data!E:E,"&gt;29999",Data!E:E,"&lt;35000")</f>
        <v>1</v>
      </c>
      <c r="E9">
        <f t="shared" si="0"/>
        <v>52</v>
      </c>
      <c r="F9" s="6">
        <f t="shared" si="1"/>
        <v>0.90384615384615385</v>
      </c>
      <c r="G9" s="6">
        <f t="shared" si="2"/>
        <v>7.6923076923076927E-2</v>
      </c>
      <c r="H9" s="6">
        <f t="shared" si="3"/>
        <v>1.9230769230769232E-2</v>
      </c>
    </row>
    <row r="10" spans="1:8" x14ac:dyDescent="0.25">
      <c r="A10" t="s">
        <v>8396</v>
      </c>
      <c r="B10">
        <f>COUNTIFS(Data!F:F,"Successful",Data!E:E,"&gt;34999",Data!E:E,"&lt;40000")</f>
        <v>25</v>
      </c>
      <c r="C10">
        <f>COUNTIFS(Data!F:F,"Failed",Data!E:E,"&gt;34999",Data!E:E,"&lt;40000")</f>
        <v>2</v>
      </c>
      <c r="D10">
        <f>COUNTIFS(Data!F:F,"Canceled",Data!E:E,"&gt;34999",Data!E:E,"&lt;40000")</f>
        <v>0</v>
      </c>
      <c r="E10">
        <f t="shared" si="0"/>
        <v>27</v>
      </c>
      <c r="F10" s="6">
        <f t="shared" si="1"/>
        <v>0.92592592592592593</v>
      </c>
      <c r="G10" s="6">
        <f t="shared" si="2"/>
        <v>7.407407407407407E-2</v>
      </c>
      <c r="H10" s="6">
        <f t="shared" si="3"/>
        <v>0</v>
      </c>
    </row>
    <row r="11" spans="1:8" x14ac:dyDescent="0.25">
      <c r="A11" t="s">
        <v>8397</v>
      </c>
      <c r="B11">
        <f>COUNTIFS(Data!F:F,"Successful",Data!E:E,"&gt;39999",Data!E:E,"&lt;45000")</f>
        <v>19</v>
      </c>
      <c r="C11">
        <f>COUNTIFS(Data!F:F,"Failed",Data!E:E,"&gt;39999",Data!E:E,"&lt;45000")</f>
        <v>4</v>
      </c>
      <c r="D11">
        <f>COUNTIFS(Data!F:F,"Canceled",Data!E:E,"&gt;39999",Data!E:E,"&lt;45000")</f>
        <v>2</v>
      </c>
      <c r="E11">
        <f t="shared" si="0"/>
        <v>25</v>
      </c>
      <c r="F11" s="6">
        <f t="shared" si="1"/>
        <v>0.76</v>
      </c>
      <c r="G11" s="6">
        <f t="shared" si="2"/>
        <v>0.16</v>
      </c>
      <c r="H11" s="6">
        <f t="shared" si="3"/>
        <v>0.08</v>
      </c>
    </row>
    <row r="12" spans="1:8" x14ac:dyDescent="0.25">
      <c r="A12" t="s">
        <v>8398</v>
      </c>
      <c r="B12">
        <f>COUNTIFS(Data!F:F,"Successful",Data!E:E,"&gt;44999",Data!E:E,"&lt;50000")</f>
        <v>17</v>
      </c>
      <c r="C12">
        <f>COUNTIFS(Data!F:F,"Failed",Data!E:E,"&gt;44999",Data!E:E,"&lt;50000")</f>
        <v>1</v>
      </c>
      <c r="D12">
        <f>COUNTIFS(Data!F:F,"Canceled",Data!E:E,"&gt;44999",Data!E:E,"&lt;50000")</f>
        <v>0</v>
      </c>
      <c r="E12">
        <f t="shared" si="0"/>
        <v>18</v>
      </c>
      <c r="F12" s="6">
        <f t="shared" si="1"/>
        <v>0.94444444444444442</v>
      </c>
      <c r="G12" s="6">
        <f t="shared" si="2"/>
        <v>5.5555555555555552E-2</v>
      </c>
      <c r="H12" s="6">
        <f t="shared" si="3"/>
        <v>0</v>
      </c>
    </row>
    <row r="13" spans="1:8" x14ac:dyDescent="0.25">
      <c r="A13" t="s">
        <v>8399</v>
      </c>
      <c r="B13">
        <f>COUNTIFS(Data!F:F,"Successful",Data!E:E,"&gt;49999")</f>
        <v>147</v>
      </c>
      <c r="C13">
        <f>COUNTIFS(Data!F:F,"Failed",Data!E:E,"&gt;49999")</f>
        <v>6</v>
      </c>
      <c r="D13">
        <f>COUNTIFS(Data!F:F,"Canceled",Data!E:E,"&gt;49999")</f>
        <v>9</v>
      </c>
      <c r="E13">
        <f t="shared" si="0"/>
        <v>162</v>
      </c>
      <c r="F13" s="6">
        <f t="shared" si="1"/>
        <v>0.90740740740740744</v>
      </c>
      <c r="G13" s="6">
        <f t="shared" si="2"/>
        <v>3.7037037037037035E-2</v>
      </c>
      <c r="H13" s="6">
        <f t="shared" si="3"/>
        <v>5.5555555555555552E-2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Pivot1</vt:lpstr>
      <vt:lpstr>Pivot Chart1</vt:lpstr>
      <vt:lpstr>Pivot Chart2</vt:lpstr>
      <vt:lpstr>Pivot Chart3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Nathan Weinberg</cp:lastModifiedBy>
  <dcterms:created xsi:type="dcterms:W3CDTF">2017-04-20T15:17:24Z</dcterms:created>
  <dcterms:modified xsi:type="dcterms:W3CDTF">2021-06-20T04:26:47Z</dcterms:modified>
</cp:coreProperties>
</file>