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slicerCaches/slicerCache13.xml" ContentType="application/vnd.ms-excel.slicerCache+xml"/>
  <Override PartName="/xl/slicerCaches/slicerCache14.xml" ContentType="application/vnd.ms-excel.slicerCache+xml"/>
  <Override PartName="/xl/slicerCaches/slicerCache1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preem.ds/Downloads/mog's find work: study/"/>
    </mc:Choice>
  </mc:AlternateContent>
  <xr:revisionPtr revIDLastSave="0" documentId="8_{63C48CA9-0813-6744-9B6E-844FEFDC6373}" xr6:coauthVersionLast="47" xr6:coauthVersionMax="47" xr10:uidLastSave="{00000000-0000-0000-0000-000000000000}"/>
  <bookViews>
    <workbookView xWindow="0" yWindow="740" windowWidth="30240" windowHeight="18900" activeTab="6" xr2:uid="{00000000-000D-0000-FFFF-FFFF00000000}"/>
  </bookViews>
  <sheets>
    <sheet name="Dog Breed" sheetId="1" r:id="rId1"/>
    <sheet name="Dog Breed Clean" sheetId="2" r:id="rId2"/>
    <sheet name="Cat Breed" sheetId="3" r:id="rId3"/>
    <sheet name="Cat Breed Clean" sheetId="4" r:id="rId4"/>
    <sheet name=" Summary" sheetId="5" r:id="rId5"/>
    <sheet name="pivot chart for cat" sheetId="13" r:id="rId6"/>
    <sheet name="pivot charts for dog" sheetId="17" r:id="rId7"/>
  </sheets>
  <definedNames>
    <definedName name="_xlnm._FilterDatabase" localSheetId="2" hidden="1">'Cat Breed'!$A$1:$J$68</definedName>
    <definedName name="_xlnm._FilterDatabase" localSheetId="3" hidden="1">'Cat Breed Clean'!$A$1:$T$68</definedName>
    <definedName name="_xlnm._FilterDatabase" localSheetId="0" hidden="1">'Dog Breed'!$A$1:$N$251</definedName>
    <definedName name="_xlnm._FilterDatabase" localSheetId="1" hidden="1">'Dog Breed Clean'!$A$1:$Z$251</definedName>
    <definedName name="Slicer_Average_Sales">#N/A</definedName>
    <definedName name="Slicer_Average_Sales1">#N/A</definedName>
    <definedName name="Slicer_Average_Sales2">#N/A</definedName>
    <definedName name="Slicer_Group1">#N/A</definedName>
    <definedName name="Slicer_Intelligence">#N/A</definedName>
    <definedName name="Slicer_Lap_Cat">#N/A</definedName>
    <definedName name="Slicer_Male_WtKg">#N/A</definedName>
    <definedName name="Slicer_Male_WtKg1">#N/A</definedName>
    <definedName name="Slicer_Popularity_US_2017">#N/A</definedName>
    <definedName name="Slicer_Popularity_US_20171">#N/A</definedName>
    <definedName name="Slicer_Qty_Sold">#N/A</definedName>
    <definedName name="Slicer_Qty_Sold1">#N/A</definedName>
    <definedName name="Slicer_Temperment">#N/A</definedName>
    <definedName name="Slicer_Temperment1">#N/A</definedName>
    <definedName name="Slicer_Watch_dog">#N/A</definedName>
  </definedNames>
  <calcPr calcId="191029"/>
  <pivotCaches>
    <pivotCache cacheId="124" r:id="rId8"/>
    <pivotCache cacheId="147" r:id="rId9"/>
  </pivotCaches>
  <fileRecoveryPr repairLoad="1"/>
  <extLst>
    <ext xmlns:x14="http://schemas.microsoft.com/office/spreadsheetml/2009/9/main" uri="{876F7934-8845-4945-9796-88D515C7AA90}">
      <x14:pivotCaches>
        <pivotCache cacheId="109" r:id="rId10"/>
      </x14:pivotCaches>
    </ext>
    <ext xmlns:x14="http://schemas.microsoft.com/office/spreadsheetml/2009/9/main" uri="{BBE1A952-AA13-448e-AADC-164F8A28A991}">
      <x14:slicerCaches>
        <x14:slicerCache r:id="rId11"/>
        <x14:slicerCache r:id="rId12"/>
        <x14:slicerCache r:id="rId13"/>
        <x14:slicerCache r:id="rId14"/>
        <x14:slicerCache r:id="rId15"/>
        <x14:slicerCache r:id="rId16"/>
        <x14:slicerCache r:id="rId17"/>
        <x14:slicerCache r:id="rId18"/>
        <x14:slicerCache r:id="rId19"/>
        <x14:slicerCache r:id="rId20"/>
        <x14:slicerCache r:id="rId21"/>
        <x14:slicerCache r:id="rId22"/>
        <x14:slicerCache r:id="rId23"/>
        <x14:slicerCache r:id="rId24"/>
        <x14:slicerCache r:id="rId2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26" roundtripDataChecksum="ffjhLHTUzgL4yhf2cyZsuHumf3GBPUz91ZfY5Ly+0aY="/>
    </ext>
  </extLst>
</workbook>
</file>

<file path=xl/calcChain.xml><?xml version="1.0" encoding="utf-8"?>
<calcChain xmlns="http://schemas.openxmlformats.org/spreadsheetml/2006/main">
  <c r="F12" i="5" l="1"/>
  <c r="F11" i="5"/>
  <c r="F3" i="5"/>
  <c r="F4" i="5"/>
  <c r="F5" i="5"/>
  <c r="F6" i="5"/>
  <c r="F7" i="5"/>
  <c r="F8" i="5"/>
  <c r="F9" i="5"/>
  <c r="F10" i="5"/>
  <c r="F2" i="5"/>
  <c r="Z3" i="5"/>
  <c r="Z2" i="5"/>
  <c r="Q11" i="5"/>
  <c r="R11" i="5" s="1" a="1"/>
  <c r="R11" i="5" s="1"/>
  <c r="Y11" i="5"/>
  <c r="Y9" i="5"/>
  <c r="Y8" i="5"/>
  <c r="Y7" i="5"/>
  <c r="Y6" i="5"/>
  <c r="Y5" i="5"/>
  <c r="Y4" i="5"/>
  <c r="Y3" i="5"/>
  <c r="Y2" i="5"/>
  <c r="L2" i="5" a="1"/>
  <c r="L2" i="5" s="1"/>
  <c r="X2" i="5"/>
  <c r="R3" i="5" a="1"/>
  <c r="R3" i="5" s="1"/>
  <c r="R4" i="5" a="1"/>
  <c r="R4" i="5" s="1"/>
  <c r="R5" i="5" a="1"/>
  <c r="R5" i="5" s="1"/>
  <c r="R6" i="5" a="1"/>
  <c r="R6" i="5" s="1"/>
  <c r="R7" i="5" a="1"/>
  <c r="R7" i="5" s="1"/>
  <c r="R8" i="5" a="1"/>
  <c r="R8" i="5" s="1"/>
  <c r="R9" i="5" a="1"/>
  <c r="R9" i="5" s="1"/>
  <c r="R10" i="5" a="1"/>
  <c r="R10" i="5" s="1"/>
  <c r="R2" i="5" a="1"/>
  <c r="R2" i="5" s="1"/>
  <c r="O9" i="5" a="1"/>
  <c r="O9" i="5" s="1"/>
  <c r="O10" i="5" a="1"/>
  <c r="O10" i="5" s="1"/>
  <c r="P11" i="5"/>
  <c r="P10" i="5"/>
  <c r="P9" i="5"/>
  <c r="P8" i="5"/>
  <c r="P7" i="5"/>
  <c r="P6" i="5"/>
  <c r="P5" i="5"/>
  <c r="P4" i="5"/>
  <c r="P3" i="5"/>
  <c r="P2" i="5"/>
  <c r="M10" i="5"/>
  <c r="M11" i="5"/>
  <c r="N11" i="5" a="1"/>
  <c r="N11" i="5" s="1"/>
  <c r="O11" i="5" s="1" a="1"/>
  <c r="O11" i="5" s="1"/>
  <c r="L11" i="5" a="1"/>
  <c r="L11" i="5" s="1"/>
  <c r="H11" i="5" a="1"/>
  <c r="H11" i="5" s="1"/>
  <c r="I11" i="5" s="1" a="1"/>
  <c r="I11" i="5" s="1"/>
  <c r="G11" i="5"/>
  <c r="L10" i="5" a="1"/>
  <c r="L10" i="5" s="1"/>
  <c r="H10" i="5" a="1"/>
  <c r="H10" i="5" s="1"/>
  <c r="I10" i="5" s="1" a="1"/>
  <c r="I10" i="5" s="1"/>
  <c r="G10" i="5"/>
  <c r="D10" i="5"/>
  <c r="M9" i="5"/>
  <c r="L9" i="5" a="1"/>
  <c r="L9" i="5" s="1"/>
  <c r="H9" i="5" a="1"/>
  <c r="H9" i="5" s="1"/>
  <c r="I9" i="5" s="1" a="1"/>
  <c r="I9" i="5" s="1"/>
  <c r="G9" i="5"/>
  <c r="D9" i="5"/>
  <c r="N8" i="5" a="1"/>
  <c r="N8" i="5" s="1"/>
  <c r="O8" i="5" s="1" a="1"/>
  <c r="O8" i="5" s="1"/>
  <c r="M8" i="5"/>
  <c r="L8" i="5" a="1"/>
  <c r="L8" i="5" s="1"/>
  <c r="H8" i="5" a="1"/>
  <c r="H8" i="5" s="1"/>
  <c r="I8" i="5" s="1" a="1"/>
  <c r="I8" i="5" s="1"/>
  <c r="G8" i="5"/>
  <c r="D8" i="5"/>
  <c r="N7" i="5" a="1"/>
  <c r="N7" i="5" s="1"/>
  <c r="O7" i="5" s="1" a="1"/>
  <c r="O7" i="5" s="1"/>
  <c r="M7" i="5"/>
  <c r="L7" i="5" a="1"/>
  <c r="L7" i="5" s="1"/>
  <c r="H7" i="5" a="1"/>
  <c r="H7" i="5" s="1"/>
  <c r="I7" i="5" s="1" a="1"/>
  <c r="I7" i="5" s="1"/>
  <c r="G7" i="5"/>
  <c r="D7" i="5"/>
  <c r="N6" i="5" a="1"/>
  <c r="N6" i="5" s="1"/>
  <c r="O6" i="5" s="1" a="1"/>
  <c r="O6" i="5" s="1"/>
  <c r="M6" i="5"/>
  <c r="L6" i="5" a="1"/>
  <c r="L6" i="5" s="1"/>
  <c r="H6" i="5" a="1"/>
  <c r="H6" i="5" s="1"/>
  <c r="I6" i="5" s="1" a="1"/>
  <c r="I6" i="5" s="1"/>
  <c r="G6" i="5"/>
  <c r="D6" i="5"/>
  <c r="B6" i="5"/>
  <c r="N5" i="5" a="1"/>
  <c r="N5" i="5" s="1"/>
  <c r="O5" i="5" s="1" a="1"/>
  <c r="O5" i="5" s="1"/>
  <c r="M5" i="5"/>
  <c r="L5" i="5" a="1"/>
  <c r="L5" i="5" s="1"/>
  <c r="H5" i="5" a="1"/>
  <c r="H5" i="5" s="1"/>
  <c r="I5" i="5" s="1" a="1"/>
  <c r="I5" i="5" s="1"/>
  <c r="G5" i="5"/>
  <c r="D5" i="5"/>
  <c r="B5" i="5"/>
  <c r="N4" i="5" a="1"/>
  <c r="N4" i="5" s="1"/>
  <c r="O4" i="5" s="1" a="1"/>
  <c r="O4" i="5" s="1"/>
  <c r="M4" i="5"/>
  <c r="L4" i="5" a="1"/>
  <c r="L4" i="5" s="1"/>
  <c r="H4" i="5" a="1"/>
  <c r="H4" i="5" s="1"/>
  <c r="I4" i="5" s="1" a="1"/>
  <c r="I4" i="5" s="1"/>
  <c r="G4" i="5"/>
  <c r="D4" i="5"/>
  <c r="B4" i="5"/>
  <c r="N3" i="5" a="1"/>
  <c r="N3" i="5" s="1"/>
  <c r="O3" i="5" s="1" a="1"/>
  <c r="O3" i="5" s="1"/>
  <c r="M3" i="5"/>
  <c r="L3" i="5" a="1"/>
  <c r="L3" i="5" s="1"/>
  <c r="H3" i="5" a="1"/>
  <c r="H3" i="5" s="1"/>
  <c r="I3" i="5" s="1" a="1"/>
  <c r="I3" i="5" s="1"/>
  <c r="G3" i="5"/>
  <c r="D3" i="5"/>
  <c r="B3" i="5"/>
  <c r="N2" i="5" a="1"/>
  <c r="N2" i="5" s="1"/>
  <c r="O2" i="5" s="1" a="1"/>
  <c r="O2" i="5" s="1"/>
  <c r="M2" i="5"/>
  <c r="H2" i="5" a="1"/>
  <c r="H2" i="5" s="1"/>
  <c r="G2" i="5"/>
  <c r="D2" i="5"/>
  <c r="B2" i="5"/>
  <c r="T3" i="4"/>
  <c r="T6" i="4"/>
  <c r="T8" i="4"/>
  <c r="T10" i="4"/>
  <c r="T5" i="4"/>
  <c r="T12" i="4"/>
  <c r="T56" i="4"/>
  <c r="T34" i="4"/>
  <c r="T54" i="4"/>
  <c r="T68" i="4"/>
  <c r="T46" i="4"/>
  <c r="T67" i="4"/>
  <c r="T61" i="4"/>
  <c r="T60" i="4"/>
  <c r="T66" i="4"/>
  <c r="T29" i="4"/>
  <c r="T14" i="4"/>
  <c r="T18" i="4"/>
  <c r="T22" i="4"/>
  <c r="T39" i="4"/>
  <c r="T32" i="4"/>
  <c r="T2" i="4"/>
  <c r="T16" i="4"/>
  <c r="T19" i="4"/>
  <c r="T50" i="4"/>
  <c r="T59" i="4"/>
  <c r="T43" i="4"/>
  <c r="T40" i="4"/>
  <c r="T51" i="4"/>
  <c r="T7" i="4"/>
  <c r="T17" i="4"/>
  <c r="T21" i="4"/>
  <c r="T27" i="4"/>
  <c r="T31" i="4"/>
  <c r="T41" i="4"/>
  <c r="T52" i="4"/>
  <c r="T36" i="4"/>
  <c r="T37" i="4"/>
  <c r="T38" i="4"/>
  <c r="T44" i="4"/>
  <c r="T49" i="4"/>
  <c r="T53" i="4"/>
  <c r="T23" i="4"/>
  <c r="T35" i="4"/>
  <c r="T4" i="4"/>
  <c r="T9" i="4"/>
  <c r="T15" i="4"/>
  <c r="T11" i="4"/>
  <c r="T20" i="4"/>
  <c r="T26" i="4"/>
  <c r="T28" i="4"/>
  <c r="T47" i="4"/>
  <c r="T55" i="4"/>
  <c r="T45" i="4"/>
  <c r="T42" i="4"/>
  <c r="T33" i="4"/>
  <c r="T58" i="4"/>
  <c r="T57" i="4"/>
  <c r="T48" i="4"/>
  <c r="T25" i="4"/>
  <c r="T64" i="4"/>
  <c r="T65" i="4"/>
  <c r="T62" i="4"/>
  <c r="T63" i="4"/>
  <c r="T13" i="4"/>
  <c r="T24" i="4"/>
  <c r="T30" i="4"/>
  <c r="AA251" i="2"/>
  <c r="AA250" i="2"/>
  <c r="AA249" i="2"/>
  <c r="AA248" i="2"/>
  <c r="AA247" i="2"/>
  <c r="AA246" i="2"/>
  <c r="AA245" i="2"/>
  <c r="AA244" i="2"/>
  <c r="AA243" i="2"/>
  <c r="AA242" i="2"/>
  <c r="AA241" i="2"/>
  <c r="AA240" i="2"/>
  <c r="AA239" i="2"/>
  <c r="AA238" i="2"/>
  <c r="AA237" i="2"/>
  <c r="AA236" i="2"/>
  <c r="AA235" i="2"/>
  <c r="AA234" i="2"/>
  <c r="AA233" i="2"/>
  <c r="AA232" i="2"/>
  <c r="AA231" i="2"/>
  <c r="AA230" i="2"/>
  <c r="AA229" i="2"/>
  <c r="AA228" i="2"/>
  <c r="AA227" i="2"/>
  <c r="AA226" i="2"/>
  <c r="AA225" i="2"/>
  <c r="AA224" i="2"/>
  <c r="AA223" i="2"/>
  <c r="AA222" i="2"/>
  <c r="AA221" i="2"/>
  <c r="AA220" i="2"/>
  <c r="AA219" i="2"/>
  <c r="AA218" i="2"/>
  <c r="AA217" i="2"/>
  <c r="AA216" i="2"/>
  <c r="AA215" i="2"/>
  <c r="AA214" i="2"/>
  <c r="AA213" i="2"/>
  <c r="AA212" i="2"/>
  <c r="AA211" i="2"/>
  <c r="AA210" i="2"/>
  <c r="AA209" i="2"/>
  <c r="AA208" i="2"/>
  <c r="AA207" i="2"/>
  <c r="AA206" i="2"/>
  <c r="AA205" i="2"/>
  <c r="AA204" i="2"/>
  <c r="AA203" i="2"/>
  <c r="AA202" i="2"/>
  <c r="AA201" i="2"/>
  <c r="AA200" i="2"/>
  <c r="AA199" i="2"/>
  <c r="AA198" i="2"/>
  <c r="AA197" i="2"/>
  <c r="AA196" i="2"/>
  <c r="AA195" i="2"/>
  <c r="AA194" i="2"/>
  <c r="AA193" i="2"/>
  <c r="AA192" i="2"/>
  <c r="AA191" i="2"/>
  <c r="AA190" i="2"/>
  <c r="AA189" i="2"/>
  <c r="AA188" i="2"/>
  <c r="AA187" i="2"/>
  <c r="AA186" i="2"/>
  <c r="AA185" i="2"/>
  <c r="AA184" i="2"/>
  <c r="AA183" i="2"/>
  <c r="AA182" i="2"/>
  <c r="AA181" i="2"/>
  <c r="AA180" i="2"/>
  <c r="AA179" i="2"/>
  <c r="AA178" i="2"/>
  <c r="AA177" i="2"/>
  <c r="AA176" i="2"/>
  <c r="AA175" i="2"/>
  <c r="AA174" i="2"/>
  <c r="AA173" i="2"/>
  <c r="AA172" i="2"/>
  <c r="AA171" i="2"/>
  <c r="AA170" i="2"/>
  <c r="AA169" i="2"/>
  <c r="AA168" i="2"/>
  <c r="AA167" i="2"/>
  <c r="AA166" i="2"/>
  <c r="AA165" i="2"/>
  <c r="AA164" i="2"/>
  <c r="AA163" i="2"/>
  <c r="AA162" i="2"/>
  <c r="AA161" i="2"/>
  <c r="AA160" i="2"/>
  <c r="AA159" i="2"/>
  <c r="AA158" i="2"/>
  <c r="AA157" i="2"/>
  <c r="AA156" i="2"/>
  <c r="AA155" i="2"/>
  <c r="AA154" i="2"/>
  <c r="AA153" i="2"/>
  <c r="AA152" i="2"/>
  <c r="AA151" i="2"/>
  <c r="AA150" i="2"/>
  <c r="AA149" i="2"/>
  <c r="AA148" i="2"/>
  <c r="AA147" i="2"/>
  <c r="AA146" i="2"/>
  <c r="AA145" i="2"/>
  <c r="AA144" i="2"/>
  <c r="AA143" i="2"/>
  <c r="AA142" i="2"/>
  <c r="AA141" i="2"/>
  <c r="AA140" i="2"/>
  <c r="AA139" i="2"/>
  <c r="AA138" i="2"/>
  <c r="AA137" i="2"/>
  <c r="AA136" i="2"/>
  <c r="AA135" i="2"/>
  <c r="AA134" i="2"/>
  <c r="AA133" i="2"/>
  <c r="AA132" i="2"/>
  <c r="AA131" i="2"/>
  <c r="AA130" i="2"/>
  <c r="AA129" i="2"/>
  <c r="AA128" i="2"/>
  <c r="AA127" i="2"/>
  <c r="AA126" i="2"/>
  <c r="AA125" i="2"/>
  <c r="AA124" i="2"/>
  <c r="AA123" i="2"/>
  <c r="AA122" i="2"/>
  <c r="AA121" i="2"/>
  <c r="AA120" i="2"/>
  <c r="AA119" i="2"/>
  <c r="AA118" i="2"/>
  <c r="AA117" i="2"/>
  <c r="AA116" i="2"/>
  <c r="AA115" i="2"/>
  <c r="AA114" i="2"/>
  <c r="AA113" i="2"/>
  <c r="AA112" i="2"/>
  <c r="AA111" i="2"/>
  <c r="AA110" i="2"/>
  <c r="AA109" i="2"/>
  <c r="AA108" i="2"/>
  <c r="AA107" i="2"/>
  <c r="AA106" i="2"/>
  <c r="AA105" i="2"/>
  <c r="AA104" i="2"/>
  <c r="AA103" i="2"/>
  <c r="AA102" i="2"/>
  <c r="AA101" i="2"/>
  <c r="AA100" i="2"/>
  <c r="AA99" i="2"/>
  <c r="AA98" i="2"/>
  <c r="AA97" i="2"/>
  <c r="AA96" i="2"/>
  <c r="AA95" i="2"/>
  <c r="AA94" i="2"/>
  <c r="AA93" i="2"/>
  <c r="AA92" i="2"/>
  <c r="AA91" i="2"/>
  <c r="AA90" i="2"/>
  <c r="AA89" i="2"/>
  <c r="AA88" i="2"/>
  <c r="AA87" i="2"/>
  <c r="AA86" i="2"/>
  <c r="AA85" i="2"/>
  <c r="AA84" i="2"/>
  <c r="AA83" i="2"/>
  <c r="AA82" i="2"/>
  <c r="AA81" i="2"/>
  <c r="AA80" i="2"/>
  <c r="AA79" i="2"/>
  <c r="AA78" i="2"/>
  <c r="AA77" i="2"/>
  <c r="AA76" i="2"/>
  <c r="AA75" i="2"/>
  <c r="AA74" i="2"/>
  <c r="AA73" i="2"/>
  <c r="AA72" i="2"/>
  <c r="AA71" i="2"/>
  <c r="AA70" i="2"/>
  <c r="AA69" i="2"/>
  <c r="AA68" i="2"/>
  <c r="AA67" i="2"/>
  <c r="AA66" i="2"/>
  <c r="AA65" i="2"/>
  <c r="AA64" i="2"/>
  <c r="AA63" i="2"/>
  <c r="AA62" i="2"/>
  <c r="AA61" i="2"/>
  <c r="AA60" i="2"/>
  <c r="AA59" i="2"/>
  <c r="AA58" i="2"/>
  <c r="AA57" i="2"/>
  <c r="AA56" i="2"/>
  <c r="AA55" i="2"/>
  <c r="AA54" i="2"/>
  <c r="AA53" i="2"/>
  <c r="AA52" i="2"/>
  <c r="AA51" i="2"/>
  <c r="AA50" i="2"/>
  <c r="AA49" i="2"/>
  <c r="AA48" i="2"/>
  <c r="AA47" i="2"/>
  <c r="AA46" i="2"/>
  <c r="AA45" i="2"/>
  <c r="AA44" i="2"/>
  <c r="AA43" i="2"/>
  <c r="AA42" i="2"/>
  <c r="AA41" i="2"/>
  <c r="AA40" i="2"/>
  <c r="AA39" i="2"/>
  <c r="AA38" i="2"/>
  <c r="AA37" i="2"/>
  <c r="AA36" i="2"/>
  <c r="AA35" i="2"/>
  <c r="AA34" i="2"/>
  <c r="AA33" i="2"/>
  <c r="AA32" i="2"/>
  <c r="AA31" i="2"/>
  <c r="AA30" i="2"/>
  <c r="AA29" i="2"/>
  <c r="AA28" i="2"/>
  <c r="AA27" i="2"/>
  <c r="AA26" i="2"/>
  <c r="AA25" i="2"/>
  <c r="AA24" i="2"/>
  <c r="AA23" i="2"/>
  <c r="AA22" i="2"/>
  <c r="AA21" i="2"/>
  <c r="AA20" i="2"/>
  <c r="AA19" i="2"/>
  <c r="AA18" i="2"/>
  <c r="AA17" i="2"/>
  <c r="AA16" i="2"/>
  <c r="AA15" i="2"/>
  <c r="AA14" i="2"/>
  <c r="AA13" i="2"/>
  <c r="AA12" i="2"/>
  <c r="AA11" i="2"/>
  <c r="AA10" i="2"/>
  <c r="AA9" i="2"/>
  <c r="AA8" i="2"/>
  <c r="AA7" i="2"/>
  <c r="AA6" i="2"/>
  <c r="AA5" i="2"/>
  <c r="AA4" i="2"/>
  <c r="AA3" i="2"/>
  <c r="AA2" i="2"/>
  <c r="I2" i="5" l="1" a="1"/>
  <c r="I2" i="5" s="1"/>
  <c r="W2"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<sst xmlns="http://schemas.openxmlformats.org/spreadsheetml/2006/main" count="6361" uniqueCount="852">
  <si>
    <t>BreedName</t>
  </si>
  <si>
    <t>AltBreedName</t>
  </si>
  <si>
    <t>Group1</t>
  </si>
  <si>
    <t>Group2</t>
  </si>
  <si>
    <t>MaleWtKg</t>
  </si>
  <si>
    <t>Temperment</t>
  </si>
  <si>
    <t>AvgPupPrice</t>
  </si>
  <si>
    <t>Intelligence</t>
  </si>
  <si>
    <t>Watchdog</t>
  </si>
  <si>
    <t>MalaysiaGuardedDog</t>
  </si>
  <si>
    <t>MalaysiaProhibitedDog</t>
  </si>
  <si>
    <t>MalaysiaPopularity</t>
  </si>
  <si>
    <t>PopularityUS2017</t>
  </si>
  <si>
    <t>Qty Sold</t>
  </si>
  <si>
    <t>Affenpinscher</t>
  </si>
  <si>
    <t>Toy</t>
  </si>
  <si>
    <t>Companion</t>
  </si>
  <si>
    <t>Active, Adventurous, Curious, Fun-loving, Playful, Stubborn</t>
  </si>
  <si>
    <t>Afghan Hound</t>
  </si>
  <si>
    <t>Sporting</t>
  </si>
  <si>
    <t>Sight</t>
  </si>
  <si>
    <t>Aloof, Clownish, Dignified, Happy, Independent</t>
  </si>
  <si>
    <t>African Hunting Dog</t>
  </si>
  <si>
    <t>Wild</t>
  </si>
  <si>
    <t>Airedale Terrier</t>
  </si>
  <si>
    <t>Airedale</t>
  </si>
  <si>
    <t>Terrier</t>
  </si>
  <si>
    <t>Alert, Confident, Courageous, Friendly, Intelligent, Outgoing</t>
  </si>
  <si>
    <t>Akbash</t>
  </si>
  <si>
    <t>Working</t>
  </si>
  <si>
    <t>Guardian</t>
  </si>
  <si>
    <t>Affectionate, Alert, Courageous, Independent, Intelligent, Loyal</t>
  </si>
  <si>
    <t>Akita</t>
  </si>
  <si>
    <t>Herding</t>
  </si>
  <si>
    <t>Alert, Courageous, Dignified, Docile, Friendly, Intelligent, Responsive</t>
  </si>
  <si>
    <t>Alaskan Malamute</t>
  </si>
  <si>
    <t>Malamute</t>
  </si>
  <si>
    <t>Northern</t>
  </si>
  <si>
    <t>Affectionate, Devoted, Dignified, Friendly, Loyal, Playful</t>
  </si>
  <si>
    <t>American Bulldog</t>
  </si>
  <si>
    <t>Affectionate, Alert, Courageous, Energetic, Gentle, Loving, Out-going, Social</t>
  </si>
  <si>
    <t>American Eskimo Dog</t>
  </si>
  <si>
    <t>Non Sporting</t>
  </si>
  <si>
    <t>Alert, Energetic, Friendly, Independent, Intelligent, Protective</t>
  </si>
  <si>
    <t>American Hairless Terrier</t>
  </si>
  <si>
    <t>Alert, Lively, Loving, Intelligent, Inquisitive, Playful</t>
  </si>
  <si>
    <t>American Staffordshire Terrier</t>
  </si>
  <si>
    <t>Attentive, Courageous, Devoted, Friendly, Loyal, Tenacious, Intelligent</t>
  </si>
  <si>
    <t>American Water Spaniel</t>
  </si>
  <si>
    <t>Gun</t>
  </si>
  <si>
    <t>Energetic, Friendly, Intelligent, Obedient, Protective, Trainable</t>
  </si>
  <si>
    <t>Anatolian Shepherd</t>
  </si>
  <si>
    <t>Bold, Confident, Independent, Intelligent, Proud, Steady</t>
  </si>
  <si>
    <t>Appenzell Mountain Dog</t>
  </si>
  <si>
    <t>Appenzeller</t>
  </si>
  <si>
    <t>Energetic, Fearless, Lively, Reliable, Self-assured, Social</t>
  </si>
  <si>
    <t>Australian Cattle Dog/Blue Heeler</t>
  </si>
  <si>
    <t>Aggressive, Alert, Energetic, Intelligent, Loyal, Protective, Responsive</t>
  </si>
  <si>
    <t>Australian Kelpie</t>
  </si>
  <si>
    <t>Kelpie</t>
  </si>
  <si>
    <t>Alert, Eager, Energetic, Friendly, Intelligent, Loyal, Robust</t>
  </si>
  <si>
    <t>Australian Shepherd</t>
  </si>
  <si>
    <t>Active, Affectionate, Friendly, Good-natured, Intelligent, Protective, Loving</t>
  </si>
  <si>
    <t>Australian Terrier</t>
  </si>
  <si>
    <t>Alert, Compassionate, Courageous, Even Tempered, Loyal, Spirited, Intelligent</t>
  </si>
  <si>
    <t>Basenji</t>
  </si>
  <si>
    <t>Hound</t>
  </si>
  <si>
    <t>Affectionate, Alert, Curious, Energetic, Playful, Intelligent</t>
  </si>
  <si>
    <t>Basset Hound</t>
  </si>
  <si>
    <t>Basset</t>
  </si>
  <si>
    <t>Scenthound</t>
  </si>
  <si>
    <t>Affectionate, Devoted, Friendly, Gentle, Sweet-tempered, Tenacious</t>
  </si>
  <si>
    <t>Beagle</t>
  </si>
  <si>
    <t>Friendly, Gentle, Independent, Intelligent, Lively, Loving, Sweet</t>
  </si>
  <si>
    <t>Bearded Collie</t>
  </si>
  <si>
    <t>Active, Alert, Hardy, Intelligent, Lively, Self-confident</t>
  </si>
  <si>
    <t>Beauceron</t>
  </si>
  <si>
    <t>Courageous, Obedient, Loyal, Protective, Loving</t>
  </si>
  <si>
    <t>Bedlington Terrier</t>
  </si>
  <si>
    <t>Affectionate, Devoted, Energetic, Loyal, Playful, Reliable, Intelligent</t>
  </si>
  <si>
    <t>Belgian Shepherd Dog Sheepdog</t>
  </si>
  <si>
    <t>Groenendael</t>
  </si>
  <si>
    <t>Active, Alert, Confident, Friendly, Hard-working, Protective, Stubborn, Watchful, Intelligent</t>
  </si>
  <si>
    <t>Belgian Shepherd Laekenois</t>
  </si>
  <si>
    <t>Active, Alert, Energetic, Lively, Protective, Watchful</t>
  </si>
  <si>
    <t>Belgian Shepherd Malinois</t>
  </si>
  <si>
    <t>Malinois</t>
  </si>
  <si>
    <t>Active, Alert, Confident, Friendly, Hard-working, Protective, Stubborn, Watchful</t>
  </si>
  <si>
    <t>Belgian Shepherd Tervuren</t>
  </si>
  <si>
    <t>Alert, Attentive, Energetic, Intelligent, Loyal, Protective</t>
  </si>
  <si>
    <t>Bernese Mountain Dog</t>
  </si>
  <si>
    <t>Affectionate, Faithful, Intelligent, Loyal</t>
  </si>
  <si>
    <t>Bichon Frise</t>
  </si>
  <si>
    <t>Affectionate, Cheerful, Feisty, Gentle, Playful, Intelligent, Sensitive</t>
  </si>
  <si>
    <t>Black and Tan Coonhound</t>
  </si>
  <si>
    <t>Adaptable, Easygoing, Even-tempered, Gentle, Lovable, Trusting, Intelligent</t>
  </si>
  <si>
    <t>Black Labrador Retriever</t>
  </si>
  <si>
    <t>Affectionate, Alert, Cheerful, Energetic, Friendly, Gentle, Intelligent, Loving, Loyal, Outgoing, Playful, Responsive, Social</t>
  </si>
  <si>
    <t>Black Mouth Cur</t>
  </si>
  <si>
    <t>Active, Fearless, Kind, Loyal, Protective, Trainable</t>
  </si>
  <si>
    <t>Black Russian Terrier</t>
  </si>
  <si>
    <t>Brave, Confident, Energetic, Hardy, Lively, Stable</t>
  </si>
  <si>
    <t>Bloodhound</t>
  </si>
  <si>
    <t>Affectionate, Even-tempered, Gentle, Stubborn, Independent</t>
  </si>
  <si>
    <t>Blue Lacy</t>
  </si>
  <si>
    <t>Active, Alert, Bold, Devoted, Intelligent, Intense</t>
  </si>
  <si>
    <t>Bluetick Coonhound</t>
  </si>
  <si>
    <t>Bluetick</t>
  </si>
  <si>
    <t>Friendly, Active, Gentle</t>
  </si>
  <si>
    <t>Boerboel</t>
  </si>
  <si>
    <t>Confident, Dominant, Intelligent, Obedient, Territorial</t>
  </si>
  <si>
    <t>Bolognese</t>
  </si>
  <si>
    <t>Docile, Enterprising, Loyal, Reserved, Serious</t>
  </si>
  <si>
    <t>Border Collie</t>
  </si>
  <si>
    <t>Intelligent, Energetic, Alert, Responsive, Tenacious, Loyal, Protective</t>
  </si>
  <si>
    <t>Border Terrier</t>
  </si>
  <si>
    <t>Affectionate, Alert, Even-tempered, Fearless, Intelligent, Obedient</t>
  </si>
  <si>
    <t>Borzoi</t>
  </si>
  <si>
    <t>Athletic, Gentle, Independent, Intelligent, Quiet, Respectful</t>
  </si>
  <si>
    <t>Boston Terrier</t>
  </si>
  <si>
    <t>Boston Bull</t>
  </si>
  <si>
    <t>Affectionate, Aggressive, Friendly, Gentle, Intelligent, Lively, Playful</t>
  </si>
  <si>
    <t>Bouvier des Flanders</t>
  </si>
  <si>
    <t>Familial, Gentle, Intelligent, Loyal, Protective, Rational</t>
  </si>
  <si>
    <t>Boxer</t>
  </si>
  <si>
    <t>Brave, Bright, Confident, Energetic, Fearless, Friendly, Intelligent, Loyal, Playful</t>
  </si>
  <si>
    <t>Boykin Spaniel</t>
  </si>
  <si>
    <t>Companionable, Eager, Energetic, Friendly, Intelligent, Trainable</t>
  </si>
  <si>
    <t>Briard</t>
  </si>
  <si>
    <t>Faithful, Fearless, Intelligent, Loyal, Obedient, Protective</t>
  </si>
  <si>
    <t>Brittany Spaniel</t>
  </si>
  <si>
    <t>Alert, Independent, Intelligent, Responsive, Social</t>
  </si>
  <si>
    <t>Brussels Griffon</t>
  </si>
  <si>
    <t>Brabancon Griffon</t>
  </si>
  <si>
    <t>Alert, Companionable, Inquisitive, Self-important, Sensitive, Watchful</t>
  </si>
  <si>
    <t>Bull Terrier</t>
  </si>
  <si>
    <t>American Pit Bull Terrier</t>
  </si>
  <si>
    <t>Active, Keen, Protective, Sweet-tempered, Trainable</t>
  </si>
  <si>
    <t>Bullmastiff</t>
  </si>
  <si>
    <t>Bull Mastiff</t>
  </si>
  <si>
    <t>Alert, Calm, Courageous, Devoted, Docile, Powerful, Loyal, Protective, Reliable</t>
  </si>
  <si>
    <t>Cairn Terrier</t>
  </si>
  <si>
    <t>Cairn</t>
  </si>
  <si>
    <t>Active, Assertive, Courageous, Fearless, Hardy, Intelligent</t>
  </si>
  <si>
    <t>Canaan Dog</t>
  </si>
  <si>
    <t>Alert, Cautious, Devoted, Quick, Vigilant</t>
  </si>
  <si>
    <t>Cane Corso Mastiff</t>
  </si>
  <si>
    <t>Cheerful, Courageous, Loyal, Quiet, Social</t>
  </si>
  <si>
    <t>Carolina Dog</t>
  </si>
  <si>
    <t>Adaptable, Gentle, Loyal, Primitive, Reserved</t>
  </si>
  <si>
    <t>Catahoula Leopard Dog</t>
  </si>
  <si>
    <t>Alert, Courageous, Energetic, Gentle, Independent, Intelligent, Loving, Loyal, Protective</t>
  </si>
  <si>
    <t>Cattle Dog</t>
  </si>
  <si>
    <t>Caucasian Sheepdog (Caucasian Ovtcharka)</t>
  </si>
  <si>
    <t>Alert, Calm, Dominant, Powerful, Quick,Strong</t>
  </si>
  <si>
    <t>Cavalier King Charles Spaniel</t>
  </si>
  <si>
    <t>Affectionate, Cheerful, Courageous, Gentle, Intelligent, Social</t>
  </si>
  <si>
    <t>Chesapeake Bay Retriever</t>
  </si>
  <si>
    <t>Happy, Affectionate, Dominant, Intelligent, Protective, Quiet</t>
  </si>
  <si>
    <t>Chihuahua</t>
  </si>
  <si>
    <t>Alert, Courageous, Devoted, Lively, Intelligent, Quick</t>
  </si>
  <si>
    <t>Chinese Crested Dog</t>
  </si>
  <si>
    <t>Affectionate, Alert, Happy, Lively, Playful, Sweet-tempered</t>
  </si>
  <si>
    <t>Chinese Foo Dog</t>
  </si>
  <si>
    <t>Friendly, Devoted, Courageous</t>
  </si>
  <si>
    <t>Chinook</t>
  </si>
  <si>
    <t>Alert, Calm, Dignified, Friendly, Responsive</t>
  </si>
  <si>
    <t>Chocolate Labrador Retriever</t>
  </si>
  <si>
    <t>Chow Chow</t>
  </si>
  <si>
    <t>Chow</t>
  </si>
  <si>
    <t>Aloof, Independent, Loyal, Quiet, Intelligent, Protective, Detached</t>
  </si>
  <si>
    <t>Cirneco dell'Etna</t>
  </si>
  <si>
    <t>Affectionate, Gentle, Lively</t>
  </si>
  <si>
    <t>Clumber Spaniel</t>
  </si>
  <si>
    <t>Clumber</t>
  </si>
  <si>
    <t>Gentle, Loyal, Affectionate, Dignified, Aloof</t>
  </si>
  <si>
    <t>Cockapoo</t>
  </si>
  <si>
    <t>Affectionate, Alert, Cheerful, Friendly, Intelligent, Loving, Loyal, Outgoing, Playful, Responsive, Social</t>
  </si>
  <si>
    <t>Cocker Spaniel</t>
  </si>
  <si>
    <t>Even Tempered, Joyful, Merry, Outgoing, Intelligent, Sociable, Trusting</t>
  </si>
  <si>
    <t>Collie</t>
  </si>
  <si>
    <t>Friendly, Gentle, Intelligent, Loyal, Protective, Responsive, Social</t>
  </si>
  <si>
    <t>Coonhound</t>
  </si>
  <si>
    <t>Corgi</t>
  </si>
  <si>
    <t>Active, Affectionate, Alert, Companionable, Devoted, Gentle, Intelligent</t>
  </si>
  <si>
    <t>Coton de Tulear</t>
  </si>
  <si>
    <t>Affectionate, Intelligent, Lively, Playful, Trainable, Vocal</t>
  </si>
  <si>
    <t>Curly-Coated Retriever</t>
  </si>
  <si>
    <t>Clever, Independent, Intelligent, Lively, Sensitive, Trainable</t>
  </si>
  <si>
    <t>Dachshund</t>
  </si>
  <si>
    <t>Clever, Courageous, Devoted, Lively, Playful, Stubborn</t>
  </si>
  <si>
    <t>Dalmatian</t>
  </si>
  <si>
    <t>Active, Energetic, Friendly, Intelligent, Outgoing, Playful, Sensitive</t>
  </si>
  <si>
    <t>Dandi Dinmont Terrier</t>
  </si>
  <si>
    <t>Dandie Dinmont</t>
  </si>
  <si>
    <t>Affectionate, Companionable, Determined, Fun-loving, Independent, Lively, Intelligent</t>
  </si>
  <si>
    <t>Dhole</t>
  </si>
  <si>
    <t>Dingo</t>
  </si>
  <si>
    <t>Doberman Pinscher</t>
  </si>
  <si>
    <t>Doberman</t>
  </si>
  <si>
    <t>Alert, Energetic, Fearless, Intelligent, Loyal, Obedient</t>
  </si>
  <si>
    <t>Dogo Argentino</t>
  </si>
  <si>
    <t>Affectionate, Cheerful, Friendly, Loyal, Protective, Tolerant, Social</t>
  </si>
  <si>
    <t>Dogue de Bordeaux</t>
  </si>
  <si>
    <t>Companionable, Courageous, Devoted, Even-tempered, Loyal, Vigiliant</t>
  </si>
  <si>
    <t>Dutch Shepherd</t>
  </si>
  <si>
    <t>Affectionate, Alert, Loyal, Obedient, Reliable, Trainable</t>
  </si>
  <si>
    <t>English Bulldog</t>
  </si>
  <si>
    <t>Aggressive, Courageous, Friendly, Loving, Social, Sweet</t>
  </si>
  <si>
    <t>English Cocker Spaniel</t>
  </si>
  <si>
    <t>Affectionate, Faithful, Friendly, Intelligent, Playful, Quiet, Trainable</t>
  </si>
  <si>
    <t>English Coonhound</t>
  </si>
  <si>
    <t>Active, Energetic, High-strung, Loyal</t>
  </si>
  <si>
    <t>English Pointer</t>
  </si>
  <si>
    <t>Active, Affectionate, Amiable, Even-tempered, Kind, Loyal, Intelligent</t>
  </si>
  <si>
    <t>English Setter</t>
  </si>
  <si>
    <t>Strong-willed, Mischevious, Gentle, Energetic, Intelligent</t>
  </si>
  <si>
    <t>English Shepherd</t>
  </si>
  <si>
    <t>Adaptable, Alert, Courageous, Energetic, Friendly, Independent, Intelligent, Playful, Responsibe</t>
  </si>
  <si>
    <t>English Springer Spaniel</t>
  </si>
  <si>
    <t>Affectionate, Alert, Cheerful, Energetic, Intelligent, Playful, Social</t>
  </si>
  <si>
    <t>English Toy Spaniel</t>
  </si>
  <si>
    <t>Blenheim Spaniel</t>
  </si>
  <si>
    <t>Affectionate, Gentle, Happy, Loving, Playful, Reserved</t>
  </si>
  <si>
    <t>Entlebucher</t>
  </si>
  <si>
    <t>Agile, Devoted, Independent, Loyal, Self-confident</t>
  </si>
  <si>
    <t>Eskimo Dog</t>
  </si>
  <si>
    <t>Feist</t>
  </si>
  <si>
    <t>Agile, Alert, Lovable, Spirited, Swift</t>
  </si>
  <si>
    <t>Field Spaniel</t>
  </si>
  <si>
    <t>Adaptable, Cautious, Docile, Familial, Sensitive, Sociable</t>
  </si>
  <si>
    <t>Fila Brasileiro</t>
  </si>
  <si>
    <t>Brave, Courageous, Determined, Docile, Loyal, Obedient</t>
  </si>
  <si>
    <t>Finnish Lapphund</t>
  </si>
  <si>
    <t>Calm, Courageous, Faithful, Friendly, Keen</t>
  </si>
  <si>
    <t>Finnish Spitz</t>
  </si>
  <si>
    <t>Happy, Independent, Intelligent, Loyal, Playful, Vocal</t>
  </si>
  <si>
    <t>Flat-coated Retriever</t>
  </si>
  <si>
    <t>Friendly, Confident, Devoted, Optimistic, Outgoing, Intelligent</t>
  </si>
  <si>
    <t>Fox Terrier</t>
  </si>
  <si>
    <t>Active, Affectionate, Alert, Fearless, Intelligent, Playful</t>
  </si>
  <si>
    <t>Foxhound</t>
  </si>
  <si>
    <t>Independent, Intelligent, Kind, Loving, Loyal, Sweet-tempered</t>
  </si>
  <si>
    <t>French Bulldog</t>
  </si>
  <si>
    <t>Affectionate, Playful, Alert, Athletic, Bright, Easygoing, Keen, Lively, Patient</t>
  </si>
  <si>
    <t>Galgo Spanish Greyhound</t>
  </si>
  <si>
    <t>Affectionate, Calm, Quiet, Gentle</t>
  </si>
  <si>
    <t>German Pinscher</t>
  </si>
  <si>
    <t>Even-tempered, Familial, Courageous, Lively, Loving, Spirited</t>
  </si>
  <si>
    <t>German Shepherd Dog</t>
  </si>
  <si>
    <t>German Shepherd</t>
  </si>
  <si>
    <t>Alert, Confident, Courageous, Curious, Intelligent, Loyal, Obedient, Watchful</t>
  </si>
  <si>
    <t>German Shorthaired Pointer</t>
  </si>
  <si>
    <t>German Short Haired Pointer</t>
  </si>
  <si>
    <t>Affectionate, Boisterous, Bold, Cooperative, Intelligent, Trainable</t>
  </si>
  <si>
    <t>German Spitz</t>
  </si>
  <si>
    <t>German Wirehaired Pointer</t>
  </si>
  <si>
    <t>Active, Affectionate, Friendly, Intelligent, Loyal, Willful, Responsive</t>
  </si>
  <si>
    <t>Giant Schnauzer</t>
  </si>
  <si>
    <t>Dominant, Intelligent, Kind, Loyal, Powerful, Strong-willed</t>
  </si>
  <si>
    <t>Glen of Imaal Terrier</t>
  </si>
  <si>
    <t>Active, Agile, Courageous, Gentle, Loyal, Spirited</t>
  </si>
  <si>
    <t>Golden Retriever</t>
  </si>
  <si>
    <t>Confident, Friendly, Intelligent, Kind, Reliable, Trustworthy</t>
  </si>
  <si>
    <t>Gordon Setter</t>
  </si>
  <si>
    <t>Alert, Confident, Eager, Fearless, Loyal, Intelligent</t>
  </si>
  <si>
    <t>Great Dane</t>
  </si>
  <si>
    <t>Friendly, Confident, Devoted, Intelligent, Gentle, Loving, Reserved</t>
  </si>
  <si>
    <t>Great Pyrenees</t>
  </si>
  <si>
    <t>Affectionate, Confident, Fearless, Gentle, Patient, Strong-willed</t>
  </si>
  <si>
    <t>Greater Swiss Mountain Dog</t>
  </si>
  <si>
    <t>Alert, Devoted, Fearless, Good-natured, Protective, Self-confident</t>
  </si>
  <si>
    <t>Greyhound</t>
  </si>
  <si>
    <t>Intelligent, Gentle, Affectionate, Athletic, Even-tempered, Quiet</t>
  </si>
  <si>
    <t>Harrier</t>
  </si>
  <si>
    <t>Active, Cheerful, Friendly, Outgoing, Sweet-tempered, Tolerant</t>
  </si>
  <si>
    <t>Havanese</t>
  </si>
  <si>
    <t>Affectionate, Companionable, Gentle, Intelligent, Playful, Responsive</t>
  </si>
  <si>
    <t>Hovawart</t>
  </si>
  <si>
    <t>Watchful, Even-tempered, Reserved, Active, Devoted</t>
  </si>
  <si>
    <t>Husky</t>
  </si>
  <si>
    <t>Alert, Friendly, Gentle, Intelligent, Outgoing</t>
  </si>
  <si>
    <t>Ibizan Hound</t>
  </si>
  <si>
    <t>Active, Clownish, Engaging, Independent, Intelligent, Stubborn</t>
  </si>
  <si>
    <t>Illyrian Sheepdog</t>
  </si>
  <si>
    <t>Independent, Reliable, Devoted, Protective</t>
  </si>
  <si>
    <t>Irish Setter</t>
  </si>
  <si>
    <t>Affectionate, Companionable, Energetic, Independent, Lively, Playful, Intelligent</t>
  </si>
  <si>
    <t>Irish Terrier</t>
  </si>
  <si>
    <t>Dominant, Intelligent, Lively, Protective, Respectful, Trainable</t>
  </si>
  <si>
    <t>Irish Water Spaniel</t>
  </si>
  <si>
    <t>Active, Alert, Clownish, Inquisitive, Intelligent, Quick</t>
  </si>
  <si>
    <t>Irish Wolfhound</t>
  </si>
  <si>
    <t>Dignified, Generous, Loyal, Patient, Sweet-tempered, Thoughtful, Intelligent</t>
  </si>
  <si>
    <t>Italian Greyhound</t>
  </si>
  <si>
    <t>Affectionate, Agile, Athletic, Companionable, Intelligent, Mischevious</t>
  </si>
  <si>
    <t>Italian Spinone</t>
  </si>
  <si>
    <t>Friendly, Loyal, Affectionate, Docile, Gentle, Patient</t>
  </si>
  <si>
    <t>Jack Russell Terrier</t>
  </si>
  <si>
    <t>Alert, Cheerful, Courageous, Energetic, Independent</t>
  </si>
  <si>
    <t>Jack Russell Terrier (Parson Russell Terrier)</t>
  </si>
  <si>
    <t>Energetic, Bold, Eager, Happy, Intelligent, Obedient</t>
  </si>
  <si>
    <t>Japanese Chin</t>
  </si>
  <si>
    <t>Japanese Spaniel</t>
  </si>
  <si>
    <t>Alert, Cat-like, Independent, Intelligent, Loving, Loyal, Playful</t>
  </si>
  <si>
    <t>Jindo</t>
  </si>
  <si>
    <t>Active, Bold, Brave, Faithful, Intelligent, Loyal</t>
  </si>
  <si>
    <t>Kai Dog</t>
  </si>
  <si>
    <t>Intelligent, Agile, Alert, Brave</t>
  </si>
  <si>
    <t>Karelian Bear Dog</t>
  </si>
  <si>
    <t>Brave, Cautious, Loyal, Independent, Tenacious, Territorial</t>
  </si>
  <si>
    <t>Keeshond</t>
  </si>
  <si>
    <t>Agile, Bright, Obedient, Playful, Quick, Sturdy, Intelligent</t>
  </si>
  <si>
    <t>Kerry Blue Terrier</t>
  </si>
  <si>
    <t>Affectionate, Alert, Gentle, Loyal, Spirited, Strong-willed, Intelligent</t>
  </si>
  <si>
    <t>Kishu</t>
  </si>
  <si>
    <t>Alert, Dignified, Docile, Faithful, Noble</t>
  </si>
  <si>
    <t>Klee Kai</t>
  </si>
  <si>
    <t>Active, Agile, Curious, Intelligent, Loyal, Quick, Territorial</t>
  </si>
  <si>
    <t>Komondor</t>
  </si>
  <si>
    <t>Affectionate, Calm, Fearless, Gentle, Independent, Steady</t>
  </si>
  <si>
    <t>Kuvasz</t>
  </si>
  <si>
    <t>Clownish, Independent, Intelligent, Loyal, Patient, Protective</t>
  </si>
  <si>
    <t>Kyi Leo</t>
  </si>
  <si>
    <t>Active, Calm, Forgiving, Obedient, Playful, Quiet</t>
  </si>
  <si>
    <t>Labrador Retriever</t>
  </si>
  <si>
    <t>Lakeland Terrier</t>
  </si>
  <si>
    <t>Independent, Bold, Confident, Friendly, Intelligent, Trainable</t>
  </si>
  <si>
    <t>Lancashire Heeler</t>
  </si>
  <si>
    <t>Alert, Clever, Friendly, Intelligent</t>
  </si>
  <si>
    <t>Leonberger</t>
  </si>
  <si>
    <t>Adaptable, Companionable, Fearless, Loving, Loyal, Obedient</t>
  </si>
  <si>
    <t>Lhasa Apso</t>
  </si>
  <si>
    <t>Alert, Assertive, Devoted, Friendly, Intelligent, Lively, Obedient, Playful, Spirited, Steady</t>
  </si>
  <si>
    <t>Lowchen</t>
  </si>
  <si>
    <t>Active, Familial, Friendly, Happy, Playful</t>
  </si>
  <si>
    <t>Maltese</t>
  </si>
  <si>
    <t>Maltese Dog</t>
  </si>
  <si>
    <t>Active, Docile, Easygoing, Gentle, Intelligent, Playful, Responsive, Sweet-tempered</t>
  </si>
  <si>
    <t>Manchester Terrier</t>
  </si>
  <si>
    <t>Active, Alert, Devoted, Discerning, Quiet, Loyal, Intelligent</t>
  </si>
  <si>
    <t>Maremma Sheepdog</t>
  </si>
  <si>
    <t>Alert, Determined, Dignified, Friendly, Intelligent, Loyal</t>
  </si>
  <si>
    <t>Mastiff</t>
  </si>
  <si>
    <t>Affectionate, Alert, Cheerful, Courageous, Intelligent, Loyal, Protective</t>
  </si>
  <si>
    <t>McNab</t>
  </si>
  <si>
    <t>Friendly, Hard-working, Obedient, Protective, Sociable, Well-mannered</t>
  </si>
  <si>
    <t>Miniature Pinscher</t>
  </si>
  <si>
    <t>Clever, Energetic, Friendly, Outgoing, Playful, Responsive, Intelligent</t>
  </si>
  <si>
    <t>Mountain Cur</t>
  </si>
  <si>
    <t>Intelligent, Protective</t>
  </si>
  <si>
    <t>Mountain Dog</t>
  </si>
  <si>
    <t>Munsterlander</t>
  </si>
  <si>
    <t>Intelligent, Trainable, Attentive, Mischevious</t>
  </si>
  <si>
    <t>Neapolitan Mastiff</t>
  </si>
  <si>
    <t>Protective, Dominant, Fearless, Obedient, Stubborn, Trainable</t>
  </si>
  <si>
    <t>New Guinea Singing Dog</t>
  </si>
  <si>
    <t>Southern</t>
  </si>
  <si>
    <t>Active, Affectionate, Alert, Gentle, Lively</t>
  </si>
  <si>
    <t>Newfoundland Dog</t>
  </si>
  <si>
    <t>Newfoundland</t>
  </si>
  <si>
    <t>Cheerful, Courageous, Intelligent, Loyal, Social, Sweet, Gentle</t>
  </si>
  <si>
    <t>Norfolk Terrier</t>
  </si>
  <si>
    <t>Companionable, Fearless, Happy, Lovable, Self-confident, Spirited, Intelligent</t>
  </si>
  <si>
    <t>Norwegian Buhund</t>
  </si>
  <si>
    <t>Agile, Courageous, Energetic, Friendly, Fun-loving</t>
  </si>
  <si>
    <t>Norwegian Elkhound</t>
  </si>
  <si>
    <t>Alert, Bold, Hardy, Loyal, Playful, Strong-willed, Intelligent</t>
  </si>
  <si>
    <t>Norwegian Lundehund</t>
  </si>
  <si>
    <t>Alert, Energetic, Loyal, Protective</t>
  </si>
  <si>
    <t>Norwich Terrier</t>
  </si>
  <si>
    <t>Affectionate, Energetic, Hardy, Intelligent, Sensitive</t>
  </si>
  <si>
    <t>Nova Scotia Duck-Tolling Retriever</t>
  </si>
  <si>
    <t>Gun Dogs</t>
  </si>
  <si>
    <t>Affectionate, Alert, Courageous, Energetic, Gentle, Playful, Responsive</t>
  </si>
  <si>
    <t>Old English Sheepdog</t>
  </si>
  <si>
    <t>Adaptable, Bubbly, Intelligent, Loving, Playful, Sociable, Protective</t>
  </si>
  <si>
    <t>Otterhound</t>
  </si>
  <si>
    <t>Amiable, Boisterous, Even-tempered</t>
  </si>
  <si>
    <t>Papillon</t>
  </si>
  <si>
    <t>Alert, Energetic, Friendly, Happy, Hardy, Intelligent</t>
  </si>
  <si>
    <t>Patterdale Terrier (Fell Terrier)</t>
  </si>
  <si>
    <t>Bold, Confident, Energetic, Friendly, Inquisitive, Intelligent</t>
  </si>
  <si>
    <t>Pekingese</t>
  </si>
  <si>
    <t>Affectionate, Aggressive, Good-natured, Intelligent, Opinionated, Stubborn</t>
  </si>
  <si>
    <t>Peruvian Inca Orchid</t>
  </si>
  <si>
    <t>Affectionate, Alert, Intelligent, Lively, Noble, Protective</t>
  </si>
  <si>
    <t>Petit Basset Griffon Vendeen</t>
  </si>
  <si>
    <t>Active, Extroverted, Friendly, Happy, Independent, Lively, Intelligent</t>
  </si>
  <si>
    <t>Pharaoh Hound</t>
  </si>
  <si>
    <t>Active, Affectionate, Intelligent, Playful, Sociable, Trainable</t>
  </si>
  <si>
    <t>Pit Bull Terrier</t>
  </si>
  <si>
    <t>Affectionate, Aggressive, Clownish, Courageous, Friendly, Intelligent, Loyal, Obedient, Strong-willed, Stubborn</t>
  </si>
  <si>
    <t>Plott Hound</t>
  </si>
  <si>
    <t>Alert, Bold, Courageous, Loyal</t>
  </si>
  <si>
    <t>Podengo Portugueso</t>
  </si>
  <si>
    <t>Active, Companionable, Friendly, Hardy, Lively, Loyal</t>
  </si>
  <si>
    <t>Pointer</t>
  </si>
  <si>
    <t>Polish Lowland Sheepdog</t>
  </si>
  <si>
    <t>Agile, Even-tempered, Lively, Perceptive, Self-confident</t>
  </si>
  <si>
    <t>Pomeranian</t>
  </si>
  <si>
    <t>Active, Extroverted, Friendly, Intelligent, Lively, Playful, Sociable</t>
  </si>
  <si>
    <t>Poodle</t>
  </si>
  <si>
    <t>Active, Alert, Faithful, Instinctual, Intelligent, Trainable</t>
  </si>
  <si>
    <t>Standard Poodle</t>
  </si>
  <si>
    <t>Miniature Poodle</t>
  </si>
  <si>
    <t>Toy Poodle</t>
  </si>
  <si>
    <t>Portuguese Water Dog</t>
  </si>
  <si>
    <t>Brave, Docile, Impetuous, Intelligent, Obedient, Quarrelsome</t>
  </si>
  <si>
    <t>Presa Canario</t>
  </si>
  <si>
    <t>Calm, Dominant, Gentle, Strong-willed, Suspicious</t>
  </si>
  <si>
    <t>Pug</t>
  </si>
  <si>
    <t>Affectionate, Cheerful, Courageous, Gentle, Intelligent, Friendly, Outgoing, Playful, Loyal</t>
  </si>
  <si>
    <t>Puli</t>
  </si>
  <si>
    <t>Agile, Energetic, Faithful, Intelligent, Loyal, Obedient</t>
  </si>
  <si>
    <t>Pumi</t>
  </si>
  <si>
    <t>Active, Intelligent, Lively, Protective, Reserved, Vocal</t>
  </si>
  <si>
    <t>Rat Terrier</t>
  </si>
  <si>
    <t>Affectioante, Alert, Inquisitive, Lively, Loving</t>
  </si>
  <si>
    <t>Redbone Coonhound</t>
  </si>
  <si>
    <t>Redbone</t>
  </si>
  <si>
    <t>Affectionate, Companionable, Energetic, Familial, Independent, Unflappable</t>
  </si>
  <si>
    <t>Retriever</t>
  </si>
  <si>
    <t>Rhodesian Ridgeback</t>
  </si>
  <si>
    <t>Dignified, Intelligent, Loyal, Mischevious, Sensitive, Strong-willed</t>
  </si>
  <si>
    <t>Rottweiler</t>
  </si>
  <si>
    <t>Alert, Courageous, Fearless, Good-natured, Independent, Intelligent, Loyal, Protective</t>
  </si>
  <si>
    <t>Saint Bernard</t>
  </si>
  <si>
    <t>Friendly, Gentle, Independent, Intelligent, Outgoing, Quiet, Social</t>
  </si>
  <si>
    <t>Saluki</t>
  </si>
  <si>
    <t>Aloof, Intelligent, Quiet, Reserverd, Loyal</t>
  </si>
  <si>
    <t>Samoyed</t>
  </si>
  <si>
    <t>Alert, Lively, Friendly, Intelligent, Playful, Sociable, Stubborn</t>
  </si>
  <si>
    <t>Sarplaninac</t>
  </si>
  <si>
    <t>Independent, Calm, Devoted, Intelligent, Protective, Reliable</t>
  </si>
  <si>
    <t>Schipperke</t>
  </si>
  <si>
    <t>Agile, Confident, Curious, Faithful, Fearless, Independent, Intelligent</t>
  </si>
  <si>
    <t>Miniature Schnauzer</t>
  </si>
  <si>
    <t>Devoted, Good-natured, Intelligent, Lively, Playful, Trainable</t>
  </si>
  <si>
    <t>Schnauzer</t>
  </si>
  <si>
    <t>Standard Schnauzer</t>
  </si>
  <si>
    <t>Scottish Deerhound</t>
  </si>
  <si>
    <t>Dignified, Docile, Friendly, Gentle, Polite, Quiet</t>
  </si>
  <si>
    <t>Scottish Terrier Scottie</t>
  </si>
  <si>
    <t>Scotch Terrier</t>
  </si>
  <si>
    <t>Independent, Fiesty, Alert, Playful, Quick, Self-assured</t>
  </si>
  <si>
    <t>Sealyham Terrier</t>
  </si>
  <si>
    <t>Alert, Calm, Even-tempered, Fearless, Friendly, Intelligent</t>
  </si>
  <si>
    <t>Setter</t>
  </si>
  <si>
    <t>Shar Pei</t>
  </si>
  <si>
    <t>Affectionate, Devoted, Independent, Loving, Reserved, Suspicious</t>
  </si>
  <si>
    <t>Sheep Dog</t>
  </si>
  <si>
    <t>Shepherd</t>
  </si>
  <si>
    <t>Shetland Sheepdog Sheltie</t>
  </si>
  <si>
    <t>Shetland Sheepdog</t>
  </si>
  <si>
    <t>Affectionate, Friendly, Gentle, Intelligent, Lively, Playful, Responsive</t>
  </si>
  <si>
    <t>Shiba Inu</t>
  </si>
  <si>
    <t>Alert, Charming, Confident, Faithful, Fearless, Keen, Outgoing</t>
  </si>
  <si>
    <t>Shih Tzu</t>
  </si>
  <si>
    <t>Active, Courageous, Friendly, Gentle, Happy, Intelligent, Lively, Outgoing, Playful</t>
  </si>
  <si>
    <t>Siberian Husky</t>
  </si>
  <si>
    <t>Silky Terrier</t>
  </si>
  <si>
    <t>Alert, Friendly, Inquisitive, Joyful, Quick, Responsive, Intelligent</t>
  </si>
  <si>
    <t>Skye Terrier</t>
  </si>
  <si>
    <t>Loyal, Fearless, Friendly, Good-tempered, Intelligent</t>
  </si>
  <si>
    <t>Sloughi</t>
  </si>
  <si>
    <t>Alert, Faithful, Intelligent, Sensitive, Independent, Playful, Sweet</t>
  </si>
  <si>
    <t>Smooth Fox Terrier</t>
  </si>
  <si>
    <t>South Russian Ovtcharka</t>
  </si>
  <si>
    <t>Active, Balanced, Courageous, Lively, Nervous</t>
  </si>
  <si>
    <t>Spaniel</t>
  </si>
  <si>
    <t>Spitz</t>
  </si>
  <si>
    <t>Staffordshire Bull Terrier</t>
  </si>
  <si>
    <t>Staffordshire Bullterrier</t>
  </si>
  <si>
    <t>Affectionate, Bold, Courageous, Fearless, Intelligent, Reliable</t>
  </si>
  <si>
    <t>Sussex Spaniel</t>
  </si>
  <si>
    <t>Calm, Cheerful, Companionable, Devoted, Friendly, Sociable</t>
  </si>
  <si>
    <t>Swedish Vallhund</t>
  </si>
  <si>
    <t>Alert, Energetic, Fearless, Friendly, Watchful</t>
  </si>
  <si>
    <t>Affectionate, Alert, Courageous, Intelligent, Friendly, Hardy, Independent</t>
  </si>
  <si>
    <t>Thai Ridgeback</t>
  </si>
  <si>
    <t>Familial, Independent, Loving, Loyal, Protective</t>
  </si>
  <si>
    <t>Tibetan Mastiff</t>
  </si>
  <si>
    <t>Aloof, Protective, Strong-willed, Stubborn, Courageous, Loyal</t>
  </si>
  <si>
    <t>Tibetan Spaniel</t>
  </si>
  <si>
    <t>Intelligent, Assertive, Aloof, Happy, Independent, Willful</t>
  </si>
  <si>
    <t>Tibetan Terrier</t>
  </si>
  <si>
    <t>Affectionate, Amiable, Energetic, Gentle, Reserved, Sensitive, Intelligent</t>
  </si>
  <si>
    <t>Tosa Inu</t>
  </si>
  <si>
    <t>Aggressive, Brave, Fearless, Intelligent, Sensitive, Suspicious</t>
  </si>
  <si>
    <t>Toy Fox Terrier</t>
  </si>
  <si>
    <t>Toy Terrier</t>
  </si>
  <si>
    <t>Alert, Friendly, Intelligent, Loyal, Playful, Spirited</t>
  </si>
  <si>
    <t>Treeing Walker Coonhound</t>
  </si>
  <si>
    <t>Walker Hound</t>
  </si>
  <si>
    <t>Affectionate, Clever, Confident, Loving, Trainable</t>
  </si>
  <si>
    <t>Vizsla</t>
  </si>
  <si>
    <t>Affectionate, Cheerful, Energetic, Gentle, Intelligent, Playful, Protective, Quiet</t>
  </si>
  <si>
    <t>Weimaraner</t>
  </si>
  <si>
    <t>Alert, Aloof, Energetic, Fast, Intelligent, Powerful, Steady, Stubborn, Social</t>
  </si>
  <si>
    <t>Welsh Corgi</t>
  </si>
  <si>
    <t>Cardigan</t>
  </si>
  <si>
    <t>Pembroke</t>
  </si>
  <si>
    <t>Welsh Springer Spaniel</t>
  </si>
  <si>
    <t>Affectionate, Loyal, Active, Friendly, Playful, Stubborn, Intelligent</t>
  </si>
  <si>
    <t>Welsh Terrier</t>
  </si>
  <si>
    <t>Alert, Friendly, Intelligent, Spirited, Independent, Loving</t>
  </si>
  <si>
    <t>West Highland White Terrier Westie</t>
  </si>
  <si>
    <t>West Highland White Terrier</t>
  </si>
  <si>
    <t>Wheaten Terrier</t>
  </si>
  <si>
    <t>Soft Coated Wheaten Terrier</t>
  </si>
  <si>
    <t>Affectionate, Energetic, Faithful, Intelligent, Playful, Spirited</t>
  </si>
  <si>
    <t>Whippet</t>
  </si>
  <si>
    <t>Affectionate, Friendly, Gentle, Intelligent, Lively, Quiet</t>
  </si>
  <si>
    <t>White German Shepherd</t>
  </si>
  <si>
    <t>Wire Fox Terrier</t>
  </si>
  <si>
    <t>Wire Haired Fox Terrier</t>
  </si>
  <si>
    <t>Alert, Bold, Fearless, Friendly, Keen, Quick, Intelligent</t>
  </si>
  <si>
    <t>Wire-haired Pointing Griffon</t>
  </si>
  <si>
    <t>Gentle, Loyal, Proud, Trainable, Vigilant, Intelligent</t>
  </si>
  <si>
    <t>Wirehaired Terrier</t>
  </si>
  <si>
    <t>Xoloitzcuintle/Mexican Hairless</t>
  </si>
  <si>
    <t>Mexican Hairless</t>
  </si>
  <si>
    <t>Aleret, Calm, Cheerful, Companionable, Loyal, Protective</t>
  </si>
  <si>
    <t>Yellow Labrador Retriever</t>
  </si>
  <si>
    <t>Yorkshire Terrier Yorkie</t>
  </si>
  <si>
    <t>Yorkshire Terrier</t>
  </si>
  <si>
    <t>Alert, Courageous, Energetic, Independent, Intelligent, Loyal, Playful</t>
  </si>
  <si>
    <t>Mixed Breed</t>
  </si>
  <si>
    <t>Breed Name</t>
  </si>
  <si>
    <t>Alt Breed Name</t>
  </si>
  <si>
    <t>Male WtKg</t>
  </si>
  <si>
    <t>Avg Pup Price</t>
  </si>
  <si>
    <t>Watch dog</t>
  </si>
  <si>
    <t>Malaysia Guarded Dog</t>
  </si>
  <si>
    <t>Malaysia Prohibited Dog</t>
  </si>
  <si>
    <t>Malaysia Popularity</t>
  </si>
  <si>
    <t>Popularity US 2017</t>
  </si>
  <si>
    <t>Average Sales</t>
  </si>
  <si>
    <t>LapCat</t>
  </si>
  <si>
    <t>Fur</t>
  </si>
  <si>
    <t>AvgKittenPrice</t>
  </si>
  <si>
    <t>Abyssinian</t>
  </si>
  <si>
    <t>Lap</t>
  </si>
  <si>
    <t>Short</t>
  </si>
  <si>
    <t>Active, Energetic, Independent, Intelligent, Gentle</t>
  </si>
  <si>
    <t>American Curl</t>
  </si>
  <si>
    <t>Medium</t>
  </si>
  <si>
    <t>Affectionate, Curious, Intelligent, Interactive, Lively, Playful, Social</t>
  </si>
  <si>
    <t>American Shorthair</t>
  </si>
  <si>
    <t>Active, Curious, Easygoing, Playful, Calm</t>
  </si>
  <si>
    <t>American Wirehair</t>
  </si>
  <si>
    <t>Affectionate, Curious, Gentle, Intelligent, Interactive, Lively, Loyal, Playful, Sensible, Social</t>
  </si>
  <si>
    <t>Applehead Siamese</t>
  </si>
  <si>
    <t>Active, Agile, Clever, Sociable, Loving, Energetic</t>
  </si>
  <si>
    <t>Balinese</t>
  </si>
  <si>
    <t>Non Lap</t>
  </si>
  <si>
    <t>Long</t>
  </si>
  <si>
    <t>Affectionate, Intelligent, Playful</t>
  </si>
  <si>
    <t>Bengal</t>
  </si>
  <si>
    <t>Active, Agile, Lively, Affectionate, Energetic, Rambunctious</t>
  </si>
  <si>
    <t>Birman</t>
  </si>
  <si>
    <t>Affectionate, Active, Gentle, Social</t>
  </si>
  <si>
    <t>Bobtail</t>
  </si>
  <si>
    <t>Intelligent, Interactive, Lively, Playful, Sensitive</t>
  </si>
  <si>
    <t>Bombay</t>
  </si>
  <si>
    <t>Affectionate, Dependent, Gentle, Intelligent, Playful</t>
  </si>
  <si>
    <t>British Shorthair</t>
  </si>
  <si>
    <t>Affectionate, Easygoing, Gentle, Loyal, Patient, Calm</t>
  </si>
  <si>
    <t>Burmese</t>
  </si>
  <si>
    <t>Curious, Intelligent, Gentle, Social, Interactive, Playful, Lively</t>
  </si>
  <si>
    <t>Burmilla</t>
  </si>
  <si>
    <t>Easygoing, Friendly, Intelligent, Lively, Playful, Social</t>
  </si>
  <si>
    <t>Calico</t>
  </si>
  <si>
    <t>Generic</t>
  </si>
  <si>
    <t>Canadian Hairless</t>
  </si>
  <si>
    <t>Bald</t>
  </si>
  <si>
    <t>Loyal, Inquisitive, Friendly, Quiet, Gentle</t>
  </si>
  <si>
    <t>Chartreux</t>
  </si>
  <si>
    <t>Affectionate, Loyal, Intelligent, Social, Lively, Playful</t>
  </si>
  <si>
    <t>Chausie</t>
  </si>
  <si>
    <t>Affectionate, Intelligent, Playful, Social</t>
  </si>
  <si>
    <t>Chinchilla</t>
  </si>
  <si>
    <t>Rodent</t>
  </si>
  <si>
    <t>Active, Playful</t>
  </si>
  <si>
    <t>Cornish Rex</t>
  </si>
  <si>
    <t>Affectionate, Intelligent, Active, Curious, Playful</t>
  </si>
  <si>
    <t>Cymric</t>
  </si>
  <si>
    <t>Gentle, Loyal, Intelligent, Playful</t>
  </si>
  <si>
    <t>Devon Rex</t>
  </si>
  <si>
    <t>Intelligent, Active, Mischevious, Playful</t>
  </si>
  <si>
    <t>Dilute Calico</t>
  </si>
  <si>
    <t>Dilute Tortoiseshell</t>
  </si>
  <si>
    <t>Domestic Long Hair</t>
  </si>
  <si>
    <t>Domestic Medium Hair</t>
  </si>
  <si>
    <t>Domestic Short Hair</t>
  </si>
  <si>
    <t>Egyptian Mau</t>
  </si>
  <si>
    <t>Agile, Dependent, Gentle, Intelligent, Lively, Loyal, Playful</t>
  </si>
  <si>
    <t>Exotic Shorthair</t>
  </si>
  <si>
    <t>Affectionate, Sweet, Loyal, Quiet, Peaceful</t>
  </si>
  <si>
    <t>Extra-Toes Cat (Hemingway Polydactyl)</t>
  </si>
  <si>
    <t>Six-Toed</t>
  </si>
  <si>
    <t>Havana</t>
  </si>
  <si>
    <t>Affectionate, Curious, Demanding, Friendly, Intelligent, Playful</t>
  </si>
  <si>
    <t>Himalayan</t>
  </si>
  <si>
    <t>Dependent, Gentle, Intelligent, Quiet, Social</t>
  </si>
  <si>
    <t>Japanese Bobtail</t>
  </si>
  <si>
    <t>Active, Agile, Clever, Easygoing, Intelligent, Lively, Loyal, Playful, Social</t>
  </si>
  <si>
    <t>Javanese</t>
  </si>
  <si>
    <t>Active, Devoted, Intelligent, Playful</t>
  </si>
  <si>
    <t>Korat</t>
  </si>
  <si>
    <t>Affectionate, Friendly, Gentle, Intelligent, Playful, Quiet</t>
  </si>
  <si>
    <t>LaPerm</t>
  </si>
  <si>
    <t>Intelligent, Clever, Active, Genlte</t>
  </si>
  <si>
    <t>Maine Coon</t>
  </si>
  <si>
    <t>Adaptable, Intelligent, Loving, Gentle, Independent</t>
  </si>
  <si>
    <t>Manx</t>
  </si>
  <si>
    <t>Easygoing, Intelligent, Loyal, Playful, Social</t>
  </si>
  <si>
    <t>Munchkin</t>
  </si>
  <si>
    <t>Agile, Easygoing, Intelligent, Playful</t>
  </si>
  <si>
    <t>Nebelung</t>
  </si>
  <si>
    <t>Gentle, Quiet, Shy, Playful</t>
  </si>
  <si>
    <t>Norwegian Forest Cat</t>
  </si>
  <si>
    <t>Sweet, Active, Intelligent, Social, Playful, Lively, Curious</t>
  </si>
  <si>
    <t>Ocicat</t>
  </si>
  <si>
    <t>Active, Agile, Curious, Demanding, Friendly, Gentle, Lively, Playful, Social</t>
  </si>
  <si>
    <t>Oriental Long Hair</t>
  </si>
  <si>
    <t>Energetic, Affectionate, Intelligent, Social, Playful, Curious</t>
  </si>
  <si>
    <t>Oriental Short Hair</t>
  </si>
  <si>
    <t>Oriental Tabby</t>
  </si>
  <si>
    <t>Persian</t>
  </si>
  <si>
    <t>Affectionate, Loyal, Sedate, Quiet</t>
  </si>
  <si>
    <t>Pixie-Bob</t>
  </si>
  <si>
    <t>Affectionate, Social, Intelligent, Loyal</t>
  </si>
  <si>
    <t>Ragamuffin</t>
  </si>
  <si>
    <t>Affectionate, Friendly, Gentle, Calm</t>
  </si>
  <si>
    <t>Ragdoll</t>
  </si>
  <si>
    <t>Affectioante, Friendly, Gentle, Quiet, Easygoing</t>
  </si>
  <si>
    <t>Russian Blue</t>
  </si>
  <si>
    <t>Active, Dependent, Easygoing, Gentle, Intelligent, Loyal, Playful, Quiet</t>
  </si>
  <si>
    <t>Scottish Fold</t>
  </si>
  <si>
    <t>Affectionate, Intelligent, Loyal, Playful, Social, Sweet, Loving</t>
  </si>
  <si>
    <t>Selkirk Rex</t>
  </si>
  <si>
    <t>Active, Affectionate, Dependent, Gentle, Patient, Playful, Quiet, Social</t>
  </si>
  <si>
    <t>Siamese</t>
  </si>
  <si>
    <t>Siberian</t>
  </si>
  <si>
    <t>Intelligent, Loyal, Quiet, Active</t>
  </si>
  <si>
    <t>Silver</t>
  </si>
  <si>
    <t>Singapura</t>
  </si>
  <si>
    <t>Affectionate, Curious, Easygoing, Intelligent, Interactive, Lively, Loyal</t>
  </si>
  <si>
    <t>Snowshoe</t>
  </si>
  <si>
    <t>Affectionate, Social, Intelligent, Sweet-tempered</t>
  </si>
  <si>
    <t>Somali</t>
  </si>
  <si>
    <t>Mischevious, Tenacious, Intelligent, Affectionate, Gentle, Interactive, Loyal</t>
  </si>
  <si>
    <t>Sphynx (hairless cat)</t>
  </si>
  <si>
    <t>Sphynx</t>
  </si>
  <si>
    <t>Tabby</t>
  </si>
  <si>
    <t>Tiger</t>
  </si>
  <si>
    <t>Playful, Social, Intelligent</t>
  </si>
  <si>
    <t>Tonkinese</t>
  </si>
  <si>
    <t>Curious, Intelligent, Social, Lively, Outgoing, Playful, Affectionate</t>
  </si>
  <si>
    <t>Torbie</t>
  </si>
  <si>
    <t>Tortoiseshell</t>
  </si>
  <si>
    <t>Turkish Angora</t>
  </si>
  <si>
    <t>Affectionate, Agile, Clever, Gentle, Intelligent, Playful, Social</t>
  </si>
  <si>
    <t>Turkish Van</t>
  </si>
  <si>
    <t>Agile, Intelligent, Loyal, Playful, Energetic</t>
  </si>
  <si>
    <t>Tuxedo</t>
  </si>
  <si>
    <t>Lap Cat</t>
  </si>
  <si>
    <t>Avg Kitten Price</t>
  </si>
  <si>
    <t>Cats per fur type</t>
  </si>
  <si>
    <t>total count</t>
  </si>
  <si>
    <t>dogs per group1 category</t>
  </si>
  <si>
    <t>(Blank)</t>
  </si>
  <si>
    <t>Average price top 10 cats</t>
  </si>
  <si>
    <t>Average price top 10 dogs</t>
  </si>
  <si>
    <t>Average price bottom 10 dogs</t>
  </si>
  <si>
    <t>Average price bottom 10 cats</t>
  </si>
  <si>
    <t>Sweet</t>
  </si>
  <si>
    <t>Playful</t>
  </si>
  <si>
    <t>Mischevious</t>
  </si>
  <si>
    <t>Loyal</t>
  </si>
  <si>
    <t>Intelligent</t>
  </si>
  <si>
    <t>Gentle</t>
  </si>
  <si>
    <t>Energetic</t>
  </si>
  <si>
    <t>Easygoing</t>
  </si>
  <si>
    <t>Dependent</t>
  </si>
  <si>
    <t>Curious</t>
  </si>
  <si>
    <t>Agile</t>
  </si>
  <si>
    <t>Affectionate</t>
  </si>
  <si>
    <t>Adaptable</t>
  </si>
  <si>
    <t>Active</t>
  </si>
  <si>
    <t>Aloof</t>
  </si>
  <si>
    <t>Alert</t>
  </si>
  <si>
    <t>Attentive</t>
  </si>
  <si>
    <t>Bold</t>
  </si>
  <si>
    <t>Aggressive</t>
  </si>
  <si>
    <t>Friendly</t>
  </si>
  <si>
    <t>Courageous</t>
  </si>
  <si>
    <t>Brave</t>
  </si>
  <si>
    <t>Confident</t>
  </si>
  <si>
    <t>Docile</t>
  </si>
  <si>
    <t>Athletic</t>
  </si>
  <si>
    <t>Familial</t>
  </si>
  <si>
    <t>Companionable</t>
  </si>
  <si>
    <t>Faithful</t>
  </si>
  <si>
    <t>Cheerful</t>
  </si>
  <si>
    <t>Strong</t>
  </si>
  <si>
    <t>Happy</t>
  </si>
  <si>
    <t>Even Tempered</t>
  </si>
  <si>
    <t>Clever</t>
  </si>
  <si>
    <t>Strong-willed</t>
  </si>
  <si>
    <t>Calm</t>
  </si>
  <si>
    <t>Independent</t>
  </si>
  <si>
    <t>Even-tempered</t>
  </si>
  <si>
    <t>Dominant</t>
  </si>
  <si>
    <t>Devoted</t>
  </si>
  <si>
    <t>Watchful</t>
  </si>
  <si>
    <t>Dignified</t>
  </si>
  <si>
    <t>Clownish</t>
  </si>
  <si>
    <t>Protective</t>
  </si>
  <si>
    <t>Amiable</t>
  </si>
  <si>
    <t>Aleret</t>
  </si>
  <si>
    <t>Dog mode based on the temperament</t>
  </si>
  <si>
    <t>Total count of dogs/affectionate</t>
  </si>
  <si>
    <t>Total count of cats/affectionate</t>
  </si>
  <si>
    <t>Cat mode based on the temperament</t>
  </si>
  <si>
    <t>Row Labels</t>
  </si>
  <si>
    <t>(blank)</t>
  </si>
  <si>
    <t>Grand Total</t>
  </si>
  <si>
    <t>(All)</t>
  </si>
  <si>
    <t>Temperment1</t>
  </si>
  <si>
    <t>Temperment2</t>
  </si>
  <si>
    <t>Temperment3</t>
  </si>
  <si>
    <t>Temperment4</t>
  </si>
  <si>
    <t>Temperment5</t>
  </si>
  <si>
    <t>Temperment6</t>
  </si>
  <si>
    <t>Temperment7</t>
  </si>
  <si>
    <t>Temperment8</t>
  </si>
  <si>
    <t>Temperment9</t>
  </si>
  <si>
    <t>Temperment10</t>
  </si>
  <si>
    <t>Temperment11</t>
  </si>
  <si>
    <t>Temperment12</t>
  </si>
  <si>
    <t>Top 10 cat breeds/ popularity (US)</t>
  </si>
  <si>
    <t>Top 10 dog breeds/popularity (US)</t>
  </si>
  <si>
    <t>Bottom 10 cat breeds/popularity (US)</t>
  </si>
  <si>
    <t>Bottom 10 dog breeds/popularity (US)</t>
  </si>
  <si>
    <t>Intelligence top 10 dog</t>
  </si>
  <si>
    <t>Intelligence Bottom 10 dog</t>
  </si>
  <si>
    <t>Count of Breed Name</t>
  </si>
  <si>
    <t/>
  </si>
  <si>
    <t>Interactive</t>
  </si>
  <si>
    <t>Lively</t>
  </si>
  <si>
    <t>Social</t>
  </si>
  <si>
    <t>Sensible</t>
  </si>
  <si>
    <t>Sociable</t>
  </si>
  <si>
    <t>Loving</t>
  </si>
  <si>
    <t>Rambunctious</t>
  </si>
  <si>
    <t>Sensitive</t>
  </si>
  <si>
    <t>Patient</t>
  </si>
  <si>
    <t>Inquisitive</t>
  </si>
  <si>
    <t>Quiet</t>
  </si>
  <si>
    <t>Peaceful</t>
  </si>
  <si>
    <t>Demanding</t>
  </si>
  <si>
    <t>Shy</t>
  </si>
  <si>
    <t>Sedate</t>
  </si>
  <si>
    <t>Sweet-tempered</t>
  </si>
  <si>
    <t>Tenacious</t>
  </si>
  <si>
    <t>Outgoing</t>
  </si>
  <si>
    <t>Adventurous</t>
  </si>
  <si>
    <t>Fun-loving</t>
  </si>
  <si>
    <t>Stubborn</t>
  </si>
  <si>
    <t>Responsive</t>
  </si>
  <si>
    <t>Out-going</t>
  </si>
  <si>
    <t>Obedient</t>
  </si>
  <si>
    <t>Trainable</t>
  </si>
  <si>
    <t>Proud</t>
  </si>
  <si>
    <t>Steady</t>
  </si>
  <si>
    <t>Fearless</t>
  </si>
  <si>
    <t>Reliable</t>
  </si>
  <si>
    <t>Self-assured</t>
  </si>
  <si>
    <t>Eager</t>
  </si>
  <si>
    <t>Robust</t>
  </si>
  <si>
    <t>Good-natured</t>
  </si>
  <si>
    <t>Compassionate</t>
  </si>
  <si>
    <t>Spirited</t>
  </si>
  <si>
    <t>Hardy</t>
  </si>
  <si>
    <t>Self-confident</t>
  </si>
  <si>
    <t>Hard-working</t>
  </si>
  <si>
    <t>Feisty</t>
  </si>
  <si>
    <t>Lovable</t>
  </si>
  <si>
    <t>Trusting</t>
  </si>
  <si>
    <t>Kind</t>
  </si>
  <si>
    <t>Stable</t>
  </si>
  <si>
    <t>Intense</t>
  </si>
  <si>
    <t>Territorial</t>
  </si>
  <si>
    <t>Enterprising</t>
  </si>
  <si>
    <t>Reserved</t>
  </si>
  <si>
    <t>Serious</t>
  </si>
  <si>
    <t>Respectful</t>
  </si>
  <si>
    <t>Rational</t>
  </si>
  <si>
    <t>Bright</t>
  </si>
  <si>
    <t>Self-important</t>
  </si>
  <si>
    <t>Keen</t>
  </si>
  <si>
    <t>Powerful</t>
  </si>
  <si>
    <t>Assertive</t>
  </si>
  <si>
    <t>Cautious</t>
  </si>
  <si>
    <t>Quick</t>
  </si>
  <si>
    <t>Vigilant</t>
  </si>
  <si>
    <t>Primitive</t>
  </si>
  <si>
    <t>Detached</t>
  </si>
  <si>
    <t>Joyful</t>
  </si>
  <si>
    <t>Merry</t>
  </si>
  <si>
    <t>Vocal</t>
  </si>
  <si>
    <t>Determined</t>
  </si>
  <si>
    <t>Tolerant</t>
  </si>
  <si>
    <t>Vigiliant</t>
  </si>
  <si>
    <t>High-strung</t>
  </si>
  <si>
    <t>Responsibe</t>
  </si>
  <si>
    <t>Swift</t>
  </si>
  <si>
    <t>Optimistic</t>
  </si>
  <si>
    <t>Boisterous</t>
  </si>
  <si>
    <t>Cooperative</t>
  </si>
  <si>
    <t>Willful</t>
  </si>
  <si>
    <t>Trustworthy</t>
  </si>
  <si>
    <t>Engaging</t>
  </si>
  <si>
    <t>Generous</t>
  </si>
  <si>
    <t>Thoughtful</t>
  </si>
  <si>
    <t>Cat-like</t>
  </si>
  <si>
    <t>Sturdy</t>
  </si>
  <si>
    <t>Noble</t>
  </si>
  <si>
    <t>Forgiving</t>
  </si>
  <si>
    <t>Discerning</t>
  </si>
  <si>
    <t>Well-mannered</t>
  </si>
  <si>
    <t>Instinctual</t>
  </si>
  <si>
    <t>Bubbly</t>
  </si>
  <si>
    <t>Opinionated</t>
  </si>
  <si>
    <t>Extroverted</t>
  </si>
  <si>
    <t>Perceptive</t>
  </si>
  <si>
    <t>Impetuous</t>
  </si>
  <si>
    <t>Quarrelsome</t>
  </si>
  <si>
    <t>Suspicious</t>
  </si>
  <si>
    <t>Unflappable</t>
  </si>
  <si>
    <t>Reserverd</t>
  </si>
  <si>
    <t>Polite</t>
  </si>
  <si>
    <t>Fiesty</t>
  </si>
  <si>
    <t>Charming</t>
  </si>
  <si>
    <t>Good-tempered</t>
  </si>
  <si>
    <t>Balanced</t>
  </si>
  <si>
    <t>Nervous</t>
  </si>
  <si>
    <t>Fast</t>
  </si>
  <si>
    <t>dogs per group2 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</si>
</sst>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scheme val="minor"/>
    </font>
    <font>
      <sz val="12"/>
      <color theme="1"/>
      <name val="Calibri"/>
      <family val="2"/>
      <scheme val="minor"/>
    </font>
    <font>
      <sz val="12"/>
      <color theme="1"/>
      <name val="Calibri"/>
      <family val="2"/>
      <scheme val="minor"/>
    </font>
    <font>
      <sz val="12"/>
      <color theme="1"/>
      <name val="Calibri"/>
      <family val="2"/>
    </font>
    <font>
      <b/>
      <sz val="14"/>
      <color theme="1"/>
      <name val="Calibri"/>
      <family val="2"/>
    </font>
    <font>
      <b/>
      <sz val="12"/>
      <color rgb="FF000000"/>
      <name val="Calibri"/>
      <family val="2"/>
      <scheme val="minor"/>
    </font>
    <font>
      <b/>
      <sz val="12"/>
      <color theme="1"/>
      <name val="Calibri"/>
      <family val="2"/>
      <scheme val="minor"/>
    </font>
    <font>
      <sz val="14"/>
      <name val="Calibri"/>
      <family val="2"/>
    </font>
    <font>
      <b/>
      <sz val="14"/>
      <color theme="1"/>
      <name val="Calibri"/>
      <family val="2"/>
      <scheme val="minor"/>
    </font>
  </fonts>
  <fills count="3">
    <fill>
      <patternFill patternType="none"/>
    </fill>
    <fill>
      <patternFill patternType="gray125"/>
    </fill>
    <fill>
      <patternFill patternType="solid">
        <fgColor rgb="FFFFFF00"/>
        <bgColor rgb="FFFFFF00"/>
      </patternFill>
    </fill>
  </fills>
  <borders count="9">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2">
    <xf numFmtId="0" fontId="0" fillId="0" borderId="0" xfId="0"/>
    <xf numFmtId="0" fontId="2" fillId="0" borderId="0" xfId="0" applyFont="1"/>
    <xf numFmtId="0" fontId="3" fillId="2" borderId="1" xfId="0" applyFont="1" applyFill="1" applyBorder="1"/>
    <xf numFmtId="0" fontId="4" fillId="0" borderId="2" xfId="0" applyFont="1" applyBorder="1"/>
    <xf numFmtId="0" fontId="4" fillId="2" borderId="2" xfId="0" applyFont="1" applyFill="1" applyBorder="1"/>
    <xf numFmtId="0" fontId="3" fillId="0" borderId="0" xfId="0" applyFont="1"/>
    <xf numFmtId="0" fontId="5" fillId="0" borderId="0" xfId="0" applyFont="1"/>
    <xf numFmtId="0" fontId="1" fillId="0" borderId="0" xfId="0" applyFont="1"/>
    <xf numFmtId="0" fontId="0" fillId="0" borderId="0" xfId="0" applyAlignment="1">
      <alignment horizontal="center"/>
    </xf>
    <xf numFmtId="0" fontId="0" fillId="0" borderId="1" xfId="0" applyBorder="1"/>
    <xf numFmtId="0" fontId="3" fillId="0" borderId="1" xfId="0" applyFont="1" applyBorder="1"/>
    <xf numFmtId="0" fontId="2" fillId="0" borderId="6" xfId="0" applyFont="1" applyBorder="1"/>
    <xf numFmtId="0" fontId="0" fillId="0" borderId="6" xfId="0" applyBorder="1"/>
    <xf numFmtId="0" fontId="3" fillId="0" borderId="6" xfId="0" applyFont="1" applyBorder="1"/>
    <xf numFmtId="0" fontId="1" fillId="0" borderId="6" xfId="0" applyFont="1" applyBorder="1"/>
    <xf numFmtId="0" fontId="4" fillId="0" borderId="6" xfId="0" applyFont="1" applyBorder="1" applyAlignment="1">
      <alignment horizontal="center"/>
    </xf>
    <xf numFmtId="0" fontId="4" fillId="0" borderId="6" xfId="0" applyFont="1" applyBorder="1" applyAlignment="1">
      <alignment horizontal="center"/>
    </xf>
    <xf numFmtId="0" fontId="7" fillId="0" borderId="6" xfId="0" applyFont="1" applyBorder="1"/>
    <xf numFmtId="0" fontId="1" fillId="0" borderId="6" xfId="0" applyFont="1" applyBorder="1" applyAlignment="1"/>
    <xf numFmtId="0" fontId="0" fillId="0" borderId="6" xfId="0" applyBorder="1" applyAlignment="1"/>
    <xf numFmtId="0" fontId="2" fillId="0" borderId="6" xfId="0" applyFont="1" applyBorder="1" applyAlignment="1"/>
    <xf numFmtId="0" fontId="0" fillId="0" borderId="0" xfId="0" applyNumberFormat="1"/>
    <xf numFmtId="0" fontId="0" fillId="0" borderId="0" xfId="0" pivotButton="1"/>
    <xf numFmtId="0" fontId="0" fillId="0" borderId="0" xfId="0" applyAlignment="1">
      <alignment horizontal="left"/>
    </xf>
    <xf numFmtId="0" fontId="4" fillId="0" borderId="3" xfId="0" applyFont="1" applyBorder="1" applyAlignment="1"/>
    <xf numFmtId="0" fontId="4" fillId="0" borderId="5" xfId="0" applyFont="1" applyBorder="1" applyAlignment="1"/>
    <xf numFmtId="0" fontId="4" fillId="0" borderId="4" xfId="0" applyFont="1" applyBorder="1" applyAlignment="1"/>
    <xf numFmtId="0" fontId="8" fillId="0" borderId="6" xfId="0" applyFont="1" applyBorder="1"/>
    <xf numFmtId="0" fontId="4" fillId="0" borderId="6" xfId="0" applyFont="1" applyBorder="1"/>
    <xf numFmtId="0" fontId="6" fillId="0" borderId="6" xfId="0" applyFont="1" applyBorder="1"/>
    <xf numFmtId="0" fontId="6" fillId="0" borderId="7" xfId="0" applyFont="1" applyBorder="1" applyAlignment="1">
      <alignment horizontal="center"/>
    </xf>
    <xf numFmtId="0" fontId="6" fillId="0" borderId="8"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07/relationships/slicerCache" Target="slicerCaches/slicerCache3.xml"/><Relationship Id="rId18" Type="http://schemas.microsoft.com/office/2007/relationships/slicerCache" Target="slicerCaches/slicerCache8.xml"/><Relationship Id="rId26" Type="http://customschemas.google.com/relationships/workbookmetadata" Target="metadata"/><Relationship Id="rId3" Type="http://schemas.openxmlformats.org/officeDocument/2006/relationships/worksheet" Target="worksheets/sheet3.xml"/><Relationship Id="rId21" Type="http://schemas.microsoft.com/office/2007/relationships/slicerCache" Target="slicerCaches/slicerCache11.xml"/><Relationship Id="rId7" Type="http://schemas.openxmlformats.org/officeDocument/2006/relationships/worksheet" Target="worksheets/sheet7.xml"/><Relationship Id="rId12" Type="http://schemas.microsoft.com/office/2007/relationships/slicerCache" Target="slicerCaches/slicerCache2.xml"/><Relationship Id="rId17" Type="http://schemas.microsoft.com/office/2007/relationships/slicerCache" Target="slicerCaches/slicerCache7.xml"/><Relationship Id="rId25" Type="http://schemas.microsoft.com/office/2007/relationships/slicerCache" Target="slicerCaches/slicerCache15.xml"/><Relationship Id="rId2" Type="http://schemas.openxmlformats.org/officeDocument/2006/relationships/worksheet" Target="worksheets/sheet2.xml"/><Relationship Id="rId16" Type="http://schemas.microsoft.com/office/2007/relationships/slicerCache" Target="slicerCaches/slicerCache6.xml"/><Relationship Id="rId20" Type="http://schemas.microsoft.com/office/2007/relationships/slicerCache" Target="slicerCaches/slicerCache1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24" Type="http://schemas.microsoft.com/office/2007/relationships/slicerCache" Target="slicerCaches/slicerCache14.xml"/><Relationship Id="rId5" Type="http://schemas.openxmlformats.org/officeDocument/2006/relationships/worksheet" Target="worksheets/sheet5.xml"/><Relationship Id="rId15" Type="http://schemas.microsoft.com/office/2007/relationships/slicerCache" Target="slicerCaches/slicerCache5.xml"/><Relationship Id="rId23" Type="http://schemas.microsoft.com/office/2007/relationships/slicerCache" Target="slicerCaches/slicerCache13.xml"/><Relationship Id="rId28" Type="http://schemas.openxmlformats.org/officeDocument/2006/relationships/styles" Target="styles.xml"/><Relationship Id="rId10" Type="http://schemas.openxmlformats.org/officeDocument/2006/relationships/pivotCacheDefinition" Target="pivotCache/pivotCacheDefinition3.xml"/><Relationship Id="rId19" Type="http://schemas.microsoft.com/office/2007/relationships/slicerCache" Target="slicerCaches/slicerCache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microsoft.com/office/2007/relationships/slicerCache" Target="slicerCaches/slicerCache4.xml"/><Relationship Id="rId22" Type="http://schemas.microsoft.com/office/2007/relationships/slicerCache" Target="slicerCaches/slicerCache12.xml"/><Relationship Id="rId27" Type="http://schemas.openxmlformats.org/officeDocument/2006/relationships/theme" Target="theme/theme1.xml"/><Relationship Id="rId30"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[Pet DS with Qty Sold(2.2).xlsx]pivot chart for cat!PivotTable26</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TH"/>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H"/>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H"/>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H"/>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H"/>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chart for cat'!$B$4</c:f>
              <c:strCache>
                <c:ptCount val="1"/>
                <c:pt idx="0">
                  <c:v>Total</c:v>
                </c:pt>
              </c:strCache>
            </c:strRef>
          </c:tx>
          <c:spPr>
            <a:solidFill>
              <a:schemeClr val="accent1"/>
            </a:solidFill>
            <a:ln>
              <a:noFill/>
            </a:ln>
            <a:effectLst/>
          </c:spPr>
          <c:invertIfNegative val="0"/>
          <c:cat>
            <c:strRef>
              <c:f>'pivot chart for cat'!$A$5:$A$10</c:f>
              <c:strCache>
                <c:ptCount val="5"/>
                <c:pt idx="0">
                  <c:v>Bald</c:v>
                </c:pt>
                <c:pt idx="1">
                  <c:v>Long</c:v>
                </c:pt>
                <c:pt idx="2">
                  <c:v>Medium</c:v>
                </c:pt>
                <c:pt idx="3">
                  <c:v>Short</c:v>
                </c:pt>
                <c:pt idx="4">
                  <c:v>(blank)</c:v>
                </c:pt>
              </c:strCache>
            </c:strRef>
          </c:cat>
          <c:val>
            <c:numRef>
              <c:f>'pivot chart for cat'!$B$5:$B$10</c:f>
              <c:numCache>
                <c:formatCode>General</c:formatCode>
                <c:ptCount val="5"/>
                <c:pt idx="0">
                  <c:v>2</c:v>
                </c:pt>
                <c:pt idx="1">
                  <c:v>20</c:v>
                </c:pt>
                <c:pt idx="2">
                  <c:v>14</c:v>
                </c:pt>
                <c:pt idx="3">
                  <c:v>30</c:v>
                </c:pt>
                <c:pt idx="4">
                  <c:v>1</c:v>
                </c:pt>
              </c:numCache>
            </c:numRef>
          </c:val>
          <c:extLst>
            <c:ext xmlns:c16="http://schemas.microsoft.com/office/drawing/2014/chart" uri="{C3380CC4-5D6E-409C-BE32-E72D297353CC}">
              <c16:uniqueId val="{00000000-F687-F04E-8B94-CEFDFDE573E9}"/>
            </c:ext>
          </c:extLst>
        </c:ser>
        <c:dLbls>
          <c:showLegendKey val="0"/>
          <c:showVal val="0"/>
          <c:showCatName val="0"/>
          <c:showSerName val="0"/>
          <c:showPercent val="0"/>
          <c:showBubbleSize val="0"/>
        </c:dLbls>
        <c:gapWidth val="219"/>
        <c:overlap val="-27"/>
        <c:axId val="1392070896"/>
        <c:axId val="1687953520"/>
      </c:barChart>
      <c:catAx>
        <c:axId val="13920708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H"/>
          </a:p>
        </c:txPr>
        <c:crossAx val="1687953520"/>
        <c:crosses val="autoZero"/>
        <c:auto val="1"/>
        <c:lblAlgn val="ctr"/>
        <c:lblOffset val="100"/>
        <c:noMultiLvlLbl val="0"/>
      </c:catAx>
      <c:valAx>
        <c:axId val="16879535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H"/>
          </a:p>
        </c:txPr>
        <c:crossAx val="13920708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T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[Pet DS with Qty Sold(2.2).xlsx]pivot charts for dog!PivotTable29</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TH"/>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H"/>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H"/>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H"/>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charts for dog'!$B$3</c:f>
              <c:strCache>
                <c:ptCount val="1"/>
                <c:pt idx="0">
                  <c:v>Total</c:v>
                </c:pt>
              </c:strCache>
            </c:strRef>
          </c:tx>
          <c:spPr>
            <a:solidFill>
              <a:schemeClr val="accent1"/>
            </a:solidFill>
            <a:ln>
              <a:noFill/>
            </a:ln>
            <a:effectLst/>
          </c:spPr>
          <c:invertIfNegative val="0"/>
          <c:cat>
            <c:strRef>
              <c:f>'pivot charts for dog'!$A$4:$A$15</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charts for dog'!$B$4:$B$15</c:f>
              <c:numCache>
                <c:formatCode>General</c:formatCode>
                <c:ptCount val="11"/>
                <c:pt idx="0">
                  <c:v>35</c:v>
                </c:pt>
                <c:pt idx="1">
                  <c:v>34</c:v>
                </c:pt>
                <c:pt idx="2">
                  <c:v>40</c:v>
                </c:pt>
                <c:pt idx="3">
                  <c:v>1</c:v>
                </c:pt>
                <c:pt idx="4">
                  <c:v>36</c:v>
                </c:pt>
                <c:pt idx="5">
                  <c:v>23</c:v>
                </c:pt>
                <c:pt idx="6">
                  <c:v>19</c:v>
                </c:pt>
                <c:pt idx="7">
                  <c:v>19</c:v>
                </c:pt>
                <c:pt idx="8">
                  <c:v>1</c:v>
                </c:pt>
                <c:pt idx="9">
                  <c:v>38</c:v>
                </c:pt>
                <c:pt idx="10">
                  <c:v>4</c:v>
                </c:pt>
              </c:numCache>
            </c:numRef>
          </c:val>
          <c:extLst>
            <c:ext xmlns:c16="http://schemas.microsoft.com/office/drawing/2014/chart" uri="{C3380CC4-5D6E-409C-BE32-E72D297353CC}">
              <c16:uniqueId val="{00000000-F1D5-054C-A737-D5B6C39EF5A1}"/>
            </c:ext>
          </c:extLst>
        </c:ser>
        <c:dLbls>
          <c:showLegendKey val="0"/>
          <c:showVal val="0"/>
          <c:showCatName val="0"/>
          <c:showSerName val="0"/>
          <c:showPercent val="0"/>
          <c:showBubbleSize val="0"/>
        </c:dLbls>
        <c:gapWidth val="219"/>
        <c:overlap val="-27"/>
        <c:axId val="1708060272"/>
        <c:axId val="1708028784"/>
      </c:barChart>
      <c:catAx>
        <c:axId val="17080602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H"/>
          </a:p>
        </c:txPr>
        <c:crossAx val="1708028784"/>
        <c:crosses val="autoZero"/>
        <c:auto val="1"/>
        <c:lblAlgn val="ctr"/>
        <c:lblOffset val="100"/>
        <c:noMultiLvlLbl val="0"/>
      </c:catAx>
      <c:valAx>
        <c:axId val="17080287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H"/>
          </a:p>
        </c:txPr>
        <c:crossAx val="17080602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T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3</xdr:col>
      <xdr:colOff>25686</xdr:colOff>
      <xdr:row>1</xdr:row>
      <xdr:rowOff>26826</xdr:rowOff>
    </xdr:from>
    <xdr:to>
      <xdr:col>7</xdr:col>
      <xdr:colOff>1341349</xdr:colOff>
      <xdr:row>22</xdr:row>
      <xdr:rowOff>128426</xdr:rowOff>
    </xdr:to>
    <xdr:graphicFrame macro="">
      <xdr:nvGraphicFramePr>
        <xdr:cNvPr id="12" name="Chart 11">
          <a:extLst>
            <a:ext uri="{FF2B5EF4-FFF2-40B4-BE49-F238E27FC236}">
              <a16:creationId xmlns:a16="http://schemas.microsoft.com/office/drawing/2014/main" id="{7DA41A48-B8FD-05C9-3047-B84DEE658EA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6850</xdr:colOff>
      <xdr:row>24</xdr:row>
      <xdr:rowOff>44806</xdr:rowOff>
    </xdr:from>
    <xdr:to>
      <xdr:col>7</xdr:col>
      <xdr:colOff>280256</xdr:colOff>
      <xdr:row>37</xdr:row>
      <xdr:rowOff>67100</xdr:rowOff>
    </xdr:to>
    <mc:AlternateContent xmlns:mc="http://schemas.openxmlformats.org/markup-compatibility/2006">
      <mc:Choice xmlns:a14="http://schemas.microsoft.com/office/drawing/2010/main" Requires="a14">
        <xdr:graphicFrame macro="">
          <xdr:nvGraphicFramePr>
            <xdr:cNvPr id="13" name="Lap Cat">
              <a:extLst>
                <a:ext uri="{FF2B5EF4-FFF2-40B4-BE49-F238E27FC236}">
                  <a16:creationId xmlns:a16="http://schemas.microsoft.com/office/drawing/2014/main" id="{E0B30A3E-D9A0-8FF0-5A38-E16DA7F239C8}"/>
                </a:ext>
              </a:extLst>
            </xdr:cNvPr>
            <xdr:cNvGraphicFramePr/>
          </xdr:nvGraphicFramePr>
          <xdr:xfrm>
            <a:off x="0" y="0"/>
            <a:ext cx="0" cy="0"/>
          </xdr:xfrm>
          <a:graphic>
            <a:graphicData uri="http://schemas.microsoft.com/office/drawing/2010/slicer">
              <sle:slicer xmlns:sle="http://schemas.microsoft.com/office/drawing/2010/slicer" name="Lap Cat"/>
            </a:graphicData>
          </a:graphic>
        </xdr:graphicFrame>
      </mc:Choice>
      <mc:Fallback>
        <xdr:sp macro="" textlink="">
          <xdr:nvSpPr>
            <xdr:cNvPr id="0" name=""/>
            <xdr:cNvSpPr>
              <a:spLocks noTextEdit="1"/>
            </xdr:cNvSpPr>
          </xdr:nvSpPr>
          <xdr:spPr>
            <a:xfrm>
              <a:off x="7869434" y="4839413"/>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18550</xdr:colOff>
      <xdr:row>24</xdr:row>
      <xdr:rowOff>27968</xdr:rowOff>
    </xdr:from>
    <xdr:to>
      <xdr:col>5</xdr:col>
      <xdr:colOff>805665</xdr:colOff>
      <xdr:row>37</xdr:row>
      <xdr:rowOff>50262</xdr:rowOff>
    </xdr:to>
    <mc:AlternateContent xmlns:mc="http://schemas.openxmlformats.org/markup-compatibility/2006">
      <mc:Choice xmlns:a14="http://schemas.microsoft.com/office/drawing/2010/main" Requires="a14">
        <xdr:graphicFrame macro="">
          <xdr:nvGraphicFramePr>
            <xdr:cNvPr id="14" name="Male WtKg">
              <a:extLst>
                <a:ext uri="{FF2B5EF4-FFF2-40B4-BE49-F238E27FC236}">
                  <a16:creationId xmlns:a16="http://schemas.microsoft.com/office/drawing/2014/main" id="{BC6A2C23-17E1-3CBB-0EA9-88BACF0B5F33}"/>
                </a:ext>
              </a:extLst>
            </xdr:cNvPr>
            <xdr:cNvGraphicFramePr/>
          </xdr:nvGraphicFramePr>
          <xdr:xfrm>
            <a:off x="0" y="0"/>
            <a:ext cx="0" cy="0"/>
          </xdr:xfrm>
          <a:graphic>
            <a:graphicData uri="http://schemas.microsoft.com/office/drawing/2010/slicer">
              <sle:slicer xmlns:sle="http://schemas.microsoft.com/office/drawing/2010/slicer" name="Male WtKg"/>
            </a:graphicData>
          </a:graphic>
        </xdr:graphicFrame>
      </mc:Choice>
      <mc:Fallback>
        <xdr:sp macro="" textlink="">
          <xdr:nvSpPr>
            <xdr:cNvPr id="0" name=""/>
            <xdr:cNvSpPr>
              <a:spLocks noTextEdit="1"/>
            </xdr:cNvSpPr>
          </xdr:nvSpPr>
          <xdr:spPr>
            <a:xfrm>
              <a:off x="5326865" y="4822575"/>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30251</xdr:colOff>
      <xdr:row>23</xdr:row>
      <xdr:rowOff>196637</xdr:rowOff>
    </xdr:from>
    <xdr:to>
      <xdr:col>3</xdr:col>
      <xdr:colOff>203770</xdr:colOff>
      <xdr:row>37</xdr:row>
      <xdr:rowOff>19155</xdr:rowOff>
    </xdr:to>
    <mc:AlternateContent xmlns:mc="http://schemas.openxmlformats.org/markup-compatibility/2006">
      <mc:Choice xmlns:a14="http://schemas.microsoft.com/office/drawing/2010/main" Requires="a14">
        <xdr:graphicFrame macro="">
          <xdr:nvGraphicFramePr>
            <xdr:cNvPr id="15" name="Popularity US 2017 1">
              <a:extLst>
                <a:ext uri="{FF2B5EF4-FFF2-40B4-BE49-F238E27FC236}">
                  <a16:creationId xmlns:a16="http://schemas.microsoft.com/office/drawing/2014/main" id="{FFEC377B-590A-0CE7-F58A-F6E7C2547E68}"/>
                </a:ext>
              </a:extLst>
            </xdr:cNvPr>
            <xdr:cNvGraphicFramePr/>
          </xdr:nvGraphicFramePr>
          <xdr:xfrm>
            <a:off x="0" y="0"/>
            <a:ext cx="0" cy="0"/>
          </xdr:xfrm>
          <a:graphic>
            <a:graphicData uri="http://schemas.microsoft.com/office/drawing/2010/slicer">
              <sle:slicer xmlns:sle="http://schemas.microsoft.com/office/drawing/2010/slicer" name="Popularity US 2017 1"/>
            </a:graphicData>
          </a:graphic>
        </xdr:graphicFrame>
      </mc:Choice>
      <mc:Fallback>
        <xdr:sp macro="" textlink="">
          <xdr:nvSpPr>
            <xdr:cNvPr id="0" name=""/>
            <xdr:cNvSpPr>
              <a:spLocks noTextEdit="1"/>
            </xdr:cNvSpPr>
          </xdr:nvSpPr>
          <xdr:spPr>
            <a:xfrm>
              <a:off x="2584521" y="4791468"/>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869592</xdr:colOff>
      <xdr:row>23</xdr:row>
      <xdr:rowOff>165528</xdr:rowOff>
    </xdr:from>
    <xdr:to>
      <xdr:col>8</xdr:col>
      <xdr:colOff>1142999</xdr:colOff>
      <xdr:row>36</xdr:row>
      <xdr:rowOff>187821</xdr:rowOff>
    </xdr:to>
    <mc:AlternateContent xmlns:mc="http://schemas.openxmlformats.org/markup-compatibility/2006">
      <mc:Choice xmlns:a14="http://schemas.microsoft.com/office/drawing/2010/main" Requires="a14">
        <xdr:graphicFrame macro="">
          <xdr:nvGraphicFramePr>
            <xdr:cNvPr id="16" name="Qty Sold 1">
              <a:extLst>
                <a:ext uri="{FF2B5EF4-FFF2-40B4-BE49-F238E27FC236}">
                  <a16:creationId xmlns:a16="http://schemas.microsoft.com/office/drawing/2014/main" id="{8EEEC9E6-FD96-ECBE-6A57-B007428E2938}"/>
                </a:ext>
              </a:extLst>
            </xdr:cNvPr>
            <xdr:cNvGraphicFramePr/>
          </xdr:nvGraphicFramePr>
          <xdr:xfrm>
            <a:off x="0" y="0"/>
            <a:ext cx="0" cy="0"/>
          </xdr:xfrm>
          <a:graphic>
            <a:graphicData uri="http://schemas.microsoft.com/office/drawing/2010/slicer">
              <sle:slicer xmlns:sle="http://schemas.microsoft.com/office/drawing/2010/slicer" name="Qty Sold 1"/>
            </a:graphicData>
          </a:graphic>
        </xdr:graphicFrame>
      </mc:Choice>
      <mc:Fallback>
        <xdr:sp macro="" textlink="">
          <xdr:nvSpPr>
            <xdr:cNvPr id="0" name=""/>
            <xdr:cNvSpPr>
              <a:spLocks noTextEdit="1"/>
            </xdr:cNvSpPr>
          </xdr:nvSpPr>
          <xdr:spPr>
            <a:xfrm>
              <a:off x="10287570" y="4760359"/>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53654</xdr:colOff>
      <xdr:row>23</xdr:row>
      <xdr:rowOff>191499</xdr:rowOff>
    </xdr:from>
    <xdr:to>
      <xdr:col>10</xdr:col>
      <xdr:colOff>327061</xdr:colOff>
      <xdr:row>37</xdr:row>
      <xdr:rowOff>14017</xdr:rowOff>
    </xdr:to>
    <mc:AlternateContent xmlns:mc="http://schemas.openxmlformats.org/markup-compatibility/2006">
      <mc:Choice xmlns:a14="http://schemas.microsoft.com/office/drawing/2010/main" Requires="a14">
        <xdr:graphicFrame macro="">
          <xdr:nvGraphicFramePr>
            <xdr:cNvPr id="17" name="Average Sales">
              <a:extLst>
                <a:ext uri="{FF2B5EF4-FFF2-40B4-BE49-F238E27FC236}">
                  <a16:creationId xmlns:a16="http://schemas.microsoft.com/office/drawing/2014/main" id="{76EDA4B6-9347-7179-01F8-175C1A18C86D}"/>
                </a:ext>
              </a:extLst>
            </xdr:cNvPr>
            <xdr:cNvGraphicFramePr/>
          </xdr:nvGraphicFramePr>
          <xdr:xfrm>
            <a:off x="0" y="0"/>
            <a:ext cx="0" cy="0"/>
          </xdr:xfrm>
          <a:graphic>
            <a:graphicData uri="http://schemas.microsoft.com/office/drawing/2010/slicer">
              <sle:slicer xmlns:sle="http://schemas.microsoft.com/office/drawing/2010/slicer" name="Average Sales"/>
            </a:graphicData>
          </a:graphic>
        </xdr:graphicFrame>
      </mc:Choice>
      <mc:Fallback>
        <xdr:sp macro="" textlink="">
          <xdr:nvSpPr>
            <xdr:cNvPr id="0" name=""/>
            <xdr:cNvSpPr>
              <a:spLocks noTextEdit="1"/>
            </xdr:cNvSpPr>
          </xdr:nvSpPr>
          <xdr:spPr>
            <a:xfrm>
              <a:off x="12582418" y="4786330"/>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1555251</xdr:colOff>
      <xdr:row>5</xdr:row>
      <xdr:rowOff>139558</xdr:rowOff>
    </xdr:from>
    <xdr:to>
      <xdr:col>10</xdr:col>
      <xdr:colOff>273265</xdr:colOff>
      <xdr:row>18</xdr:row>
      <xdr:rowOff>161851</xdr:rowOff>
    </xdr:to>
    <mc:AlternateContent xmlns:mc="http://schemas.openxmlformats.org/markup-compatibility/2006">
      <mc:Choice xmlns:a14="http://schemas.microsoft.com/office/drawing/2010/main" Requires="a14">
        <xdr:graphicFrame macro="">
          <xdr:nvGraphicFramePr>
            <xdr:cNvPr id="18" name="Temperment 1">
              <a:extLst>
                <a:ext uri="{FF2B5EF4-FFF2-40B4-BE49-F238E27FC236}">
                  <a16:creationId xmlns:a16="http://schemas.microsoft.com/office/drawing/2014/main" id="{BFC1B1F5-AC28-B03F-2B81-A69655B1B508}"/>
                </a:ext>
              </a:extLst>
            </xdr:cNvPr>
            <xdr:cNvGraphicFramePr/>
          </xdr:nvGraphicFramePr>
          <xdr:xfrm>
            <a:off x="0" y="0"/>
            <a:ext cx="0" cy="0"/>
          </xdr:xfrm>
          <a:graphic>
            <a:graphicData uri="http://schemas.microsoft.com/office/drawing/2010/slicer">
              <sle:slicer xmlns:sle="http://schemas.microsoft.com/office/drawing/2010/slicer" name="Temperment 1"/>
            </a:graphicData>
          </a:graphic>
        </xdr:graphicFrame>
      </mc:Choice>
      <mc:Fallback>
        <xdr:sp macro="" textlink="">
          <xdr:nvSpPr>
            <xdr:cNvPr id="0" name=""/>
            <xdr:cNvSpPr>
              <a:spLocks noTextEdit="1"/>
            </xdr:cNvSpPr>
          </xdr:nvSpPr>
          <xdr:spPr>
            <a:xfrm>
              <a:off x="12528622" y="1138434"/>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12700</xdr:colOff>
      <xdr:row>2</xdr:row>
      <xdr:rowOff>0</xdr:rowOff>
    </xdr:from>
    <xdr:to>
      <xdr:col>10</xdr:col>
      <xdr:colOff>342900</xdr:colOff>
      <xdr:row>19</xdr:row>
      <xdr:rowOff>152400</xdr:rowOff>
    </xdr:to>
    <xdr:graphicFrame macro="">
      <xdr:nvGraphicFramePr>
        <xdr:cNvPr id="17" name="Chart 16">
          <a:extLst>
            <a:ext uri="{FF2B5EF4-FFF2-40B4-BE49-F238E27FC236}">
              <a16:creationId xmlns:a16="http://schemas.microsoft.com/office/drawing/2014/main" id="{F3514194-F8B0-868A-8DC6-192136D0FBE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63500</xdr:colOff>
      <xdr:row>21</xdr:row>
      <xdr:rowOff>25400</xdr:rowOff>
    </xdr:from>
    <xdr:to>
      <xdr:col>2</xdr:col>
      <xdr:colOff>444500</xdr:colOff>
      <xdr:row>34</xdr:row>
      <xdr:rowOff>3172</xdr:rowOff>
    </xdr:to>
    <mc:AlternateContent xmlns:mc="http://schemas.openxmlformats.org/markup-compatibility/2006">
      <mc:Choice xmlns:a14="http://schemas.microsoft.com/office/drawing/2010/main" Requires="a14">
        <xdr:graphicFrame macro="">
          <xdr:nvGraphicFramePr>
            <xdr:cNvPr id="18" name="Group1">
              <a:extLst>
                <a:ext uri="{FF2B5EF4-FFF2-40B4-BE49-F238E27FC236}">
                  <a16:creationId xmlns:a16="http://schemas.microsoft.com/office/drawing/2014/main" id="{15A3EF79-0B9D-68AC-FEDF-DB32BA799604}"/>
                </a:ext>
              </a:extLst>
            </xdr:cNvPr>
            <xdr:cNvGraphicFramePr/>
          </xdr:nvGraphicFramePr>
          <xdr:xfrm>
            <a:off x="0" y="0"/>
            <a:ext cx="0" cy="0"/>
          </xdr:xfrm>
          <a:graphic>
            <a:graphicData uri="http://schemas.microsoft.com/office/drawing/2010/slicer">
              <sle:slicer xmlns:sle="http://schemas.microsoft.com/office/drawing/2010/slicer" name="Group1"/>
            </a:graphicData>
          </a:graphic>
        </xdr:graphicFrame>
      </mc:Choice>
      <mc:Fallback>
        <xdr:sp macro="" textlink="">
          <xdr:nvSpPr>
            <xdr:cNvPr id="0" name=""/>
            <xdr:cNvSpPr>
              <a:spLocks noTextEdit="1"/>
            </xdr:cNvSpPr>
          </xdr:nvSpPr>
          <xdr:spPr>
            <a:xfrm>
              <a:off x="1054100" y="4292600"/>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0</xdr:colOff>
      <xdr:row>21</xdr:row>
      <xdr:rowOff>0</xdr:rowOff>
    </xdr:from>
    <xdr:to>
      <xdr:col>5</xdr:col>
      <xdr:colOff>177800</xdr:colOff>
      <xdr:row>33</xdr:row>
      <xdr:rowOff>180972</xdr:rowOff>
    </xdr:to>
    <mc:AlternateContent xmlns:mc="http://schemas.openxmlformats.org/markup-compatibility/2006">
      <mc:Choice xmlns:a14="http://schemas.microsoft.com/office/drawing/2010/main" Requires="a14">
        <xdr:graphicFrame macro="">
          <xdr:nvGraphicFramePr>
            <xdr:cNvPr id="19" name="Male WtKg 1">
              <a:extLst>
                <a:ext uri="{FF2B5EF4-FFF2-40B4-BE49-F238E27FC236}">
                  <a16:creationId xmlns:a16="http://schemas.microsoft.com/office/drawing/2014/main" id="{49698347-59D6-CAE7-46DA-8F612C730F08}"/>
                </a:ext>
              </a:extLst>
            </xdr:cNvPr>
            <xdr:cNvGraphicFramePr/>
          </xdr:nvGraphicFramePr>
          <xdr:xfrm>
            <a:off x="0" y="0"/>
            <a:ext cx="0" cy="0"/>
          </xdr:xfrm>
          <a:graphic>
            <a:graphicData uri="http://schemas.microsoft.com/office/drawing/2010/slicer">
              <sle:slicer xmlns:sle="http://schemas.microsoft.com/office/drawing/2010/slicer" name="Male WtKg 1"/>
            </a:graphicData>
          </a:graphic>
        </xdr:graphicFrame>
      </mc:Choice>
      <mc:Fallback>
        <xdr:sp macro="" textlink="">
          <xdr:nvSpPr>
            <xdr:cNvPr id="0" name=""/>
            <xdr:cNvSpPr>
              <a:spLocks noTextEdit="1"/>
            </xdr:cNvSpPr>
          </xdr:nvSpPr>
          <xdr:spPr>
            <a:xfrm>
              <a:off x="3911600" y="4267200"/>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800100</xdr:colOff>
      <xdr:row>21</xdr:row>
      <xdr:rowOff>25400</xdr:rowOff>
    </xdr:from>
    <xdr:to>
      <xdr:col>7</xdr:col>
      <xdr:colOff>977900</xdr:colOff>
      <xdr:row>34</xdr:row>
      <xdr:rowOff>3172</xdr:rowOff>
    </xdr:to>
    <mc:AlternateContent xmlns:mc="http://schemas.openxmlformats.org/markup-compatibility/2006">
      <mc:Choice xmlns:a14="http://schemas.microsoft.com/office/drawing/2010/main" Requires="a14">
        <xdr:graphicFrame macro="">
          <xdr:nvGraphicFramePr>
            <xdr:cNvPr id="20" name="Temperment">
              <a:extLst>
                <a:ext uri="{FF2B5EF4-FFF2-40B4-BE49-F238E27FC236}">
                  <a16:creationId xmlns:a16="http://schemas.microsoft.com/office/drawing/2014/main" id="{5A478EF9-076A-3549-FA7B-01BACCE7D38D}"/>
                </a:ext>
              </a:extLst>
            </xdr:cNvPr>
            <xdr:cNvGraphicFramePr/>
          </xdr:nvGraphicFramePr>
          <xdr:xfrm>
            <a:off x="0" y="0"/>
            <a:ext cx="0" cy="0"/>
          </xdr:xfrm>
          <a:graphic>
            <a:graphicData uri="http://schemas.microsoft.com/office/drawing/2010/slicer">
              <sle:slicer xmlns:sle="http://schemas.microsoft.com/office/drawing/2010/slicer" name="Temperment"/>
            </a:graphicData>
          </a:graphic>
        </xdr:graphicFrame>
      </mc:Choice>
      <mc:Fallback>
        <xdr:sp macro="" textlink="">
          <xdr:nvSpPr>
            <xdr:cNvPr id="0" name=""/>
            <xdr:cNvSpPr>
              <a:spLocks noTextEdit="1"/>
            </xdr:cNvSpPr>
          </xdr:nvSpPr>
          <xdr:spPr>
            <a:xfrm>
              <a:off x="6362700" y="4292600"/>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12700</xdr:colOff>
      <xdr:row>21</xdr:row>
      <xdr:rowOff>12700</xdr:rowOff>
    </xdr:from>
    <xdr:to>
      <xdr:col>9</xdr:col>
      <xdr:colOff>736600</xdr:colOff>
      <xdr:row>33</xdr:row>
      <xdr:rowOff>193672</xdr:rowOff>
    </xdr:to>
    <mc:AlternateContent xmlns:mc="http://schemas.openxmlformats.org/markup-compatibility/2006">
      <mc:Choice xmlns:a14="http://schemas.microsoft.com/office/drawing/2010/main" Requires="a14">
        <xdr:graphicFrame macro="">
          <xdr:nvGraphicFramePr>
            <xdr:cNvPr id="21" name="Intelligence">
              <a:extLst>
                <a:ext uri="{FF2B5EF4-FFF2-40B4-BE49-F238E27FC236}">
                  <a16:creationId xmlns:a16="http://schemas.microsoft.com/office/drawing/2014/main" id="{5F38BBF0-7ABF-828E-DE17-1BBA62F5514B}"/>
                </a:ext>
              </a:extLst>
            </xdr:cNvPr>
            <xdr:cNvGraphicFramePr/>
          </xdr:nvGraphicFramePr>
          <xdr:xfrm>
            <a:off x="0" y="0"/>
            <a:ext cx="0" cy="0"/>
          </xdr:xfrm>
          <a:graphic>
            <a:graphicData uri="http://schemas.microsoft.com/office/drawing/2010/slicer">
              <sle:slicer xmlns:sle="http://schemas.microsoft.com/office/drawing/2010/slicer" name="Intelligence"/>
            </a:graphicData>
          </a:graphic>
        </xdr:graphicFrame>
      </mc:Choice>
      <mc:Fallback>
        <xdr:sp macro="" textlink="">
          <xdr:nvSpPr>
            <xdr:cNvPr id="0" name=""/>
            <xdr:cNvSpPr>
              <a:spLocks noTextEdit="1"/>
            </xdr:cNvSpPr>
          </xdr:nvSpPr>
          <xdr:spPr>
            <a:xfrm>
              <a:off x="8674100" y="4279900"/>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25400</xdr:colOff>
      <xdr:row>4</xdr:row>
      <xdr:rowOff>177800</xdr:rowOff>
    </xdr:from>
    <xdr:to>
      <xdr:col>14</xdr:col>
      <xdr:colOff>203200</xdr:colOff>
      <xdr:row>17</xdr:row>
      <xdr:rowOff>155572</xdr:rowOff>
    </xdr:to>
    <mc:AlternateContent xmlns:mc="http://schemas.openxmlformats.org/markup-compatibility/2006">
      <mc:Choice xmlns:a14="http://schemas.microsoft.com/office/drawing/2010/main" Requires="a14">
        <xdr:graphicFrame macro="">
          <xdr:nvGraphicFramePr>
            <xdr:cNvPr id="22" name="Watch dog">
              <a:extLst>
                <a:ext uri="{FF2B5EF4-FFF2-40B4-BE49-F238E27FC236}">
                  <a16:creationId xmlns:a16="http://schemas.microsoft.com/office/drawing/2014/main" id="{E5E431BE-2203-306A-3A26-2584D5593604}"/>
                </a:ext>
              </a:extLst>
            </xdr:cNvPr>
            <xdr:cNvGraphicFramePr/>
          </xdr:nvGraphicFramePr>
          <xdr:xfrm>
            <a:off x="0" y="0"/>
            <a:ext cx="0" cy="0"/>
          </xdr:xfrm>
          <a:graphic>
            <a:graphicData uri="http://schemas.microsoft.com/office/drawing/2010/slicer">
              <sle:slicer xmlns:sle="http://schemas.microsoft.com/office/drawing/2010/slicer" name="Watch dog"/>
            </a:graphicData>
          </a:graphic>
        </xdr:graphicFrame>
      </mc:Choice>
      <mc:Fallback>
        <xdr:sp macro="" textlink="">
          <xdr:nvSpPr>
            <xdr:cNvPr id="0" name=""/>
            <xdr:cNvSpPr>
              <a:spLocks noTextEdit="1"/>
            </xdr:cNvSpPr>
          </xdr:nvSpPr>
          <xdr:spPr>
            <a:xfrm>
              <a:off x="12268200" y="990600"/>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25400</xdr:colOff>
      <xdr:row>5</xdr:row>
      <xdr:rowOff>0</xdr:rowOff>
    </xdr:from>
    <xdr:to>
      <xdr:col>17</xdr:col>
      <xdr:colOff>203200</xdr:colOff>
      <xdr:row>17</xdr:row>
      <xdr:rowOff>180972</xdr:rowOff>
    </xdr:to>
    <mc:AlternateContent xmlns:mc="http://schemas.openxmlformats.org/markup-compatibility/2006">
      <mc:Choice xmlns:a14="http://schemas.microsoft.com/office/drawing/2010/main" Requires="a14">
        <xdr:graphicFrame macro="">
          <xdr:nvGraphicFramePr>
            <xdr:cNvPr id="23" name="Popularity US 2017">
              <a:extLst>
                <a:ext uri="{FF2B5EF4-FFF2-40B4-BE49-F238E27FC236}">
                  <a16:creationId xmlns:a16="http://schemas.microsoft.com/office/drawing/2014/main" id="{D0DC56CF-E18E-9F70-2B13-ACB375F66646}"/>
                </a:ext>
              </a:extLst>
            </xdr:cNvPr>
            <xdr:cNvGraphicFramePr/>
          </xdr:nvGraphicFramePr>
          <xdr:xfrm>
            <a:off x="0" y="0"/>
            <a:ext cx="0" cy="0"/>
          </xdr:xfrm>
          <a:graphic>
            <a:graphicData uri="http://schemas.microsoft.com/office/drawing/2010/slicer">
              <sle:slicer xmlns:sle="http://schemas.microsoft.com/office/drawing/2010/slicer" name="Popularity US 2017"/>
            </a:graphicData>
          </a:graphic>
        </xdr:graphicFrame>
      </mc:Choice>
      <mc:Fallback>
        <xdr:sp macro="" textlink="">
          <xdr:nvSpPr>
            <xdr:cNvPr id="0" name=""/>
            <xdr:cNvSpPr>
              <a:spLocks noTextEdit="1"/>
            </xdr:cNvSpPr>
          </xdr:nvSpPr>
          <xdr:spPr>
            <a:xfrm>
              <a:off x="14744700" y="1016000"/>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812800</xdr:colOff>
      <xdr:row>21</xdr:row>
      <xdr:rowOff>0</xdr:rowOff>
    </xdr:from>
    <xdr:to>
      <xdr:col>16</xdr:col>
      <xdr:colOff>165100</xdr:colOff>
      <xdr:row>33</xdr:row>
      <xdr:rowOff>180972</xdr:rowOff>
    </xdr:to>
    <mc:AlternateContent xmlns:mc="http://schemas.openxmlformats.org/markup-compatibility/2006">
      <mc:Choice xmlns:a14="http://schemas.microsoft.com/office/drawing/2010/main" Requires="a14">
        <xdr:graphicFrame macro="">
          <xdr:nvGraphicFramePr>
            <xdr:cNvPr id="24" name="Qty Sold">
              <a:extLst>
                <a:ext uri="{FF2B5EF4-FFF2-40B4-BE49-F238E27FC236}">
                  <a16:creationId xmlns:a16="http://schemas.microsoft.com/office/drawing/2014/main" id="{52BAD720-B155-B805-3271-29EC8E5C3951}"/>
                </a:ext>
              </a:extLst>
            </xdr:cNvPr>
            <xdr:cNvGraphicFramePr/>
          </xdr:nvGraphicFramePr>
          <xdr:xfrm>
            <a:off x="0" y="0"/>
            <a:ext cx="0" cy="0"/>
          </xdr:xfrm>
          <a:graphic>
            <a:graphicData uri="http://schemas.microsoft.com/office/drawing/2010/slicer">
              <sle:slicer xmlns:sle="http://schemas.microsoft.com/office/drawing/2010/slicer" name="Qty Sold"/>
            </a:graphicData>
          </a:graphic>
        </xdr:graphicFrame>
      </mc:Choice>
      <mc:Fallback>
        <xdr:sp macro="" textlink="">
          <xdr:nvSpPr>
            <xdr:cNvPr id="0" name=""/>
            <xdr:cNvSpPr>
              <a:spLocks noTextEdit="1"/>
            </xdr:cNvSpPr>
          </xdr:nvSpPr>
          <xdr:spPr>
            <a:xfrm>
              <a:off x="13881100" y="4267200"/>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622300</xdr:colOff>
      <xdr:row>20</xdr:row>
      <xdr:rowOff>177800</xdr:rowOff>
    </xdr:from>
    <xdr:to>
      <xdr:col>12</xdr:col>
      <xdr:colOff>800100</xdr:colOff>
      <xdr:row>33</xdr:row>
      <xdr:rowOff>155572</xdr:rowOff>
    </xdr:to>
    <mc:AlternateContent xmlns:mc="http://schemas.openxmlformats.org/markup-compatibility/2006">
      <mc:Choice xmlns:a14="http://schemas.microsoft.com/office/drawing/2010/main" Requires="a14">
        <xdr:graphicFrame macro="">
          <xdr:nvGraphicFramePr>
            <xdr:cNvPr id="25" name="Average Sales 1">
              <a:extLst>
                <a:ext uri="{FF2B5EF4-FFF2-40B4-BE49-F238E27FC236}">
                  <a16:creationId xmlns:a16="http://schemas.microsoft.com/office/drawing/2014/main" id="{632144BF-86BF-F8AC-C28C-60FE7F65E64B}"/>
                </a:ext>
              </a:extLst>
            </xdr:cNvPr>
            <xdr:cNvGraphicFramePr/>
          </xdr:nvGraphicFramePr>
          <xdr:xfrm>
            <a:off x="0" y="0"/>
            <a:ext cx="0" cy="0"/>
          </xdr:xfrm>
          <a:graphic>
            <a:graphicData uri="http://schemas.microsoft.com/office/drawing/2010/slicer">
              <sle:slicer xmlns:sle="http://schemas.microsoft.com/office/drawing/2010/slicer" name="Average Sales 1"/>
            </a:graphicData>
          </a:graphic>
        </xdr:graphicFrame>
      </mc:Choice>
      <mc:Fallback>
        <xdr:sp macro="" textlink="">
          <xdr:nvSpPr>
            <xdr:cNvPr id="0" name=""/>
            <xdr:cNvSpPr>
              <a:spLocks noTextEdit="1"/>
            </xdr:cNvSpPr>
          </xdr:nvSpPr>
          <xdr:spPr>
            <a:xfrm>
              <a:off x="11214100" y="4241800"/>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216.996009374998" createdVersion="8" refreshedVersion="8" minRefreshableVersion="3" recordCount="67" xr:uid="{199F78EB-584D-D245-A8C9-D2AD12F462FA}">
  <cacheSource type="worksheet">
    <worksheetSource ref="A1:T68" sheet="Cat Breed Clean"/>
  </cacheSource>
  <cacheFields count="20">
    <cacheField name="Breed Name" numFmtId="0">
      <sharedItems/>
    </cacheField>
    <cacheField name="Alt Breed Name" numFmtId="0">
      <sharedItems containsBlank="1"/>
    </cacheField>
    <cacheField name="Lap Cat" numFmtId="0">
      <sharedItems containsBlank="1" count="5">
        <s v="Lap"/>
        <s v="Non Lap"/>
        <s v="Generic"/>
        <s v="Rodent"/>
        <m/>
      </sharedItems>
    </cacheField>
    <cacheField name="Fur" numFmtId="0">
      <sharedItems containsBlank="1" count="5">
        <s v="Short"/>
        <s v="Medium"/>
        <s v="Long"/>
        <s v="Bald"/>
        <m/>
      </sharedItems>
    </cacheField>
    <cacheField name="Male WtKg" numFmtId="0">
      <sharedItems containsString="0" containsBlank="1" containsNumber="1" containsInteger="1" minValue="1" maxValue="7" count="7">
        <n v="4"/>
        <n v="6"/>
        <n v="5"/>
        <n v="7"/>
        <n v="1"/>
        <n v="3"/>
        <m/>
      </sharedItems>
    </cacheField>
    <cacheField name="Temperment" numFmtId="0">
      <sharedItems count="14">
        <s v="Active"/>
        <s v="Affectionate"/>
        <s v="Intelligent"/>
        <s v="Curious"/>
        <s v="Easygoing"/>
        <s v="Loyal"/>
        <s v="Gentle"/>
        <s v="Agile"/>
        <s v="Six-Toed"/>
        <s v="Dependent"/>
        <s v="Adaptable"/>
        <s v=""/>
        <s v="Sweet"/>
        <s v="Playful"/>
      </sharedItems>
    </cacheField>
    <cacheField name="Temperment1" numFmtId="0">
      <sharedItems count="20">
        <s v="Energetic"/>
        <s v="Curious"/>
        <s v="Agile"/>
        <s v="Intelligent"/>
        <s v="Active"/>
        <s v="Interactive"/>
        <s v="Dependent"/>
        <s v="Easygoing"/>
        <s v="Friendly"/>
        <s v="Inquisitive"/>
        <s v="Loyal"/>
        <s v="Playful"/>
        <s v="Sweet"/>
        <s v=""/>
        <s v="Gentle"/>
        <s v="Devoted"/>
        <s v="Clever"/>
        <s v="Quiet"/>
        <s v="Social"/>
        <s v="Tenacious"/>
      </sharedItems>
    </cacheField>
    <cacheField name="Temperment2" numFmtId="0">
      <sharedItems/>
    </cacheField>
    <cacheField name="Temperment3" numFmtId="0">
      <sharedItems/>
    </cacheField>
    <cacheField name="Temperment4" numFmtId="0">
      <sharedItems/>
    </cacheField>
    <cacheField name="Temperment5" numFmtId="0">
      <sharedItems/>
    </cacheField>
    <cacheField name="Temperment6" numFmtId="0">
      <sharedItems/>
    </cacheField>
    <cacheField name="Temperment7" numFmtId="0">
      <sharedItems/>
    </cacheField>
    <cacheField name="Temperment8" numFmtId="0">
      <sharedItems/>
    </cacheField>
    <cacheField name="Temperment9" numFmtId="0">
      <sharedItems/>
    </cacheField>
    <cacheField name="Avg Kitten Price" numFmtId="0">
      <sharedItems containsString="0" containsBlank="1" containsNumber="1" containsInteger="1" minValue="100" maxValue="2000"/>
    </cacheField>
    <cacheField name="Malaysia Popularity" numFmtId="0">
      <sharedItems containsString="0" containsBlank="1" containsNumber="1" containsInteger="1" minValue="1" maxValue="10"/>
    </cacheField>
    <cacheField name="Popularity US 2017" numFmtId="0">
      <sharedItems containsString="0" containsBlank="1" containsNumber="1" containsInteger="1" minValue="1" maxValue="41" count="39">
        <n v="7"/>
        <n v="26"/>
        <n v="6"/>
        <n v="41"/>
        <m/>
        <n v="31"/>
        <n v="15"/>
        <n v="36"/>
        <n v="34"/>
        <n v="5"/>
        <n v="16"/>
        <n v="38"/>
        <n v="8"/>
        <n v="27"/>
        <n v="11"/>
        <n v="12"/>
        <n v="20"/>
        <n v="1"/>
        <n v="35"/>
        <n v="24"/>
        <n v="40"/>
        <n v="39"/>
        <n v="3"/>
        <n v="23"/>
        <n v="14"/>
        <n v="21"/>
        <n v="13"/>
        <n v="2"/>
        <n v="32"/>
        <n v="4"/>
        <n v="19"/>
        <n v="10"/>
        <n v="25"/>
        <n v="9"/>
        <n v="22"/>
        <n v="28"/>
        <n v="18"/>
        <n v="29"/>
        <n v="37"/>
      </sharedItems>
    </cacheField>
    <cacheField name="Qty Sold" numFmtId="0">
      <sharedItems containsSemiMixedTypes="0" containsString="0" containsNumber="1" containsInteger="1" minValue="4" maxValue="309" count="46">
        <n v="79"/>
        <n v="93"/>
        <n v="121"/>
        <n v="11"/>
        <n v="15"/>
        <n v="5"/>
        <n v="10"/>
        <n v="45"/>
        <n v="29"/>
        <n v="26"/>
        <n v="77"/>
        <n v="55"/>
        <n v="54"/>
        <n v="35"/>
        <n v="47"/>
        <n v="84"/>
        <n v="101"/>
        <n v="125"/>
        <n v="115"/>
        <n v="154"/>
        <n v="198"/>
        <n v="76"/>
        <n v="95"/>
        <n v="39"/>
        <n v="67"/>
        <n v="71"/>
        <n v="72"/>
        <n v="43"/>
        <n v="57"/>
        <n v="78"/>
        <n v="89"/>
        <n v="99"/>
        <n v="110"/>
        <n v="210"/>
        <n v="155"/>
        <n v="59"/>
        <n v="23"/>
        <n v="309"/>
        <n v="63"/>
        <n v="103"/>
        <n v="20"/>
        <n v="49"/>
        <n v="4"/>
        <n v="32"/>
        <n v="132"/>
        <n v="158"/>
      </sharedItems>
    </cacheField>
    <cacheField name="Average Sales" numFmtId="0">
      <sharedItems containsSemiMixedTypes="0" containsString="0" containsNumber="1" containsInteger="1" minValue="0" maxValue="232500" count="62">
        <n v="82950"/>
        <n v="130200"/>
        <n v="108900"/>
        <n v="11000"/>
        <n v="24000"/>
        <n v="6500"/>
        <n v="12500"/>
        <n v="79050"/>
        <n v="36000"/>
        <n v="14500"/>
        <n v="45500"/>
        <n v="96250"/>
        <n v="33000"/>
        <n v="5400"/>
        <n v="50750"/>
        <n v="58750"/>
        <n v="126000"/>
        <n v="18600"/>
        <n v="101000"/>
        <n v="50000"/>
        <n v="92000"/>
        <n v="15400"/>
        <n v="19800"/>
        <n v="7600"/>
        <n v="9500"/>
        <n v="3900"/>
        <n v="94500"/>
        <n v="134000"/>
        <n v="63900"/>
        <n v="57600"/>
        <n v="34400"/>
        <n v="68400"/>
        <n v="46800"/>
        <n v="44500"/>
        <n v="158400"/>
        <n v="55000"/>
        <n v="0"/>
        <n v="232500"/>
        <n v="22500"/>
        <n v="59000"/>
        <n v="46750"/>
        <n v="26450"/>
        <n v="51750"/>
        <n v="116150"/>
        <n v="143750"/>
        <n v="216300"/>
        <n v="77000"/>
        <n v="63000"/>
        <n v="66500"/>
        <n v="128750"/>
        <n v="132250"/>
        <n v="39500"/>
        <n v="5000"/>
        <n v="2000"/>
        <n v="17250"/>
        <n v="4000"/>
        <n v="61250"/>
        <n v="5800"/>
        <n v="69300"/>
        <n v="25600"/>
        <n v="92400"/>
        <n v="15800"/>
      </sharedItems>
    </cacheField>
  </cacheFields>
  <extLst>
    <ext xmlns:x14="http://schemas.microsoft.com/office/spreadsheetml/2009/9/main" uri="{725AE2AE-9491-48be-B2B4-4EB974FC3084}">
      <x14:pivotCacheDefinition pivotCacheId="256512292"/>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217.001847453706" createdVersion="8" refreshedVersion="8" minRefreshableVersion="3" recordCount="250" xr:uid="{7A4A4FDB-C0FF-7A42-9FC2-141353FC87F3}">
  <cacheSource type="worksheet">
    <worksheetSource ref="A1:AA251" sheet="Dog Breed Clean"/>
  </cacheSource>
  <cacheFields count="27">
    <cacheField name="Breed Name" numFmtId="0">
      <sharedItems/>
    </cacheField>
    <cacheField name="Alt Breed Name" numFmtId="0">
      <sharedItems containsBlank="1"/>
    </cacheField>
    <cacheField name="Group1" numFmtId="0">
      <sharedItems containsBlank="1" count="9">
        <m/>
        <s v="Non Sporting"/>
        <s v="Herding"/>
        <s v="Toy"/>
        <s v="Terrier"/>
        <s v="Hound"/>
        <s v="Sporting"/>
        <s v="Working"/>
        <s v="Southern"/>
      </sharedItems>
    </cacheField>
    <cacheField name="Group2" numFmtId="0">
      <sharedItems containsBlank="1" count="11">
        <m/>
        <s v="Northern"/>
        <s v="Herding"/>
        <s v="Companion"/>
        <s v="Terrier"/>
        <s v="Scenthound"/>
        <s v="Gun"/>
        <s v="Sight"/>
        <s v="Guardian"/>
        <s v="Gun Dogs"/>
        <s v="Southern"/>
      </sharedItems>
    </cacheField>
    <cacheField name="Male WtKg" numFmtId="0">
      <sharedItems containsString="0" containsBlank="1" containsNumber="1" containsInteger="1" minValue="2" maxValue="90" count="61">
        <m/>
        <n v="7"/>
        <n v="32"/>
        <n v="27"/>
        <n v="2"/>
        <n v="25"/>
        <n v="4"/>
        <n v="6"/>
        <n v="16"/>
        <n v="28"/>
        <n v="13"/>
        <n v="8"/>
        <n v="26"/>
        <n v="22"/>
        <n v="23"/>
        <n v="5"/>
        <n v="20"/>
        <n v="18"/>
        <n v="49"/>
        <n v="39"/>
        <n v="55"/>
        <n v="19"/>
        <n v="64"/>
        <n v="11"/>
        <n v="14"/>
        <n v="43"/>
        <n v="30"/>
        <n v="9"/>
        <n v="21"/>
        <n v="90"/>
        <n v="38"/>
        <n v="12"/>
        <n v="17"/>
        <n v="10"/>
        <n v="29"/>
        <n v="45"/>
        <n v="59"/>
        <n v="33"/>
        <n v="40"/>
        <n v="53"/>
        <n v="46"/>
        <n v="44"/>
        <n v="65"/>
        <n v="15"/>
        <n v="3"/>
        <n v="35"/>
        <n v="51"/>
        <n v="63"/>
        <n v="60"/>
        <n v="34"/>
        <n v="31"/>
        <n v="24"/>
        <n v="71"/>
        <n v="41"/>
        <n v="52"/>
        <n v="47"/>
        <n v="80"/>
        <n v="50"/>
        <n v="42"/>
        <n v="66"/>
        <n v="77"/>
      </sharedItems>
    </cacheField>
    <cacheField name="Temperment" numFmtId="0">
      <sharedItems count="40">
        <s v=""/>
        <s v="Active"/>
        <s v="Adaptable"/>
        <s v="Affectionate"/>
        <s v="Aggressive"/>
        <s v="Agile"/>
        <s v="Aleret"/>
        <s v="Alert"/>
        <s v="Aloof"/>
        <s v="Amiable"/>
        <s v="Athletic"/>
        <s v="Attentive"/>
        <s v="Bold"/>
        <s v="Brave"/>
        <s v="Calm"/>
        <s v="Cheerful"/>
        <s v="Clever"/>
        <s v="Clownish"/>
        <s v="Companionable"/>
        <s v="Confident"/>
        <s v="Courageous"/>
        <s v="Devoted"/>
        <s v="Dignified"/>
        <s v="Docile"/>
        <s v="Dominant"/>
        <s v="Energetic"/>
        <s v="Even Tempered"/>
        <s v="Even-tempered"/>
        <s v="Faithful"/>
        <s v="Familial"/>
        <s v="Friendly"/>
        <s v="Gentle"/>
        <s v="Happy"/>
        <s v="Independent"/>
        <s v="Intelligent"/>
        <s v="Loyal"/>
        <s v="Protective"/>
        <s v="Strong-willed"/>
        <s v="Watchful"/>
        <s v="Wild"/>
      </sharedItems>
    </cacheField>
    <cacheField name="Temperment1" numFmtId="0">
      <sharedItems/>
    </cacheField>
    <cacheField name="Temperment2" numFmtId="0">
      <sharedItems/>
    </cacheField>
    <cacheField name="Temperment3" numFmtId="0">
      <sharedItems/>
    </cacheField>
    <cacheField name="Temperment4" numFmtId="0">
      <sharedItems/>
    </cacheField>
    <cacheField name="Temperment5" numFmtId="0">
      <sharedItems/>
    </cacheField>
    <cacheField name="Temperment6" numFmtId="0">
      <sharedItems/>
    </cacheField>
    <cacheField name="Temperment7" numFmtId="0">
      <sharedItems/>
    </cacheField>
    <cacheField name="Temperment8" numFmtId="0">
      <sharedItems/>
    </cacheField>
    <cacheField name="Temperment9" numFmtId="0">
      <sharedItems/>
    </cacheField>
    <cacheField name="Temperment10" numFmtId="0">
      <sharedItems/>
    </cacheField>
    <cacheField name="Temperment11" numFmtId="0">
      <sharedItems/>
    </cacheField>
    <cacheField name="Temperment12" numFmtId="0">
      <sharedItems/>
    </cacheField>
    <cacheField name="Avg Pup Price" numFmtId="0">
      <sharedItems containsString="0" containsBlank="1" containsNumber="1" containsInteger="1" minValue="350" maxValue="39000"/>
    </cacheField>
    <cacheField name="Intelligence" numFmtId="0">
      <sharedItems containsString="0" containsBlank="1" containsNumber="1" containsInteger="1" minValue="1" maxValue="79" count="77">
        <m/>
        <n v="15"/>
        <n v="23"/>
        <n v="39"/>
        <n v="59"/>
        <n v="70"/>
        <n v="32"/>
        <n v="62"/>
        <n v="2"/>
        <n v="37"/>
        <n v="53"/>
        <n v="34"/>
        <n v="24"/>
        <n v="35"/>
        <n v="66"/>
        <n v="63"/>
        <n v="44"/>
        <n v="18"/>
        <n v="13"/>
        <n v="45"/>
        <n v="6"/>
        <n v="72"/>
        <n v="54"/>
        <n v="57"/>
        <n v="42"/>
        <n v="58"/>
        <n v="31"/>
        <n v="40"/>
        <n v="43"/>
        <n v="7"/>
        <n v="26"/>
        <n v="47"/>
        <n v="17"/>
        <n v="71"/>
        <n v="61"/>
        <n v="51"/>
        <n v="73"/>
        <n v="64"/>
        <n v="49"/>
        <n v="27"/>
        <n v="46"/>
        <n v="50"/>
        <n v="30"/>
        <n v="60"/>
        <n v="78"/>
        <n v="38"/>
        <n v="74"/>
        <n v="22"/>
        <n v="10"/>
        <n v="77"/>
        <n v="16"/>
        <n v="33"/>
        <n v="21"/>
        <n v="3"/>
        <n v="68"/>
        <n v="69"/>
        <n v="9"/>
        <n v="36"/>
        <n v="67"/>
        <n v="14"/>
        <n v="29"/>
        <n v="5"/>
        <n v="8"/>
        <n v="56"/>
        <n v="19"/>
        <n v="76"/>
        <n v="79"/>
        <n v="75"/>
        <n v="41"/>
        <n v="4"/>
        <n v="52"/>
        <n v="28"/>
        <n v="20"/>
        <n v="65"/>
        <n v="48"/>
        <n v="1"/>
        <n v="55"/>
      </sharedItems>
    </cacheField>
    <cacheField name="Watch dog" numFmtId="0">
      <sharedItems containsString="0" containsBlank="1" containsNumber="1" containsInteger="1" minValue="1" maxValue="6" count="7">
        <m/>
        <n v="5"/>
        <n v="6"/>
        <n v="3"/>
        <n v="4"/>
        <n v="2"/>
        <n v="1"/>
      </sharedItems>
    </cacheField>
    <cacheField name="Malaysia Guarded Dog" numFmtId="0">
      <sharedItems containsString="0" containsBlank="1" containsNumber="1" containsInteger="1" minValue="1" maxValue="1"/>
    </cacheField>
    <cacheField name="Malaysia Prohibited Dog" numFmtId="0">
      <sharedItems containsString="0" containsBlank="1" containsNumber="1" containsInteger="1" minValue="1" maxValue="1"/>
    </cacheField>
    <cacheField name="Malaysia Popularity" numFmtId="0">
      <sharedItems containsString="0" containsBlank="1" containsNumber="1" containsInteger="1" minValue="1" maxValue="8"/>
    </cacheField>
    <cacheField name="Popularity US 2017" numFmtId="0">
      <sharedItems containsString="0" containsBlank="1" containsNumber="1" containsInteger="1" minValue="1" maxValue="190" count="178">
        <m/>
        <n v="120"/>
        <n v="44"/>
        <n v="22"/>
        <n v="63"/>
        <n v="33"/>
        <n v="20"/>
        <n v="135"/>
        <n v="160"/>
        <n v="162"/>
        <n v="7"/>
        <n v="183"/>
        <n v="147"/>
        <n v="165"/>
        <n v="158"/>
        <n v="125"/>
        <n v="164"/>
        <n v="159"/>
        <n v="69"/>
        <n v="60"/>
        <n v="169"/>
        <n v="178"/>
        <n v="70"/>
        <n v="130"/>
        <n v="145"/>
        <n v="100"/>
        <n v="97"/>
        <n v="52"/>
        <n v="27"/>
        <n v="46"/>
        <n v="62"/>
        <n v="24"/>
        <n v="89"/>
        <n v="30"/>
        <n v="28"/>
        <n v="21"/>
        <n v="31"/>
        <n v="17"/>
        <n v="4"/>
        <n v="133"/>
        <n v="129"/>
        <n v="101"/>
        <n v="151"/>
        <n v="72"/>
        <n v="113"/>
        <n v="182"/>
        <n v="1"/>
        <n v="68"/>
        <n v="42"/>
        <n v="81"/>
        <n v="139"/>
        <n v="174"/>
        <n v="10"/>
        <n v="39"/>
        <n v="79"/>
        <n v="64"/>
        <n v="88"/>
        <n v="66"/>
        <n v="163"/>
        <n v="49"/>
        <n v="19"/>
        <n v="23"/>
        <n v="134"/>
        <n v="82"/>
        <n v="43"/>
        <n v="61"/>
        <n v="156"/>
        <n v="59"/>
        <n v="122"/>
        <n v="111"/>
        <n v="92"/>
        <n v="74"/>
        <n v="84"/>
        <n v="131"/>
        <n v="105"/>
        <n v="50"/>
        <n v="140"/>
        <n v="25"/>
        <n v="184"/>
        <n v="56"/>
        <n v="5"/>
        <n v="87"/>
        <n v="110"/>
        <n v="142"/>
        <n v="176"/>
        <n v="152"/>
        <n v="170"/>
        <n v="143"/>
        <n v="188"/>
        <n v="57"/>
        <n v="34"/>
        <n v="47"/>
        <n v="108"/>
        <n v="9"/>
        <n v="45"/>
        <n v="2"/>
        <n v="77"/>
        <n v="51"/>
        <n v="8"/>
        <n v="91"/>
        <n v="137"/>
        <n v="106"/>
        <n v="99"/>
        <n v="94"/>
        <n v="112"/>
        <n v="75"/>
        <n v="32"/>
        <n v="103"/>
        <n v="118"/>
        <n v="126"/>
        <n v="55"/>
        <n v="16"/>
        <n v="109"/>
        <n v="104"/>
        <n v="53"/>
        <n v="150"/>
        <n v="149"/>
        <n v="175"/>
        <n v="26"/>
        <n v="179"/>
        <n v="12"/>
        <n v="78"/>
        <n v="190"/>
        <n v="166"/>
        <n v="76"/>
        <n v="153"/>
        <n v="123"/>
        <n v="93"/>
        <n v="186"/>
        <n v="102"/>
        <n v="83"/>
        <n v="86"/>
        <n v="11"/>
        <n v="116"/>
        <n v="54"/>
        <n v="161"/>
        <n v="173"/>
        <n v="36"/>
        <n v="37"/>
        <n v="71"/>
        <n v="171"/>
        <n v="13"/>
        <n v="157"/>
        <n v="128"/>
        <n v="67"/>
        <n v="98"/>
        <n v="3"/>
        <n v="124"/>
        <n v="141"/>
        <n v="80"/>
        <n v="18"/>
        <n v="90"/>
        <n v="73"/>
        <n v="41"/>
        <n v="168"/>
        <n v="114"/>
        <n v="167"/>
        <n v="119"/>
        <n v="29"/>
        <n v="136"/>
        <n v="127"/>
        <n v="85"/>
        <n v="6"/>
        <n v="40"/>
        <n v="48"/>
        <n v="14"/>
        <n v="96"/>
        <n v="132"/>
        <n v="65"/>
        <n v="177"/>
        <n v="138"/>
        <n v="187"/>
        <n v="58"/>
        <n v="38"/>
        <n v="121"/>
        <n v="172"/>
        <n v="107"/>
        <n v="95"/>
      </sharedItems>
    </cacheField>
    <cacheField name="Qty Sold" numFmtId="0">
      <sharedItems containsSemiMixedTypes="0" containsString="0" containsNumber="1" containsInteger="1" minValue="4" maxValue="74172" count="125">
        <n v="95"/>
        <n v="225"/>
        <n v="33"/>
        <n v="87"/>
        <n v="10"/>
        <n v="115"/>
        <n v="79"/>
        <n v="105"/>
        <n v="16"/>
        <n v="21"/>
        <n v="53"/>
        <n v="65"/>
        <n v="345"/>
        <n v="12"/>
        <n v="54"/>
        <n v="521"/>
        <n v="204"/>
        <n v="300"/>
        <n v="20"/>
        <n v="112"/>
        <n v="50"/>
        <n v="689"/>
        <n v="74172"/>
        <n v="371"/>
        <n v="48"/>
        <n v="397"/>
        <n v="576"/>
        <n v="125"/>
        <n v="215"/>
        <n v="101"/>
        <n v="542"/>
        <n v="59"/>
        <n v="96"/>
        <n v="103"/>
        <n v="14"/>
        <n v="76"/>
        <n v="22"/>
        <n v="77"/>
        <n v="104"/>
        <n v="256"/>
        <n v="71"/>
        <n v="35"/>
        <n v="28"/>
        <n v="91"/>
        <n v="205"/>
        <n v="39"/>
        <n v="107"/>
        <n v="45"/>
        <n v="67"/>
        <n v="153"/>
        <n v="235"/>
        <n v="309"/>
        <n v="123"/>
        <n v="111"/>
        <n v="351"/>
        <n v="55"/>
        <n v="23"/>
        <n v="15"/>
        <n v="341"/>
        <n v="110"/>
        <n v="81"/>
        <n v="11"/>
        <n v="26"/>
        <n v="121"/>
        <n v="25"/>
        <n v="505"/>
        <n v="63"/>
        <n v="89"/>
        <n v="93"/>
        <n v="890"/>
        <n v="49"/>
        <n v="393"/>
        <n v="597"/>
        <n v="232"/>
        <n v="293"/>
        <n v="301"/>
        <n v="891"/>
        <n v="98"/>
        <n v="75"/>
        <n v="209"/>
        <n v="145"/>
        <n v="56"/>
        <n v="90"/>
        <n v="675"/>
        <n v="128"/>
        <n v="102"/>
        <n v="457"/>
        <n v="555"/>
        <n v="38"/>
        <n v="5"/>
        <n v="178"/>
        <n v="895"/>
        <n v="315"/>
        <n v="250"/>
        <n v="72"/>
        <n v="670"/>
        <n v="109"/>
        <n v="210"/>
        <n v="220"/>
        <n v="321"/>
        <n v="245"/>
        <n v="94"/>
        <n v="780"/>
        <n v="27"/>
        <n v="526"/>
        <n v="80"/>
        <n v="100"/>
        <n v="150"/>
        <n v="119"/>
        <n v="254"/>
        <n v="230"/>
        <n v="83"/>
        <n v="909"/>
        <n v="203"/>
        <n v="32"/>
        <n v="34"/>
        <n v="147"/>
        <n v="149"/>
        <n v="64"/>
        <n v="4"/>
        <n v="396"/>
        <n v="325"/>
        <n v="134"/>
        <n v="74"/>
        <n v="500"/>
      </sharedItems>
    </cacheField>
    <cacheField name="Average Sales" numFmtId="0">
      <sharedItems containsSemiMixedTypes="0" containsString="0" containsNumber="1" containsInteger="1" minValue="0" maxValue="66754800" count="213">
        <n v="0"/>
        <n v="281250"/>
        <n v="42900"/>
        <n v="60900"/>
        <n v="7000"/>
        <n v="92000"/>
        <n v="55300"/>
        <n v="105000"/>
        <n v="12800"/>
        <n v="29400"/>
        <n v="34450"/>
        <n v="178750"/>
        <n v="42000"/>
        <n v="431250"/>
        <n v="15000"/>
        <n v="67500"/>
        <n v="651250"/>
        <n v="71400"/>
        <n v="300000"/>
        <n v="20000"/>
        <n v="100800"/>
        <n v="65000"/>
        <n v="482300"/>
        <n v="66754800"/>
        <n v="333900"/>
        <n v="16800"/>
        <n v="277900"/>
        <n v="97750"/>
        <n v="777600"/>
        <n v="50000"/>
        <n v="193500"/>
        <n v="59400"/>
        <n v="71550"/>
        <n v="136350"/>
        <n v="189700"/>
        <n v="20650"/>
        <n v="86400"/>
        <n v="71100"/>
        <n v="57750"/>
        <n v="92700"/>
        <n v="5600"/>
        <n v="79800"/>
        <n v="858000"/>
        <n v="88400"/>
        <n v="47200"/>
        <n v="487800"/>
        <n v="144400"/>
        <n v="256000"/>
        <n v="95850"/>
        <n v="26250"/>
        <n v="11200"/>
        <n v="72800"/>
        <n v="115000"/>
        <n v="123000"/>
        <n v="27300"/>
        <n v="117000"/>
        <n v="58850"/>
        <n v="184000"/>
        <n v="85500"/>
        <n v="60300"/>
        <n v="68850"/>
        <n v="105750"/>
        <n v="463500"/>
        <n v="184500"/>
        <n v="166500"/>
        <n v="526500"/>
        <n v="15400"/>
        <n v="60500"/>
        <n v="23100"/>
        <n v="215250"/>
        <n v="62100"/>
        <n v="10500"/>
        <n v="647900"/>
        <n v="77000"/>
        <n v="30400"/>
        <n v="72900"/>
        <n v="12100"/>
        <n v="18200"/>
        <n v="96800"/>
        <n v="309000"/>
        <n v="68400"/>
        <n v="33750"/>
        <n v="530250"/>
        <n v="88200"/>
        <n v="43750"/>
        <n v="71200"/>
        <n v="371000"/>
        <n v="60450"/>
        <n v="1201500"/>
        <n v="41650"/>
        <n v="334050"/>
        <n v="1044750"/>
        <n v="143000"/>
        <n v="208800"/>
        <n v="175800"/>
        <n v="53900"/>
        <n v="150500"/>
        <n v="151300"/>
        <n v="135000"/>
        <n v="891000"/>
        <n v="11000"/>
        <n v="31500"/>
        <n v="60600"/>
        <n v="125400"/>
        <n v="232000"/>
        <n v="216300"/>
        <n v="44800"/>
        <n v="105600"/>
        <n v="40250"/>
        <n v="138250"/>
        <n v="10800"/>
        <n v="63000"/>
        <n v="607500"/>
        <n v="172800"/>
        <n v="38500"/>
        <n v="61200"/>
        <n v="457000"/>
        <n v="61600"/>
        <n v="110700"/>
        <n v="175000"/>
        <n v="777000"/>
        <n v="53200"/>
        <n v="3000"/>
        <n v="405000"/>
        <n v="193600"/>
        <n v="66000"/>
        <n v="68750"/>
        <n v="623700"/>
        <n v="23400"/>
        <n v="805500"/>
        <n v="551250"/>
        <n v="125000"/>
        <n v="227250"/>
        <n v="50400"/>
        <n v="90450"/>
        <n v="17500"/>
        <n v="72100"/>
        <n v="469000"/>
        <n v="230400"/>
        <n v="341000"/>
        <n v="137700"/>
        <n v="34200"/>
        <n v="36000"/>
        <n v="110000"/>
        <n v="81750"/>
        <n v="189000"/>
        <n v="13300"/>
        <n v="101650"/>
        <n v="88000"/>
        <n v="272850"/>
        <n v="76500"/>
        <n v="52500"/>
        <n v="142800"/>
        <n v="171500"/>
        <n v="562500"/>
        <n v="26950"/>
        <n v="27500"/>
        <n v="84600"/>
        <n v="624000"/>
        <n v="16200"/>
        <n v="4500"/>
        <n v="78100"/>
        <n v="230050"/>
        <n v="1393900"/>
        <n v="5750"/>
        <n v="217500"/>
        <n v="151200"/>
        <n v="14000"/>
        <n v="19250"/>
        <n v="40000"/>
        <n v="616950"/>
        <n v="24150"/>
        <n v="90000"/>
        <n v="225000"/>
        <n v="178500"/>
        <n v="687750"/>
        <n v="31050"/>
        <n v="48750"/>
        <n v="128250"/>
        <n v="482600"/>
        <n v="264500"/>
        <n v="79200"/>
        <n v="290250"/>
        <n v="103750"/>
        <n v="636300"/>
        <n v="5000"/>
        <n v="142100"/>
        <n v="74900"/>
        <n v="48000"/>
        <n v="117700"/>
        <n v="16100"/>
        <n v="22100"/>
        <n v="22500"/>
        <n v="242550"/>
        <n v="149000"/>
        <n v="38400"/>
        <n v="5500"/>
        <n v="128000"/>
        <n v="371250"/>
        <n v="14700"/>
        <n v="9000"/>
        <n v="2000"/>
        <n v="198000"/>
        <n v="24300"/>
        <n v="37500"/>
        <n v="90900"/>
        <n v="487500"/>
        <n v="162000"/>
        <n v="53600"/>
        <n v="317600"/>
        <n v="129500"/>
        <n v="12500"/>
        <n v="122100"/>
      </sharedItems>
    </cacheField>
  </cacheFields>
  <extLst>
    <ext xmlns:x14="http://schemas.microsoft.com/office/spreadsheetml/2009/9/main" uri="{725AE2AE-9491-48be-B2B4-4EB974FC3084}">
      <x14:pivotCacheDefinition pivotCacheId="1294001994"/>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215.029475462965" createdVersion="8" refreshedVersion="8" minRefreshableVersion="3" recordCount="250" xr:uid="{E7F9859D-4F92-2C46-83B7-A44107D86DF1}">
  <cacheSource type="worksheet">
    <worksheetSource ref="A1:AA251" sheet="Dog Breed Clean"/>
  </cacheSource>
  <cacheFields count="27">
    <cacheField name="Breed Name" numFmtId="0">
      <sharedItems/>
    </cacheField>
    <cacheField name="Alt Breed Name" numFmtId="0">
      <sharedItems containsBlank="1"/>
    </cacheField>
    <cacheField name="Group1" numFmtId="0">
      <sharedItems containsBlank="1" count="9">
        <s v="Toy"/>
        <s v="Sporting"/>
        <m/>
        <s v="Terrier"/>
        <s v="Working"/>
        <s v="Non Sporting"/>
        <s v="Herding"/>
        <s v="Hound"/>
        <s v="Southern"/>
      </sharedItems>
    </cacheField>
    <cacheField name="Group2" numFmtId="0">
      <sharedItems containsBlank="1" count="11">
        <s v="Companion"/>
        <s v="Sight"/>
        <m/>
        <s v="Terrier"/>
        <s v="Guardian"/>
        <s v="Herding"/>
        <s v="Northern"/>
        <s v="Gun"/>
        <s v="Scenthound"/>
        <s v="Southern"/>
        <s v="Gun Dogs"/>
      </sharedItems>
    </cacheField>
    <cacheField name="Male WtKg" numFmtId="0">
      <sharedItems containsString="0" containsBlank="1" containsNumber="1" containsInteger="1" minValue="2" maxValue="90"/>
    </cacheField>
    <cacheField name="Temperment" numFmtId="0">
      <sharedItems containsBlank="1"/>
    </cacheField>
    <cacheField name="Temperment1" numFmtId="0">
      <sharedItems containsBlank="1"/>
    </cacheField>
    <cacheField name="Temperment2" numFmtId="0">
      <sharedItems containsBlank="1"/>
    </cacheField>
    <cacheField name="Temperment3" numFmtId="0">
      <sharedItems containsBlank="1"/>
    </cacheField>
    <cacheField name="Temperment4" numFmtId="0">
      <sharedItems containsBlank="1"/>
    </cacheField>
    <cacheField name="Temperment5" numFmtId="0">
      <sharedItems containsBlank="1"/>
    </cacheField>
    <cacheField name="Temperment6" numFmtId="0">
      <sharedItems containsBlank="1"/>
    </cacheField>
    <cacheField name="Temperment7" numFmtId="0">
      <sharedItems containsBlank="1"/>
    </cacheField>
    <cacheField name="Temperment8" numFmtId="0">
      <sharedItems containsBlank="1"/>
    </cacheField>
    <cacheField name="Temperment9" numFmtId="0">
      <sharedItems containsBlank="1"/>
    </cacheField>
    <cacheField name="Temperment10" numFmtId="0">
      <sharedItems containsBlank="1"/>
    </cacheField>
    <cacheField name="Temperment11" numFmtId="0">
      <sharedItems containsBlank="1"/>
    </cacheField>
    <cacheField name="Temperment12" numFmtId="0">
      <sharedItems containsBlank="1"/>
    </cacheField>
    <cacheField name="Avg Pup Price" numFmtId="0">
      <sharedItems containsString="0" containsBlank="1" containsNumber="1" containsInteger="1" minValue="350" maxValue="39000"/>
    </cacheField>
    <cacheField name="Intelligence" numFmtId="0">
      <sharedItems containsString="0" containsBlank="1" containsNumber="1" containsInteger="1" minValue="1" maxValue="79" count="77">
        <n v="37"/>
        <n v="79"/>
        <m/>
        <n v="29"/>
        <n v="54"/>
        <n v="50"/>
        <n v="34"/>
        <n v="44"/>
        <n v="10"/>
        <n v="42"/>
        <n v="78"/>
        <n v="71"/>
        <n v="72"/>
        <n v="40"/>
        <n v="15"/>
        <n v="14"/>
        <n v="22"/>
        <n v="45"/>
        <n v="7"/>
        <n v="74"/>
        <n v="1"/>
        <n v="30"/>
        <n v="75"/>
        <n v="49"/>
        <n v="19"/>
        <n v="66"/>
        <n v="69"/>
        <n v="35"/>
        <n v="26"/>
        <n v="27"/>
        <n v="67"/>
        <n v="61"/>
        <n v="76"/>
        <n v="20"/>
        <n v="16"/>
        <n v="41"/>
        <n v="39"/>
        <n v="62"/>
        <n v="5"/>
        <n v="77"/>
        <n v="18"/>
        <n v="43"/>
        <n v="13"/>
        <n v="46"/>
        <n v="58"/>
        <n v="3"/>
        <n v="17"/>
        <n v="28"/>
        <n v="4"/>
        <n v="48"/>
        <n v="64"/>
        <n v="53"/>
        <n v="24"/>
        <n v="60"/>
        <n v="68"/>
        <n v="59"/>
        <n v="32"/>
        <n v="2"/>
        <n v="56"/>
        <n v="36"/>
        <n v="38"/>
        <n v="63"/>
        <n v="8"/>
        <n v="73"/>
        <n v="23"/>
        <n v="57"/>
        <n v="52"/>
        <n v="9"/>
        <n v="65"/>
        <n v="33"/>
        <n v="47"/>
        <n v="51"/>
        <n v="6"/>
        <n v="70"/>
        <n v="55"/>
        <n v="21"/>
        <n v="31"/>
      </sharedItems>
    </cacheField>
    <cacheField name="Watch dog" numFmtId="0">
      <sharedItems containsString="0" containsBlank="1" containsNumber="1" containsInteger="1" minValue="1" maxValue="6"/>
    </cacheField>
    <cacheField name="Malaysia Guarded Dog" numFmtId="0">
      <sharedItems containsString="0" containsBlank="1" containsNumber="1" containsInteger="1" minValue="1" maxValue="1"/>
    </cacheField>
    <cacheField name="Malaysia Prohibited Dog" numFmtId="0">
      <sharedItems containsString="0" containsBlank="1" containsNumber="1" containsInteger="1" minValue="1" maxValue="1"/>
    </cacheField>
    <cacheField name="Malaysia Popularity" numFmtId="0">
      <sharedItems containsString="0" containsBlank="1" containsNumber="1" containsInteger="1" minValue="1" maxValue="8"/>
    </cacheField>
    <cacheField name="Popularity US 2017" numFmtId="0">
      <sharedItems containsString="0" containsBlank="1" containsNumber="1" containsInteger="1" minValue="1" maxValue="190" count="178">
        <n v="147"/>
        <n v="93"/>
        <m/>
        <n v="55"/>
        <n v="47"/>
        <n v="59"/>
        <n v="118"/>
        <n v="126"/>
        <n v="83"/>
        <n v="167"/>
        <n v="86"/>
        <n v="56"/>
        <n v="17"/>
        <n v="137"/>
        <n v="84"/>
        <n v="39"/>
        <n v="6"/>
        <n v="125"/>
        <n v="141"/>
        <n v="151"/>
        <n v="120"/>
        <n v="44"/>
        <n v="103"/>
        <n v="25"/>
        <n v="46"/>
        <n v="130"/>
        <n v="1"/>
        <n v="116"/>
        <n v="50"/>
        <n v="132"/>
        <n v="124"/>
        <n v="38"/>
        <n v="92"/>
        <n v="102"/>
        <n v="21"/>
        <n v="85"/>
        <n v="11"/>
        <n v="98"/>
        <n v="127"/>
        <n v="26"/>
        <n v="94"/>
        <n v="60"/>
        <n v="51"/>
        <n v="69"/>
        <n v="175"/>
        <n v="37"/>
        <n v="68"/>
        <n v="19"/>
        <n v="43"/>
        <n v="32"/>
        <n v="79"/>
        <n v="179"/>
        <n v="76"/>
        <n v="184"/>
        <n v="140"/>
        <n v="29"/>
        <n v="40"/>
        <n v="81"/>
        <n v="171"/>
        <n v="13"/>
        <n v="63"/>
        <n v="182"/>
        <n v="16"/>
        <n v="67"/>
        <n v="5"/>
        <n v="52"/>
        <n v="178"/>
        <n v="113"/>
        <n v="95"/>
        <n v="27"/>
        <n v="134"/>
        <n v="152"/>
        <n v="145"/>
        <n v="173"/>
        <n v="177"/>
        <n v="96"/>
        <n v="122"/>
        <n v="187"/>
        <n v="4"/>
        <n v="136"/>
        <n v="2"/>
        <n v="10"/>
        <n v="62"/>
        <n v="80"/>
        <n v="158"/>
        <n v="3"/>
        <n v="104"/>
        <n v="14"/>
        <n v="66"/>
        <n v="75"/>
        <n v="156"/>
        <n v="183"/>
        <n v="23"/>
        <n v="12"/>
        <n v="165"/>
        <n v="72"/>
        <n v="114"/>
        <n v="164"/>
        <n v="73"/>
        <n v="74"/>
        <n v="111"/>
        <n v="78"/>
        <n v="119"/>
        <n v="108"/>
        <n v="87"/>
        <n v="129"/>
        <n v="163"/>
        <n v="157"/>
        <n v="138"/>
        <n v="100"/>
        <n v="77"/>
        <n v="169"/>
        <n v="33"/>
        <n v="135"/>
        <n v="28"/>
        <n v="71"/>
        <n v="18"/>
        <n v="107"/>
        <n v="36"/>
        <n v="128"/>
        <n v="170"/>
        <n v="91"/>
        <n v="190"/>
        <n v="105"/>
        <n v="89"/>
        <n v="70"/>
        <n v="186"/>
        <n v="53"/>
        <n v="88"/>
        <n v="160"/>
        <n v="174"/>
        <n v="166"/>
        <n v="159"/>
        <n v="176"/>
        <n v="22"/>
        <n v="7"/>
        <n v="54"/>
        <n v="31"/>
        <n v="142"/>
        <n v="162"/>
        <n v="97"/>
        <n v="139"/>
        <n v="41"/>
        <n v="8"/>
        <n v="48"/>
        <n v="123"/>
        <n v="57"/>
        <n v="110"/>
        <n v="90"/>
        <n v="168"/>
        <n v="58"/>
        <n v="150"/>
        <n v="64"/>
        <n v="24"/>
        <n v="45"/>
        <n v="20"/>
        <n v="106"/>
        <n v="172"/>
        <n v="188"/>
        <n v="82"/>
        <n v="161"/>
        <n v="149"/>
        <n v="42"/>
        <n v="153"/>
        <n v="121"/>
        <n v="101"/>
        <n v="112"/>
        <n v="131"/>
        <n v="30"/>
        <n v="34"/>
        <n v="133"/>
        <n v="109"/>
        <n v="49"/>
        <n v="61"/>
        <n v="99"/>
        <n v="65"/>
        <n v="143"/>
        <n v="9"/>
      </sharedItems>
    </cacheField>
    <cacheField name="Qty Sold" numFmtId="0">
      <sharedItems containsSemiMixedTypes="0" containsString="0" containsNumber="1" containsInteger="1" minValue="4" maxValue="74172" count="125">
        <n v="300"/>
        <n v="250"/>
        <n v="500"/>
        <n v="670"/>
        <n v="293"/>
        <n v="457"/>
        <n v="890"/>
        <n v="91"/>
        <n v="25"/>
        <n v="76"/>
        <n v="94"/>
        <n v="56"/>
        <n v="780"/>
        <n v="909"/>
        <n v="101"/>
        <n v="102"/>
        <n v="39"/>
        <n v="55"/>
        <n v="49"/>
        <n v="34"/>
        <n v="50"/>
        <n v="23"/>
        <n v="45"/>
        <n v="33"/>
        <n v="53"/>
        <n v="87"/>
        <n v="67"/>
        <n v="98"/>
        <n v="104"/>
        <n v="542"/>
        <n v="123"/>
        <n v="105"/>
        <n v="107"/>
        <n v="891"/>
        <n v="397"/>
        <n v="675"/>
        <n v="393"/>
        <n v="215"/>
        <n v="110"/>
        <n v="35"/>
        <n v="15"/>
        <n v="5"/>
        <n v="100"/>
        <n v="109"/>
        <n v="895"/>
        <n v="576"/>
        <n v="115"/>
        <n v="11"/>
        <n v="14"/>
        <n v="103"/>
        <n v="178"/>
        <n v="209"/>
        <n v="315"/>
        <n v="89"/>
        <n v="72"/>
        <n v="81"/>
        <n v="64"/>
        <n v="210"/>
        <n v="111"/>
        <n v="204"/>
        <n v="203"/>
        <n v="59"/>
        <n v="309"/>
        <n v="301"/>
        <n v="256"/>
        <n v="22"/>
        <n v="21"/>
        <n v="145"/>
        <n v="54"/>
        <n v="153"/>
        <n v="96"/>
        <n v="77"/>
        <n v="63"/>
        <n v="95"/>
        <n v="79"/>
        <n v="20"/>
        <n v="4"/>
        <n v="32"/>
        <n v="125"/>
        <n v="83"/>
        <n v="112"/>
        <n v="150"/>
        <n v="149"/>
        <n v="121"/>
        <n v="93"/>
        <n v="505"/>
        <n v="396"/>
        <n v="74172"/>
        <n v="254"/>
        <n v="232"/>
        <n v="597"/>
        <n v="321"/>
        <n v="10"/>
        <n v="28"/>
        <n v="48"/>
        <n v="71"/>
        <n v="220"/>
        <n v="225"/>
        <n v="689"/>
        <n v="351"/>
        <n v="75"/>
        <n v="16"/>
        <n v="80"/>
        <n v="345"/>
        <n v="134"/>
        <n v="325"/>
        <n v="74"/>
        <n v="12"/>
        <n v="27"/>
        <n v="26"/>
        <n v="341"/>
        <n v="205"/>
        <n v="371"/>
        <n v="235"/>
        <n v="526"/>
        <n v="65"/>
        <n v="119"/>
        <n v="230"/>
        <n v="147"/>
        <n v="245"/>
        <n v="128"/>
        <n v="38"/>
        <n v="555"/>
        <n v="521"/>
        <n v="90"/>
      </sharedItems>
    </cacheField>
    <cacheField name="Average Sales" numFmtId="0">
      <sharedItems containsSemiMixedTypes="0" containsString="0" containsNumber="1" containsInteger="1" minValue="0" maxValue="66754800" count="213">
        <n v="300000"/>
        <n v="562500"/>
        <n v="0"/>
        <n v="469000"/>
        <n v="175800"/>
        <n v="457000"/>
        <n v="1201500"/>
        <n v="72800"/>
        <n v="17500"/>
        <n v="30400"/>
        <n v="84600"/>
        <n v="50400"/>
        <n v="624000"/>
        <n v="636300"/>
        <n v="60600"/>
        <n v="61200"/>
        <n v="27300"/>
        <n v="68750"/>
        <n v="53900"/>
        <n v="22100"/>
        <n v="65000"/>
        <n v="31050"/>
        <n v="85500"/>
        <n v="42900"/>
        <n v="34450"/>
        <n v="60900"/>
        <n v="90450"/>
        <n v="88200"/>
        <n v="88400"/>
        <n v="189700"/>
        <n v="184500"/>
        <n v="42000"/>
        <n v="230050"/>
        <n v="891000"/>
        <n v="277900"/>
        <n v="371250"/>
        <n v="687750"/>
        <n v="290250"/>
        <n v="74900"/>
        <n v="143000"/>
        <n v="27500"/>
        <n v="26250"/>
        <n v="4500"/>
        <n v="90000"/>
        <n v="117700"/>
        <n v="81750"/>
        <n v="805500"/>
        <n v="777600"/>
        <n v="405000"/>
        <n v="97750"/>
        <n v="110000"/>
        <n v="19250"/>
        <n v="15400"/>
        <n v="92700"/>
        <n v="71200"/>
        <n v="125400"/>
        <n v="551250"/>
        <n v="33750"/>
        <n v="72900"/>
        <n v="128000"/>
        <n v="189000"/>
        <n v="166500"/>
        <n v="142800"/>
        <n v="31500"/>
        <n v="11000"/>
        <n v="115000"/>
        <n v="142100"/>
        <n v="22500"/>
        <n v="20650"/>
        <n v="60500"/>
        <n v="62100"/>
        <n v="92000"/>
        <n v="463500"/>
        <n v="230400"/>
        <n v="858000"/>
        <n v="24150"/>
        <n v="232000"/>
        <n v="79800"/>
        <n v="59400"/>
        <n v="68850"/>
        <n v="12500"/>
        <n v="86400"/>
        <n v="57750"/>
        <n v="72100"/>
        <n v="40250"/>
        <n v="71100"/>
        <n v="5750"/>
        <n v="14000"/>
        <n v="9000"/>
        <n v="5500"/>
        <n v="41650"/>
        <n v="2000"/>
        <n v="117000"/>
        <n v="48000"/>
        <n v="175000"/>
        <n v="77000"/>
        <n v="38500"/>
        <n v="47200"/>
        <n v="48750"/>
        <n v="103750"/>
        <n v="100800"/>
        <n v="225000"/>
        <n v="137700"/>
        <n v="149000"/>
        <n v="96800"/>
        <n v="227250"/>
        <n v="60450"/>
        <n v="71400"/>
        <n v="530250"/>
        <n v="198000"/>
        <n v="122100"/>
        <n v="13300"/>
        <n v="20000"/>
        <n v="37500"/>
        <n v="60300"/>
        <n v="66754800"/>
        <n v="482600"/>
        <n v="208800"/>
        <n v="1044750"/>
        <n v="272850"/>
        <n v="5000"/>
        <n v="11200"/>
        <n v="16800"/>
        <n v="162000"/>
        <n v="78100"/>
        <n v="58850"/>
        <n v="88000"/>
        <n v="281250"/>
        <n v="309000"/>
        <n v="616950"/>
        <n v="482300"/>
        <n v="526500"/>
        <n v="52500"/>
        <n v="3000"/>
        <n v="50000"/>
        <n v="55300"/>
        <n v="12800"/>
        <n v="23100"/>
        <n v="95850"/>
        <n v="38400"/>
        <n v="40000"/>
        <n v="431250"/>
        <n v="53600"/>
        <n v="67500"/>
        <n v="487500"/>
        <n v="129500"/>
        <n v="135000"/>
        <n v="10800"/>
        <n v="66000"/>
        <n v="76500"/>
        <n v="151300"/>
        <n v="144400"/>
        <n v="71550"/>
        <n v="26950"/>
        <n v="16200"/>
        <n v="18200"/>
        <n v="7000"/>
        <n v="29400"/>
        <n v="647900"/>
        <n v="123000"/>
        <n v="333900"/>
        <n v="105750"/>
        <n v="138250"/>
        <n v="15000"/>
        <n v="1393900"/>
        <n v="151200"/>
        <n v="105600"/>
        <n v="178750"/>
        <n v="5600"/>
        <n v="10500"/>
        <n v="178500"/>
        <n v="264500"/>
        <n v="193600"/>
        <n v="242550"/>
        <n v="171500"/>
        <n v="172800"/>
        <n v="24300"/>
        <n v="44800"/>
        <n v="128250"/>
        <n v="79200"/>
        <n v="23400"/>
        <n v="34200"/>
        <n v="12100"/>
        <n v="136350"/>
        <n v="777000"/>
        <n v="487800"/>
        <n v="110700"/>
        <n v="105000"/>
        <n v="101650"/>
        <n v="623700"/>
        <n v="317600"/>
        <n v="607500"/>
        <n v="334050"/>
        <n v="193500"/>
        <n v="43750"/>
        <n v="217500"/>
        <n v="36000"/>
        <n v="16100"/>
        <n v="90900"/>
        <n v="184000"/>
        <n v="216300"/>
        <n v="125000"/>
        <n v="651250"/>
        <n v="150500"/>
        <n v="256000"/>
        <n v="341000"/>
        <n v="215250"/>
        <n v="68400"/>
        <n v="371000"/>
        <n v="53200"/>
        <n v="14700"/>
        <n v="63000"/>
        <n v="61600"/>
      </sharedItems>
    </cacheField>
  </cacheFields>
  <extLst>
    <ext xmlns:x14="http://schemas.microsoft.com/office/spreadsheetml/2009/9/main" uri="{725AE2AE-9491-48be-B2B4-4EB974FC3084}">
      <x14:pivotCacheDefinition pivotCacheId="93597335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7">
  <r>
    <s v="Abyssinian"/>
    <m/>
    <x v="0"/>
    <x v="0"/>
    <x v="0"/>
    <x v="0"/>
    <x v="0"/>
    <s v="Independent"/>
    <s v="Intelligent"/>
    <s v="Gentle"/>
    <s v=""/>
    <s v=""/>
    <s v=""/>
    <s v=""/>
    <s v=""/>
    <n v="1050"/>
    <m/>
    <x v="0"/>
    <x v="0"/>
    <x v="0"/>
  </r>
  <r>
    <s v="American Curl"/>
    <m/>
    <x v="0"/>
    <x v="1"/>
    <x v="0"/>
    <x v="1"/>
    <x v="1"/>
    <s v="Intelligent"/>
    <s v="Interactive"/>
    <s v="Lively"/>
    <s v="Playful"/>
    <s v="Social"/>
    <s v=""/>
    <s v=""/>
    <s v=""/>
    <n v="1400"/>
    <m/>
    <x v="1"/>
    <x v="1"/>
    <x v="1"/>
  </r>
  <r>
    <s v="American Shorthair"/>
    <m/>
    <x v="0"/>
    <x v="0"/>
    <x v="1"/>
    <x v="0"/>
    <x v="1"/>
    <s v="Easygoing"/>
    <s v="Playful"/>
    <s v="Calm"/>
    <s v=""/>
    <s v=""/>
    <s v=""/>
    <s v=""/>
    <s v=""/>
    <n v="900"/>
    <n v="5"/>
    <x v="2"/>
    <x v="2"/>
    <x v="2"/>
  </r>
  <r>
    <s v="American Wirehair"/>
    <m/>
    <x v="0"/>
    <x v="1"/>
    <x v="1"/>
    <x v="1"/>
    <x v="1"/>
    <s v="Gentle"/>
    <s v="Intelligent"/>
    <s v="Interactive"/>
    <s v="Lively"/>
    <s v="Loyal"/>
    <s v="Playful"/>
    <s v="Sensible"/>
    <s v="Social"/>
    <n v="1000"/>
    <m/>
    <x v="3"/>
    <x v="3"/>
    <x v="3"/>
  </r>
  <r>
    <s v="Applehead Siamese"/>
    <m/>
    <x v="0"/>
    <x v="0"/>
    <x v="1"/>
    <x v="0"/>
    <x v="2"/>
    <s v="Clever"/>
    <s v="Sociable"/>
    <s v="Loving"/>
    <s v="Energetic"/>
    <s v=""/>
    <s v=""/>
    <s v=""/>
    <s v=""/>
    <n v="1600"/>
    <m/>
    <x v="4"/>
    <x v="4"/>
    <x v="4"/>
  </r>
  <r>
    <s v="Balinese"/>
    <m/>
    <x v="1"/>
    <x v="2"/>
    <x v="0"/>
    <x v="1"/>
    <x v="3"/>
    <s v="Playful"/>
    <s v=""/>
    <s v=""/>
    <s v=""/>
    <s v=""/>
    <s v=""/>
    <s v=""/>
    <s v=""/>
    <n v="1300"/>
    <m/>
    <x v="5"/>
    <x v="5"/>
    <x v="5"/>
  </r>
  <r>
    <s v="Bengal"/>
    <m/>
    <x v="1"/>
    <x v="1"/>
    <x v="1"/>
    <x v="1"/>
    <x v="2"/>
    <s v="Lively"/>
    <s v="Active"/>
    <s v="Energetic"/>
    <s v="Rambunctious"/>
    <s v=""/>
    <s v=""/>
    <s v=""/>
    <s v=""/>
    <n v="1250"/>
    <n v="8"/>
    <x v="4"/>
    <x v="6"/>
    <x v="6"/>
  </r>
  <r>
    <s v="Birman"/>
    <m/>
    <x v="0"/>
    <x v="2"/>
    <x v="2"/>
    <x v="1"/>
    <x v="4"/>
    <s v="Gentle"/>
    <s v="Social"/>
    <s v=""/>
    <s v=""/>
    <s v=""/>
    <s v=""/>
    <s v=""/>
    <s v=""/>
    <n v="850"/>
    <m/>
    <x v="6"/>
    <x v="1"/>
    <x v="7"/>
  </r>
  <r>
    <s v="Bobtail"/>
    <m/>
    <x v="0"/>
    <x v="1"/>
    <x v="1"/>
    <x v="2"/>
    <x v="5"/>
    <s v="Lively"/>
    <s v="Playful"/>
    <s v="Sensitive"/>
    <s v=""/>
    <s v=""/>
    <s v=""/>
    <s v=""/>
    <s v=""/>
    <n v="800"/>
    <m/>
    <x v="7"/>
    <x v="7"/>
    <x v="8"/>
  </r>
  <r>
    <s v="Bombay"/>
    <m/>
    <x v="0"/>
    <x v="0"/>
    <x v="0"/>
    <x v="1"/>
    <x v="6"/>
    <s v="Gentle"/>
    <s v="Intelligent"/>
    <s v="Playful"/>
    <s v=""/>
    <s v=""/>
    <s v=""/>
    <s v=""/>
    <s v=""/>
    <n v="500"/>
    <m/>
    <x v="8"/>
    <x v="8"/>
    <x v="9"/>
  </r>
  <r>
    <s v="British Shorthair"/>
    <m/>
    <x v="0"/>
    <x v="0"/>
    <x v="3"/>
    <x v="1"/>
    <x v="7"/>
    <s v="Gentle"/>
    <s v="Loyal"/>
    <s v="Patient"/>
    <s v="Calm"/>
    <s v=""/>
    <s v=""/>
    <s v=""/>
    <s v=""/>
    <n v="1750"/>
    <n v="6"/>
    <x v="9"/>
    <x v="9"/>
    <x v="10"/>
  </r>
  <r>
    <s v="Burmese"/>
    <m/>
    <x v="0"/>
    <x v="0"/>
    <x v="2"/>
    <x v="3"/>
    <x v="3"/>
    <s v="Gentle"/>
    <s v="Social"/>
    <s v="Interactive"/>
    <s v="Playful"/>
    <s v="Lively"/>
    <s v=""/>
    <s v=""/>
    <s v=""/>
    <n v="1250"/>
    <n v="4"/>
    <x v="10"/>
    <x v="10"/>
    <x v="11"/>
  </r>
  <r>
    <s v="Burmilla"/>
    <m/>
    <x v="0"/>
    <x v="2"/>
    <x v="2"/>
    <x v="4"/>
    <x v="8"/>
    <s v="Intelligent"/>
    <s v="Lively"/>
    <s v="Playful"/>
    <s v="Social"/>
    <s v=""/>
    <s v=""/>
    <s v=""/>
    <s v=""/>
    <n v="600"/>
    <m/>
    <x v="11"/>
    <x v="11"/>
    <x v="12"/>
  </r>
  <r>
    <s v="Calico"/>
    <m/>
    <x v="2"/>
    <x v="0"/>
    <x v="1"/>
    <x v="0"/>
    <x v="1"/>
    <s v="Easygoing"/>
    <s v="Playful"/>
    <s v="Calm"/>
    <s v=""/>
    <s v=""/>
    <s v=""/>
    <s v=""/>
    <s v=""/>
    <n v="100"/>
    <m/>
    <x v="4"/>
    <x v="12"/>
    <x v="13"/>
  </r>
  <r>
    <s v="Canadian Hairless"/>
    <m/>
    <x v="0"/>
    <x v="3"/>
    <x v="2"/>
    <x v="5"/>
    <x v="9"/>
    <s v="Friendly"/>
    <s v="Quiet"/>
    <s v="Gentle"/>
    <s v=""/>
    <s v=""/>
    <s v=""/>
    <s v=""/>
    <s v=""/>
    <n v="1450"/>
    <m/>
    <x v="12"/>
    <x v="13"/>
    <x v="14"/>
  </r>
  <r>
    <s v="Chartreux"/>
    <m/>
    <x v="0"/>
    <x v="0"/>
    <x v="1"/>
    <x v="1"/>
    <x v="10"/>
    <s v="Intelligent"/>
    <s v="Social"/>
    <s v="Lively"/>
    <s v="Playful"/>
    <s v=""/>
    <s v=""/>
    <s v=""/>
    <s v=""/>
    <n v="1250"/>
    <m/>
    <x v="13"/>
    <x v="14"/>
    <x v="15"/>
  </r>
  <r>
    <s v="Chausie"/>
    <m/>
    <x v="1"/>
    <x v="0"/>
    <x v="2"/>
    <x v="1"/>
    <x v="3"/>
    <s v="Playful"/>
    <s v="Social"/>
    <s v=""/>
    <s v=""/>
    <s v=""/>
    <s v=""/>
    <s v=""/>
    <s v=""/>
    <n v="1500"/>
    <m/>
    <x v="4"/>
    <x v="15"/>
    <x v="16"/>
  </r>
  <r>
    <s v="Chinchilla"/>
    <m/>
    <x v="3"/>
    <x v="0"/>
    <x v="4"/>
    <x v="0"/>
    <x v="11"/>
    <s v=""/>
    <s v=""/>
    <s v=""/>
    <s v=""/>
    <s v=""/>
    <s v=""/>
    <s v=""/>
    <s v=""/>
    <n v="200"/>
    <m/>
    <x v="4"/>
    <x v="1"/>
    <x v="17"/>
  </r>
  <r>
    <s v="Cornish Rex"/>
    <m/>
    <x v="0"/>
    <x v="0"/>
    <x v="5"/>
    <x v="1"/>
    <x v="3"/>
    <s v="Active"/>
    <s v="Curious"/>
    <s v="Playful"/>
    <s v=""/>
    <s v=""/>
    <s v=""/>
    <s v=""/>
    <s v=""/>
    <n v="1000"/>
    <m/>
    <x v="14"/>
    <x v="16"/>
    <x v="18"/>
  </r>
  <r>
    <s v="Cymric"/>
    <m/>
    <x v="0"/>
    <x v="2"/>
    <x v="2"/>
    <x v="6"/>
    <x v="10"/>
    <s v="Intelligent"/>
    <s v="Playful"/>
    <s v=""/>
    <s v=""/>
    <s v=""/>
    <s v=""/>
    <s v=""/>
    <s v=""/>
    <n v="400"/>
    <m/>
    <x v="4"/>
    <x v="17"/>
    <x v="19"/>
  </r>
  <r>
    <s v="Devon Rex"/>
    <m/>
    <x v="0"/>
    <x v="0"/>
    <x v="5"/>
    <x v="2"/>
    <x v="4"/>
    <s v="Mischevious"/>
    <s v="Playful"/>
    <s v=""/>
    <s v=""/>
    <s v=""/>
    <s v=""/>
    <s v=""/>
    <s v=""/>
    <n v="800"/>
    <m/>
    <x v="15"/>
    <x v="18"/>
    <x v="20"/>
  </r>
  <r>
    <s v="Dilute Calico"/>
    <m/>
    <x v="2"/>
    <x v="0"/>
    <x v="1"/>
    <x v="0"/>
    <x v="1"/>
    <s v="Easygoing"/>
    <s v="Playful"/>
    <s v="Calm"/>
    <s v=""/>
    <s v=""/>
    <s v=""/>
    <s v=""/>
    <s v=""/>
    <n v="100"/>
    <m/>
    <x v="4"/>
    <x v="19"/>
    <x v="21"/>
  </r>
  <r>
    <s v="Dilute Tortoiseshell"/>
    <m/>
    <x v="2"/>
    <x v="0"/>
    <x v="1"/>
    <x v="0"/>
    <x v="1"/>
    <s v="Easygoing"/>
    <s v="Playful"/>
    <s v="Calm"/>
    <s v=""/>
    <s v=""/>
    <s v=""/>
    <s v=""/>
    <s v=""/>
    <n v="100"/>
    <m/>
    <x v="4"/>
    <x v="20"/>
    <x v="22"/>
  </r>
  <r>
    <s v="Domestic Long Hair"/>
    <m/>
    <x v="2"/>
    <x v="2"/>
    <x v="1"/>
    <x v="0"/>
    <x v="1"/>
    <s v="Easygoing"/>
    <s v="Playful"/>
    <s v="Calm"/>
    <s v=""/>
    <s v=""/>
    <s v=""/>
    <s v=""/>
    <s v=""/>
    <n v="100"/>
    <m/>
    <x v="4"/>
    <x v="21"/>
    <x v="23"/>
  </r>
  <r>
    <s v="Domestic Medium Hair"/>
    <m/>
    <x v="2"/>
    <x v="1"/>
    <x v="1"/>
    <x v="0"/>
    <x v="1"/>
    <s v="Easygoing"/>
    <s v="Playful"/>
    <s v="Calm"/>
    <s v=""/>
    <s v=""/>
    <s v=""/>
    <s v=""/>
    <s v=""/>
    <n v="100"/>
    <m/>
    <x v="4"/>
    <x v="22"/>
    <x v="24"/>
  </r>
  <r>
    <s v="Domestic Short Hair"/>
    <m/>
    <x v="2"/>
    <x v="0"/>
    <x v="1"/>
    <x v="0"/>
    <x v="1"/>
    <s v="Easygoing"/>
    <s v="Playful"/>
    <s v="Calm"/>
    <s v=""/>
    <s v=""/>
    <s v=""/>
    <s v=""/>
    <s v=""/>
    <n v="100"/>
    <m/>
    <x v="4"/>
    <x v="23"/>
    <x v="25"/>
  </r>
  <r>
    <s v="Egyptian Mau"/>
    <m/>
    <x v="0"/>
    <x v="1"/>
    <x v="2"/>
    <x v="7"/>
    <x v="6"/>
    <s v="Gentle"/>
    <s v="Intelligent"/>
    <s v="Lively"/>
    <s v="Loyal"/>
    <s v="Playful"/>
    <s v=""/>
    <s v=""/>
    <s v=""/>
    <n v="800"/>
    <m/>
    <x v="16"/>
    <x v="7"/>
    <x v="8"/>
  </r>
  <r>
    <s v="Exotic Shorthair"/>
    <m/>
    <x v="0"/>
    <x v="0"/>
    <x v="2"/>
    <x v="1"/>
    <x v="12"/>
    <s v="Loyal"/>
    <s v="Quiet"/>
    <s v="Peaceful"/>
    <s v=""/>
    <s v=""/>
    <s v=""/>
    <s v=""/>
    <s v=""/>
    <n v="1750"/>
    <n v="2"/>
    <x v="17"/>
    <x v="12"/>
    <x v="26"/>
  </r>
  <r>
    <s v="Extra-Toes Cat (Hemingway Polydactyl)"/>
    <m/>
    <x v="0"/>
    <x v="1"/>
    <x v="2"/>
    <x v="8"/>
    <x v="13"/>
    <s v=""/>
    <s v=""/>
    <s v=""/>
    <s v=""/>
    <s v=""/>
    <s v=""/>
    <s v=""/>
    <s v=""/>
    <n v="2000"/>
    <m/>
    <x v="4"/>
    <x v="24"/>
    <x v="27"/>
  </r>
  <r>
    <s v="Havana"/>
    <m/>
    <x v="0"/>
    <x v="1"/>
    <x v="0"/>
    <x v="1"/>
    <x v="1"/>
    <s v="Demanding"/>
    <s v="Friendly"/>
    <s v="Intelligent"/>
    <s v="Playful"/>
    <s v=""/>
    <s v=""/>
    <s v=""/>
    <s v=""/>
    <n v="900"/>
    <m/>
    <x v="18"/>
    <x v="25"/>
    <x v="28"/>
  </r>
  <r>
    <s v="Himalayan"/>
    <m/>
    <x v="0"/>
    <x v="2"/>
    <x v="1"/>
    <x v="9"/>
    <x v="14"/>
    <s v="Intelligent"/>
    <s v="Quiet"/>
    <s v="Social"/>
    <s v=""/>
    <s v=""/>
    <s v=""/>
    <s v=""/>
    <s v=""/>
    <n v="800"/>
    <m/>
    <x v="4"/>
    <x v="26"/>
    <x v="29"/>
  </r>
  <r>
    <s v="Japanese Bobtail"/>
    <m/>
    <x v="0"/>
    <x v="2"/>
    <x v="0"/>
    <x v="0"/>
    <x v="2"/>
    <s v="Clever"/>
    <s v="Easygoing"/>
    <s v="Intelligent"/>
    <s v="Lively"/>
    <s v="Loyal"/>
    <s v="Playful"/>
    <s v="Social"/>
    <s v=""/>
    <n v="800"/>
    <m/>
    <x v="19"/>
    <x v="27"/>
    <x v="30"/>
  </r>
  <r>
    <s v="Javanese"/>
    <m/>
    <x v="1"/>
    <x v="1"/>
    <x v="0"/>
    <x v="0"/>
    <x v="15"/>
    <s v="Intelligent"/>
    <s v="Playful"/>
    <s v=""/>
    <s v=""/>
    <s v=""/>
    <s v=""/>
    <s v=""/>
    <s v=""/>
    <n v="1200"/>
    <m/>
    <x v="4"/>
    <x v="28"/>
    <x v="31"/>
  </r>
  <r>
    <s v="Korat"/>
    <m/>
    <x v="0"/>
    <x v="2"/>
    <x v="0"/>
    <x v="1"/>
    <x v="8"/>
    <s v="Gentle"/>
    <s v="Intelligent"/>
    <s v="Playful"/>
    <s v="Quiet"/>
    <s v=""/>
    <s v=""/>
    <s v=""/>
    <s v=""/>
    <n v="600"/>
    <m/>
    <x v="20"/>
    <x v="29"/>
    <x v="32"/>
  </r>
  <r>
    <s v="LaPerm"/>
    <m/>
    <x v="0"/>
    <x v="2"/>
    <x v="0"/>
    <x v="2"/>
    <x v="16"/>
    <s v="Active"/>
    <s v="Genlte"/>
    <s v=""/>
    <s v=""/>
    <s v=""/>
    <s v=""/>
    <s v=""/>
    <s v=""/>
    <n v="500"/>
    <m/>
    <x v="21"/>
    <x v="30"/>
    <x v="33"/>
  </r>
  <r>
    <s v="Maine Coon"/>
    <m/>
    <x v="0"/>
    <x v="2"/>
    <x v="3"/>
    <x v="10"/>
    <x v="3"/>
    <s v="Loving"/>
    <s v="Gentle"/>
    <s v="Independent"/>
    <s v=""/>
    <s v=""/>
    <s v=""/>
    <s v=""/>
    <s v=""/>
    <n v="1600"/>
    <n v="1"/>
    <x v="22"/>
    <x v="31"/>
    <x v="34"/>
  </r>
  <r>
    <s v="Manx"/>
    <m/>
    <x v="0"/>
    <x v="0"/>
    <x v="2"/>
    <x v="4"/>
    <x v="3"/>
    <s v="Loyal"/>
    <s v="Playful"/>
    <s v="Social"/>
    <s v=""/>
    <s v=""/>
    <s v=""/>
    <s v=""/>
    <s v=""/>
    <n v="500"/>
    <m/>
    <x v="23"/>
    <x v="32"/>
    <x v="35"/>
  </r>
  <r>
    <s v="Mixed Breed"/>
    <m/>
    <x v="4"/>
    <x v="4"/>
    <x v="6"/>
    <x v="11"/>
    <x v="13"/>
    <s v=""/>
    <s v=""/>
    <s v=""/>
    <s v=""/>
    <s v=""/>
    <s v=""/>
    <s v=""/>
    <s v=""/>
    <m/>
    <m/>
    <x v="4"/>
    <x v="33"/>
    <x v="36"/>
  </r>
  <r>
    <s v="Munchkin"/>
    <m/>
    <x v="0"/>
    <x v="1"/>
    <x v="5"/>
    <x v="7"/>
    <x v="7"/>
    <s v="Intelligent"/>
    <s v="Playful"/>
    <s v=""/>
    <s v=""/>
    <s v=""/>
    <s v=""/>
    <s v=""/>
    <s v=""/>
    <n v="1500"/>
    <m/>
    <x v="4"/>
    <x v="34"/>
    <x v="37"/>
  </r>
  <r>
    <s v="Nebelung"/>
    <m/>
    <x v="0"/>
    <x v="2"/>
    <x v="0"/>
    <x v="6"/>
    <x v="17"/>
    <s v="Shy"/>
    <s v="Playful"/>
    <s v=""/>
    <s v=""/>
    <s v=""/>
    <s v=""/>
    <s v=""/>
    <s v=""/>
    <n v="500"/>
    <m/>
    <x v="4"/>
    <x v="7"/>
    <x v="38"/>
  </r>
  <r>
    <s v="Norwegian Forest Cat"/>
    <m/>
    <x v="1"/>
    <x v="2"/>
    <x v="1"/>
    <x v="12"/>
    <x v="4"/>
    <s v="Intelligent"/>
    <s v="Social"/>
    <s v="Playful"/>
    <s v="Lively"/>
    <s v="Curious"/>
    <s v=""/>
    <s v=""/>
    <s v=""/>
    <n v="1000"/>
    <n v="9"/>
    <x v="24"/>
    <x v="35"/>
    <x v="39"/>
  </r>
  <r>
    <s v="Ocicat"/>
    <m/>
    <x v="1"/>
    <x v="0"/>
    <x v="1"/>
    <x v="0"/>
    <x v="2"/>
    <s v="Curious"/>
    <s v="Demanding"/>
    <s v="Friendly"/>
    <s v="Gentle"/>
    <s v="Lively"/>
    <s v="Playful"/>
    <s v="Social"/>
    <s v=""/>
    <n v="850"/>
    <m/>
    <x v="25"/>
    <x v="11"/>
    <x v="40"/>
  </r>
  <r>
    <s v="Oriental Long Hair"/>
    <m/>
    <x v="0"/>
    <x v="2"/>
    <x v="0"/>
    <x v="1"/>
    <x v="0"/>
    <s v="Intelligent"/>
    <s v="Social"/>
    <s v="Playful"/>
    <s v="Curious"/>
    <s v=""/>
    <s v=""/>
    <s v=""/>
    <s v=""/>
    <n v="1150"/>
    <m/>
    <x v="26"/>
    <x v="36"/>
    <x v="41"/>
  </r>
  <r>
    <s v="Oriental Short Hair"/>
    <m/>
    <x v="0"/>
    <x v="0"/>
    <x v="0"/>
    <x v="1"/>
    <x v="0"/>
    <s v="Intelligent"/>
    <s v="Social"/>
    <s v="Playful"/>
    <s v="Curious"/>
    <s v=""/>
    <s v=""/>
    <s v=""/>
    <s v=""/>
    <n v="1150"/>
    <m/>
    <x v="26"/>
    <x v="7"/>
    <x v="42"/>
  </r>
  <r>
    <s v="Oriental Tabby"/>
    <m/>
    <x v="0"/>
    <x v="1"/>
    <x v="0"/>
    <x v="1"/>
    <x v="0"/>
    <s v="Intelligent"/>
    <s v="Social"/>
    <s v="Playful"/>
    <s v="Curious"/>
    <s v=""/>
    <s v=""/>
    <s v=""/>
    <s v=""/>
    <n v="1150"/>
    <m/>
    <x v="26"/>
    <x v="16"/>
    <x v="43"/>
  </r>
  <r>
    <s v="Persian"/>
    <m/>
    <x v="0"/>
    <x v="2"/>
    <x v="1"/>
    <x v="1"/>
    <x v="10"/>
    <s v="Sedate"/>
    <s v="Quiet"/>
    <s v=""/>
    <s v=""/>
    <s v=""/>
    <s v=""/>
    <s v=""/>
    <s v=""/>
    <n v="1250"/>
    <n v="3"/>
    <x v="27"/>
    <x v="18"/>
    <x v="44"/>
  </r>
  <r>
    <s v="Pixie-Bob"/>
    <m/>
    <x v="0"/>
    <x v="1"/>
    <x v="1"/>
    <x v="1"/>
    <x v="18"/>
    <s v="Intelligent"/>
    <s v="Loyal"/>
    <s v=""/>
    <s v=""/>
    <s v=""/>
    <s v=""/>
    <s v=""/>
    <s v=""/>
    <n v="700"/>
    <m/>
    <x v="4"/>
    <x v="37"/>
    <x v="45"/>
  </r>
  <r>
    <s v="Ragamuffin"/>
    <m/>
    <x v="0"/>
    <x v="1"/>
    <x v="3"/>
    <x v="1"/>
    <x v="8"/>
    <s v="Gentle"/>
    <s v="Calm"/>
    <s v=""/>
    <s v=""/>
    <s v=""/>
    <s v=""/>
    <s v=""/>
    <s v=""/>
    <n v="1000"/>
    <m/>
    <x v="28"/>
    <x v="10"/>
    <x v="46"/>
  </r>
  <r>
    <s v="Ragdoll"/>
    <m/>
    <x v="0"/>
    <x v="2"/>
    <x v="3"/>
    <x v="1"/>
    <x v="8"/>
    <s v="Gentle"/>
    <s v="Quiet"/>
    <s v="Easygoing"/>
    <s v=""/>
    <s v=""/>
    <s v=""/>
    <s v=""/>
    <s v=""/>
    <n v="1000"/>
    <n v="7"/>
    <x v="29"/>
    <x v="38"/>
    <x v="47"/>
  </r>
  <r>
    <s v="Russian Blue"/>
    <m/>
    <x v="0"/>
    <x v="0"/>
    <x v="0"/>
    <x v="0"/>
    <x v="6"/>
    <s v="Easygoing"/>
    <s v="Gentle"/>
    <s v="Intelligent"/>
    <s v="Loyal"/>
    <s v="Playful"/>
    <s v="Quiet"/>
    <s v=""/>
    <s v=""/>
    <n v="700"/>
    <m/>
    <x v="30"/>
    <x v="22"/>
    <x v="48"/>
  </r>
  <r>
    <s v="Scottish Fold"/>
    <m/>
    <x v="1"/>
    <x v="0"/>
    <x v="0"/>
    <x v="1"/>
    <x v="3"/>
    <s v="Loyal"/>
    <s v="Playful"/>
    <s v="Social"/>
    <s v="Sweet"/>
    <s v="Loving"/>
    <s v=""/>
    <s v=""/>
    <s v=""/>
    <n v="1250"/>
    <n v="10"/>
    <x v="31"/>
    <x v="39"/>
    <x v="49"/>
  </r>
  <r>
    <s v="Selkirk Rex"/>
    <m/>
    <x v="0"/>
    <x v="2"/>
    <x v="1"/>
    <x v="1"/>
    <x v="4"/>
    <s v="Dependent"/>
    <s v="Gentle"/>
    <s v="Patient"/>
    <s v="Playful"/>
    <s v="Quiet"/>
    <s v="Social"/>
    <s v=""/>
    <s v=""/>
    <n v="1150"/>
    <m/>
    <x v="32"/>
    <x v="18"/>
    <x v="50"/>
  </r>
  <r>
    <s v="Siamese"/>
    <m/>
    <x v="0"/>
    <x v="0"/>
    <x v="1"/>
    <x v="0"/>
    <x v="2"/>
    <s v="Clever"/>
    <s v="Sociable"/>
    <s v="Loving"/>
    <s v="Energetic"/>
    <s v=""/>
    <s v=""/>
    <s v=""/>
    <s v=""/>
    <n v="500"/>
    <m/>
    <x v="33"/>
    <x v="0"/>
    <x v="51"/>
  </r>
  <r>
    <s v="Siberian"/>
    <m/>
    <x v="1"/>
    <x v="2"/>
    <x v="1"/>
    <x v="2"/>
    <x v="10"/>
    <s v="Quiet"/>
    <s v="Active"/>
    <s v=""/>
    <s v=""/>
    <s v=""/>
    <s v=""/>
    <s v=""/>
    <s v=""/>
    <n v="1000"/>
    <m/>
    <x v="4"/>
    <x v="5"/>
    <x v="52"/>
  </r>
  <r>
    <s v="Silver"/>
    <m/>
    <x v="2"/>
    <x v="0"/>
    <x v="1"/>
    <x v="0"/>
    <x v="1"/>
    <s v="Easygoing"/>
    <s v="Playful"/>
    <s v="Calm"/>
    <s v=""/>
    <s v=""/>
    <s v=""/>
    <s v=""/>
    <s v=""/>
    <n v="100"/>
    <m/>
    <x v="4"/>
    <x v="40"/>
    <x v="53"/>
  </r>
  <r>
    <s v="Singapura"/>
    <m/>
    <x v="0"/>
    <x v="0"/>
    <x v="5"/>
    <x v="1"/>
    <x v="1"/>
    <s v="Easygoing"/>
    <s v="Intelligent"/>
    <s v="Interactive"/>
    <s v="Lively"/>
    <s v="Loyal"/>
    <s v=""/>
    <s v=""/>
    <s v=""/>
    <n v="1150"/>
    <m/>
    <x v="34"/>
    <x v="4"/>
    <x v="54"/>
  </r>
  <r>
    <s v="Snowshoe"/>
    <m/>
    <x v="0"/>
    <x v="0"/>
    <x v="2"/>
    <x v="1"/>
    <x v="18"/>
    <s v="Intelligent"/>
    <s v="Sweet-tempered"/>
    <s v=""/>
    <s v=""/>
    <s v=""/>
    <s v=""/>
    <s v=""/>
    <s v=""/>
    <n v="800"/>
    <m/>
    <x v="4"/>
    <x v="5"/>
    <x v="55"/>
  </r>
  <r>
    <s v="Somali"/>
    <m/>
    <x v="1"/>
    <x v="2"/>
    <x v="2"/>
    <x v="1"/>
    <x v="19"/>
    <s v="Intelligent"/>
    <s v="Mischevious"/>
    <s v="Gentle"/>
    <s v="Interactive"/>
    <s v="Loyal"/>
    <s v=""/>
    <s v=""/>
    <s v=""/>
    <n v="1250"/>
    <m/>
    <x v="35"/>
    <x v="41"/>
    <x v="56"/>
  </r>
  <r>
    <s v="Sphynx (hairless cat)"/>
    <s v="Sphynx"/>
    <x v="0"/>
    <x v="3"/>
    <x v="2"/>
    <x v="5"/>
    <x v="9"/>
    <s v="Friendly"/>
    <s v="Quiet"/>
    <s v="Gentle"/>
    <s v=""/>
    <s v=""/>
    <s v=""/>
    <s v=""/>
    <s v=""/>
    <n v="1450"/>
    <m/>
    <x v="12"/>
    <x v="42"/>
    <x v="57"/>
  </r>
  <r>
    <s v="Tabby"/>
    <m/>
    <x v="2"/>
    <x v="0"/>
    <x v="1"/>
    <x v="0"/>
    <x v="1"/>
    <s v="Easygoing"/>
    <s v="Playful"/>
    <s v="Calm"/>
    <s v=""/>
    <s v=""/>
    <s v=""/>
    <s v=""/>
    <s v=""/>
    <n v="100"/>
    <m/>
    <x v="4"/>
    <x v="23"/>
    <x v="25"/>
  </r>
  <r>
    <s v="Tiger"/>
    <m/>
    <x v="0"/>
    <x v="0"/>
    <x v="1"/>
    <x v="13"/>
    <x v="18"/>
    <s v="Intelligent"/>
    <s v=""/>
    <s v=""/>
    <s v=""/>
    <s v=""/>
    <s v=""/>
    <s v=""/>
    <s v=""/>
    <n v="900"/>
    <m/>
    <x v="4"/>
    <x v="10"/>
    <x v="58"/>
  </r>
  <r>
    <s v="Tonkinese"/>
    <m/>
    <x v="0"/>
    <x v="1"/>
    <x v="2"/>
    <x v="1"/>
    <x v="3"/>
    <s v="Social"/>
    <s v="Lively"/>
    <s v="Outgoing"/>
    <s v="Playful"/>
    <s v="Curious"/>
    <s v=""/>
    <s v=""/>
    <s v=""/>
    <n v="800"/>
    <m/>
    <x v="36"/>
    <x v="43"/>
    <x v="59"/>
  </r>
  <r>
    <s v="Torbie"/>
    <m/>
    <x v="2"/>
    <x v="0"/>
    <x v="1"/>
    <x v="0"/>
    <x v="1"/>
    <s v="Easygoing"/>
    <s v="Playful"/>
    <s v="Calm"/>
    <s v=""/>
    <s v=""/>
    <s v=""/>
    <s v=""/>
    <s v=""/>
    <n v="100"/>
    <m/>
    <x v="4"/>
    <x v="17"/>
    <x v="6"/>
  </r>
  <r>
    <s v="Tortoiseshell"/>
    <m/>
    <x v="2"/>
    <x v="0"/>
    <x v="1"/>
    <x v="0"/>
    <x v="1"/>
    <s v="Easygoing"/>
    <s v="Playful"/>
    <s v="Calm"/>
    <s v=""/>
    <s v=""/>
    <s v=""/>
    <s v=""/>
    <s v=""/>
    <n v="100"/>
    <m/>
    <x v="4"/>
    <x v="20"/>
    <x v="22"/>
  </r>
  <r>
    <s v="Turkish Angora"/>
    <m/>
    <x v="1"/>
    <x v="2"/>
    <x v="0"/>
    <x v="1"/>
    <x v="2"/>
    <s v="Clever"/>
    <s v="Gentle"/>
    <s v="Intelligent"/>
    <s v="Playful"/>
    <s v="Social"/>
    <s v=""/>
    <s v=""/>
    <s v=""/>
    <n v="700"/>
    <m/>
    <x v="37"/>
    <x v="44"/>
    <x v="60"/>
  </r>
  <r>
    <s v="Turkish Van"/>
    <m/>
    <x v="1"/>
    <x v="2"/>
    <x v="1"/>
    <x v="7"/>
    <x v="3"/>
    <s v="Loyal"/>
    <s v="Playful"/>
    <s v="Energetic"/>
    <s v=""/>
    <s v=""/>
    <s v=""/>
    <s v=""/>
    <s v=""/>
    <n v="500"/>
    <m/>
    <x v="38"/>
    <x v="19"/>
    <x v="46"/>
  </r>
  <r>
    <s v="Tuxedo"/>
    <m/>
    <x v="2"/>
    <x v="0"/>
    <x v="1"/>
    <x v="0"/>
    <x v="1"/>
    <s v="Easygoing"/>
    <s v="Playful"/>
    <s v="Calm"/>
    <s v=""/>
    <s v=""/>
    <s v=""/>
    <s v=""/>
    <s v=""/>
    <n v="100"/>
    <m/>
    <x v="4"/>
    <x v="45"/>
    <x v="6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0">
  <r>
    <s v="Mixed Breed"/>
    <m/>
    <x v="0"/>
    <x v="0"/>
    <x v="0"/>
    <x v="0"/>
    <s v=""/>
    <s v=""/>
    <s v=""/>
    <s v=""/>
    <s v=""/>
    <s v=""/>
    <s v=""/>
    <s v=""/>
    <s v=""/>
    <s v=""/>
    <s v=""/>
    <s v=""/>
    <m/>
    <x v="0"/>
    <x v="0"/>
    <m/>
    <m/>
    <m/>
    <x v="0"/>
    <x v="0"/>
    <x v="0"/>
  </r>
  <r>
    <s v="Klee Kai"/>
    <m/>
    <x v="1"/>
    <x v="1"/>
    <x v="1"/>
    <x v="1"/>
    <s v="Agile"/>
    <s v="Curious"/>
    <s v="Intelligent"/>
    <s v="Loyal"/>
    <s v="Quick"/>
    <s v="Territorial"/>
    <s v=""/>
    <s v=""/>
    <s v=""/>
    <s v=""/>
    <s v=""/>
    <s v=""/>
    <n v="1250"/>
    <x v="0"/>
    <x v="1"/>
    <m/>
    <m/>
    <m/>
    <x v="0"/>
    <x v="1"/>
    <x v="1"/>
  </r>
  <r>
    <s v="Belgian Shepherd Dog Sheepdog"/>
    <s v="Groenendael"/>
    <x v="2"/>
    <x v="2"/>
    <x v="2"/>
    <x v="1"/>
    <s v="Alert"/>
    <s v="Confident"/>
    <s v="Friendly"/>
    <s v="Hard-working"/>
    <s v="Protective"/>
    <s v="Stubborn"/>
    <s v="Watchful"/>
    <s v="Intelligent"/>
    <s v=""/>
    <s v=""/>
    <s v=""/>
    <s v=""/>
    <n v="1300"/>
    <x v="1"/>
    <x v="2"/>
    <m/>
    <m/>
    <m/>
    <x v="1"/>
    <x v="2"/>
    <x v="2"/>
  </r>
  <r>
    <s v="Belgian Shepherd Malinois"/>
    <s v="Malinois"/>
    <x v="2"/>
    <x v="2"/>
    <x v="3"/>
    <x v="1"/>
    <s v="Alert"/>
    <s v="Confident"/>
    <s v="Friendly"/>
    <s v="Hard-working"/>
    <s v="Protective"/>
    <s v="Stubborn"/>
    <s v="Watchful"/>
    <s v=""/>
    <s v=""/>
    <s v=""/>
    <s v=""/>
    <s v=""/>
    <n v="700"/>
    <x v="0"/>
    <x v="2"/>
    <m/>
    <m/>
    <m/>
    <x v="2"/>
    <x v="3"/>
    <x v="3"/>
  </r>
  <r>
    <s v="Pomeranian"/>
    <m/>
    <x v="3"/>
    <x v="3"/>
    <x v="4"/>
    <x v="1"/>
    <s v="Extroverted"/>
    <s v="Friendly"/>
    <s v="Intelligent"/>
    <s v="Lively"/>
    <s v="Playful"/>
    <s v="Sociable"/>
    <s v=""/>
    <s v=""/>
    <s v=""/>
    <s v=""/>
    <s v=""/>
    <s v=""/>
    <n v="700"/>
    <x v="2"/>
    <x v="3"/>
    <m/>
    <m/>
    <n v="4"/>
    <x v="3"/>
    <x v="4"/>
    <x v="4"/>
  </r>
  <r>
    <s v="Dalmatian"/>
    <m/>
    <x v="1"/>
    <x v="3"/>
    <x v="5"/>
    <x v="1"/>
    <s v="Energetic"/>
    <s v="Friendly"/>
    <s v="Intelligent"/>
    <s v="Outgoing"/>
    <s v="Playful"/>
    <s v="Sensitive"/>
    <s v=""/>
    <s v=""/>
    <s v=""/>
    <s v=""/>
    <s v=""/>
    <s v=""/>
    <n v="800"/>
    <x v="3"/>
    <x v="3"/>
    <m/>
    <m/>
    <m/>
    <x v="4"/>
    <x v="5"/>
    <x v="5"/>
  </r>
  <r>
    <s v="Maltese"/>
    <s v="Maltese Dog"/>
    <x v="3"/>
    <x v="3"/>
    <x v="6"/>
    <x v="1"/>
    <s v="Docile"/>
    <s v="Easygoing"/>
    <s v="Gentle"/>
    <s v="Intelligent"/>
    <s v="Playful"/>
    <s v="Responsive"/>
    <s v="Sweet-tempered"/>
    <s v=""/>
    <s v=""/>
    <s v=""/>
    <s v=""/>
    <s v=""/>
    <n v="700"/>
    <x v="4"/>
    <x v="3"/>
    <m/>
    <m/>
    <m/>
    <x v="5"/>
    <x v="6"/>
    <x v="6"/>
  </r>
  <r>
    <s v="Shih Tzu"/>
    <m/>
    <x v="3"/>
    <x v="3"/>
    <x v="7"/>
    <x v="1"/>
    <s v="Courageous"/>
    <s v="Friendly"/>
    <s v="Gentle"/>
    <s v="Happy"/>
    <s v="Intelligent"/>
    <s v="Lively"/>
    <s v="Outgoing"/>
    <s v="Playful"/>
    <s v=""/>
    <s v=""/>
    <s v=""/>
    <s v=""/>
    <n v="1000"/>
    <x v="5"/>
    <x v="3"/>
    <m/>
    <m/>
    <n v="2"/>
    <x v="6"/>
    <x v="7"/>
    <x v="7"/>
  </r>
  <r>
    <s v="Manchester Terrier"/>
    <m/>
    <x v="4"/>
    <x v="4"/>
    <x v="7"/>
    <x v="1"/>
    <s v="Alert"/>
    <s v="Devoted"/>
    <s v="Discerning"/>
    <s v="Quiet"/>
    <s v="Loyal"/>
    <s v="Intelligent"/>
    <s v=""/>
    <s v=""/>
    <s v=""/>
    <s v=""/>
    <s v=""/>
    <s v=""/>
    <n v="800"/>
    <x v="6"/>
    <x v="3"/>
    <m/>
    <m/>
    <m/>
    <x v="7"/>
    <x v="8"/>
    <x v="8"/>
  </r>
  <r>
    <s v="Petit Basset Griffon Vendeen"/>
    <m/>
    <x v="5"/>
    <x v="5"/>
    <x v="8"/>
    <x v="1"/>
    <s v="Extroverted"/>
    <s v="Friendly"/>
    <s v="Happy"/>
    <s v="Independent"/>
    <s v="Lively"/>
    <s v="Intelligent"/>
    <s v=""/>
    <s v=""/>
    <s v=""/>
    <s v=""/>
    <s v=""/>
    <s v=""/>
    <n v="1400"/>
    <x v="7"/>
    <x v="3"/>
    <m/>
    <m/>
    <m/>
    <x v="8"/>
    <x v="9"/>
    <x v="9"/>
  </r>
  <r>
    <s v="Belgian Shepherd Laekenois"/>
    <m/>
    <x v="2"/>
    <x v="2"/>
    <x v="9"/>
    <x v="1"/>
    <s v="Alert"/>
    <s v="Energetic"/>
    <s v="Lively"/>
    <s v="Protective"/>
    <s v="Watchful"/>
    <s v=""/>
    <s v=""/>
    <s v=""/>
    <s v=""/>
    <s v=""/>
    <s v=""/>
    <s v=""/>
    <n v="650"/>
    <x v="0"/>
    <x v="1"/>
    <m/>
    <m/>
    <m/>
    <x v="0"/>
    <x v="10"/>
    <x v="10"/>
  </r>
  <r>
    <s v="Pumi"/>
    <m/>
    <x v="2"/>
    <x v="2"/>
    <x v="10"/>
    <x v="1"/>
    <s v="Intelligent"/>
    <s v="Lively"/>
    <s v="Protective"/>
    <s v="Reserved"/>
    <s v="Vocal"/>
    <s v=""/>
    <s v=""/>
    <s v=""/>
    <s v=""/>
    <s v=""/>
    <s v=""/>
    <s v=""/>
    <n v="2750"/>
    <x v="0"/>
    <x v="3"/>
    <m/>
    <m/>
    <m/>
    <x v="9"/>
    <x v="11"/>
    <x v="11"/>
  </r>
  <r>
    <s v="Black Mouth Cur"/>
    <m/>
    <x v="5"/>
    <x v="5"/>
    <x v="2"/>
    <x v="1"/>
    <s v="Fearless"/>
    <s v="Kind"/>
    <s v="Loyal"/>
    <s v="Protective"/>
    <s v="Trainable"/>
    <s v=""/>
    <s v=""/>
    <s v=""/>
    <s v=""/>
    <s v=""/>
    <s v=""/>
    <s v=""/>
    <n v="400"/>
    <x v="0"/>
    <x v="3"/>
    <m/>
    <m/>
    <m/>
    <x v="0"/>
    <x v="7"/>
    <x v="12"/>
  </r>
  <r>
    <s v="Miniature Poodle"/>
    <m/>
    <x v="3"/>
    <x v="3"/>
    <x v="11"/>
    <x v="1"/>
    <s v="Alert"/>
    <s v="Faithful"/>
    <s v="Instinctual"/>
    <s v="Intelligent"/>
    <s v="Trainable"/>
    <s v=""/>
    <s v=""/>
    <s v=""/>
    <s v=""/>
    <s v=""/>
    <s v=""/>
    <s v=""/>
    <n v="1250"/>
    <x v="8"/>
    <x v="4"/>
    <m/>
    <m/>
    <m/>
    <x v="0"/>
    <x v="12"/>
    <x v="13"/>
  </r>
  <r>
    <s v="Poodle"/>
    <m/>
    <x v="1"/>
    <x v="6"/>
    <x v="12"/>
    <x v="1"/>
    <s v="Alert"/>
    <s v="Faithful"/>
    <s v="Instinctual"/>
    <s v="Intelligent"/>
    <s v="Trainable"/>
    <s v=""/>
    <s v=""/>
    <s v=""/>
    <s v=""/>
    <s v=""/>
    <s v=""/>
    <s v=""/>
    <n v="1250"/>
    <x v="8"/>
    <x v="4"/>
    <m/>
    <m/>
    <n v="1"/>
    <x v="10"/>
    <x v="13"/>
    <x v="14"/>
  </r>
  <r>
    <s v="Standard Poodle"/>
    <m/>
    <x v="1"/>
    <x v="6"/>
    <x v="12"/>
    <x v="1"/>
    <s v="Alert"/>
    <s v="Faithful"/>
    <s v="Instinctual"/>
    <s v="Intelligent"/>
    <s v="Trainable"/>
    <s v=""/>
    <s v=""/>
    <s v=""/>
    <s v=""/>
    <s v=""/>
    <s v=""/>
    <s v=""/>
    <n v="1250"/>
    <x v="8"/>
    <x v="4"/>
    <m/>
    <m/>
    <m/>
    <x v="10"/>
    <x v="14"/>
    <x v="15"/>
  </r>
  <r>
    <s v="Toy Poodle"/>
    <m/>
    <x v="3"/>
    <x v="3"/>
    <x v="6"/>
    <x v="1"/>
    <s v="Alert"/>
    <s v="Faithful"/>
    <s v="Instinctual"/>
    <s v="Intelligent"/>
    <s v="Trainable"/>
    <s v=""/>
    <s v=""/>
    <s v=""/>
    <s v=""/>
    <s v=""/>
    <s v=""/>
    <s v=""/>
    <n v="1250"/>
    <x v="8"/>
    <x v="4"/>
    <m/>
    <m/>
    <m/>
    <x v="0"/>
    <x v="15"/>
    <x v="16"/>
  </r>
  <r>
    <s v="Harrier"/>
    <m/>
    <x v="5"/>
    <x v="5"/>
    <x v="13"/>
    <x v="1"/>
    <s v="Cheerful"/>
    <s v="Friendly"/>
    <s v="Outgoing"/>
    <s v="Sweet-tempered"/>
    <s v="Tolerant"/>
    <s v=""/>
    <s v=""/>
    <s v=""/>
    <s v=""/>
    <s v=""/>
    <s v=""/>
    <s v=""/>
    <n v="350"/>
    <x v="0"/>
    <x v="5"/>
    <m/>
    <m/>
    <m/>
    <x v="11"/>
    <x v="16"/>
    <x v="17"/>
  </r>
  <r>
    <s v="Affenpinscher"/>
    <m/>
    <x v="3"/>
    <x v="3"/>
    <x v="6"/>
    <x v="1"/>
    <s v="Adventurous"/>
    <s v="Curious"/>
    <s v="Fun-loving"/>
    <s v="Playful"/>
    <s v="Stubborn"/>
    <s v=""/>
    <s v=""/>
    <s v=""/>
    <s v=""/>
    <s v=""/>
    <s v=""/>
    <s v=""/>
    <n v="1000"/>
    <x v="9"/>
    <x v="6"/>
    <m/>
    <m/>
    <m/>
    <x v="12"/>
    <x v="17"/>
    <x v="18"/>
  </r>
  <r>
    <s v="Ibizan Hound"/>
    <m/>
    <x v="5"/>
    <x v="7"/>
    <x v="13"/>
    <x v="1"/>
    <s v="Clownish"/>
    <s v="Engaging"/>
    <s v="Independent"/>
    <s v="Intelligent"/>
    <s v="Stubborn"/>
    <s v=""/>
    <s v=""/>
    <s v=""/>
    <s v=""/>
    <s v=""/>
    <s v=""/>
    <s v=""/>
    <n v="1000"/>
    <x v="10"/>
    <x v="3"/>
    <m/>
    <m/>
    <m/>
    <x v="13"/>
    <x v="18"/>
    <x v="19"/>
  </r>
  <r>
    <s v="Glen of Imaal Terrier"/>
    <m/>
    <x v="4"/>
    <x v="4"/>
    <x v="8"/>
    <x v="1"/>
    <s v="Agile"/>
    <s v="Courageous"/>
    <s v="Gentle"/>
    <s v="Loyal"/>
    <s v="Spirited"/>
    <s v=""/>
    <s v=""/>
    <s v=""/>
    <s v=""/>
    <s v=""/>
    <s v=""/>
    <s v=""/>
    <n v="900"/>
    <x v="0"/>
    <x v="3"/>
    <m/>
    <m/>
    <m/>
    <x v="14"/>
    <x v="19"/>
    <x v="20"/>
  </r>
  <r>
    <s v="Bearded Collie"/>
    <m/>
    <x v="2"/>
    <x v="2"/>
    <x v="14"/>
    <x v="1"/>
    <s v="Alert"/>
    <s v="Hardy"/>
    <s v="Intelligent"/>
    <s v="Lively"/>
    <s v="Self-confident"/>
    <s v=""/>
    <s v=""/>
    <s v=""/>
    <s v=""/>
    <s v=""/>
    <s v=""/>
    <s v=""/>
    <n v="1300"/>
    <x v="11"/>
    <x v="4"/>
    <m/>
    <m/>
    <m/>
    <x v="15"/>
    <x v="20"/>
    <x v="21"/>
  </r>
  <r>
    <s v="Kyi Leo"/>
    <m/>
    <x v="1"/>
    <x v="3"/>
    <x v="15"/>
    <x v="1"/>
    <s v="Calm"/>
    <s v="Forgiving"/>
    <s v="Obedient"/>
    <s v="Playful"/>
    <s v="Quiet"/>
    <s v=""/>
    <s v=""/>
    <s v=""/>
    <s v=""/>
    <s v=""/>
    <s v=""/>
    <s v=""/>
    <n v="700"/>
    <x v="0"/>
    <x v="3"/>
    <m/>
    <m/>
    <m/>
    <x v="0"/>
    <x v="21"/>
    <x v="22"/>
  </r>
  <r>
    <s v="Irish Water Spaniel"/>
    <m/>
    <x v="6"/>
    <x v="6"/>
    <x v="5"/>
    <x v="1"/>
    <s v="Alert"/>
    <s v="Clownish"/>
    <s v="Inquisitive"/>
    <s v="Intelligent"/>
    <s v="Quick"/>
    <s v=""/>
    <s v=""/>
    <s v=""/>
    <s v=""/>
    <s v=""/>
    <s v=""/>
    <s v=""/>
    <n v="900"/>
    <x v="12"/>
    <x v="4"/>
    <m/>
    <m/>
    <m/>
    <x v="16"/>
    <x v="22"/>
    <x v="23"/>
  </r>
  <r>
    <s v="Podengo Portugueso"/>
    <m/>
    <x v="5"/>
    <x v="7"/>
    <x v="15"/>
    <x v="1"/>
    <s v="Companionable"/>
    <s v="Friendly"/>
    <s v="Hardy"/>
    <s v="Lively"/>
    <s v="Loyal"/>
    <s v=""/>
    <s v=""/>
    <s v=""/>
    <s v=""/>
    <s v=""/>
    <s v=""/>
    <s v=""/>
    <n v="900"/>
    <x v="0"/>
    <x v="3"/>
    <m/>
    <m/>
    <m/>
    <x v="17"/>
    <x v="23"/>
    <x v="24"/>
  </r>
  <r>
    <s v="Jindo"/>
    <m/>
    <x v="6"/>
    <x v="1"/>
    <x v="16"/>
    <x v="1"/>
    <s v="Bold"/>
    <s v="Brave"/>
    <s v="Faithful"/>
    <s v="Intelligent"/>
    <s v="Loyal"/>
    <s v=""/>
    <s v=""/>
    <s v=""/>
    <s v=""/>
    <s v=""/>
    <s v=""/>
    <s v=""/>
    <n v="350"/>
    <x v="0"/>
    <x v="4"/>
    <m/>
    <m/>
    <m/>
    <x v="0"/>
    <x v="24"/>
    <x v="25"/>
  </r>
  <r>
    <s v="Blue Lacy"/>
    <m/>
    <x v="6"/>
    <x v="6"/>
    <x v="17"/>
    <x v="1"/>
    <s v="Alert"/>
    <s v="Bold"/>
    <s v="Devoted"/>
    <s v="Intelligent"/>
    <s v="Intense"/>
    <s v=""/>
    <s v=""/>
    <s v=""/>
    <s v=""/>
    <s v=""/>
    <s v=""/>
    <s v=""/>
    <n v="700"/>
    <x v="0"/>
    <x v="4"/>
    <m/>
    <m/>
    <m/>
    <x v="0"/>
    <x v="25"/>
    <x v="26"/>
  </r>
  <r>
    <s v="Cairn Terrier"/>
    <s v="Cairn"/>
    <x v="4"/>
    <x v="4"/>
    <x v="1"/>
    <x v="1"/>
    <s v="Assertive"/>
    <s v="Courageous"/>
    <s v="Fearless"/>
    <s v="Hardy"/>
    <s v="Intelligent"/>
    <s v=""/>
    <s v=""/>
    <s v=""/>
    <s v=""/>
    <s v=""/>
    <s v=""/>
    <s v=""/>
    <n v="850"/>
    <x v="13"/>
    <x v="4"/>
    <m/>
    <m/>
    <m/>
    <x v="18"/>
    <x v="5"/>
    <x v="27"/>
  </r>
  <r>
    <s v="Bull Terrier"/>
    <s v="American Pit Bull Terrier"/>
    <x v="4"/>
    <x v="4"/>
    <x v="9"/>
    <x v="1"/>
    <s v="Keen"/>
    <s v="Protective"/>
    <s v="Sweet-tempered"/>
    <s v="Trainable"/>
    <s v=""/>
    <s v=""/>
    <s v=""/>
    <s v=""/>
    <s v=""/>
    <s v=""/>
    <s v=""/>
    <s v=""/>
    <n v="1350"/>
    <x v="14"/>
    <x v="2"/>
    <m/>
    <m/>
    <m/>
    <x v="19"/>
    <x v="26"/>
    <x v="28"/>
  </r>
  <r>
    <s v="Lowchen"/>
    <m/>
    <x v="1"/>
    <x v="3"/>
    <x v="7"/>
    <x v="1"/>
    <s v="Familial"/>
    <s v="Friendly"/>
    <s v="Happy"/>
    <s v="Playful"/>
    <s v=""/>
    <s v=""/>
    <s v=""/>
    <s v=""/>
    <s v=""/>
    <s v=""/>
    <s v=""/>
    <s v=""/>
    <n v="400"/>
    <x v="0"/>
    <x v="3"/>
    <m/>
    <m/>
    <m/>
    <x v="20"/>
    <x v="27"/>
    <x v="29"/>
  </r>
  <r>
    <s v="South Russian Ovtcharka"/>
    <m/>
    <x v="2"/>
    <x v="2"/>
    <x v="18"/>
    <x v="1"/>
    <s v="Balanced"/>
    <s v="Courageous"/>
    <s v="Lively"/>
    <s v="Nervous"/>
    <s v=""/>
    <s v=""/>
    <s v=""/>
    <s v=""/>
    <s v=""/>
    <s v=""/>
    <s v=""/>
    <s v=""/>
    <n v="900"/>
    <x v="0"/>
    <x v="4"/>
    <m/>
    <m/>
    <m/>
    <x v="0"/>
    <x v="28"/>
    <x v="30"/>
  </r>
  <r>
    <s v="English Coonhound"/>
    <m/>
    <x v="5"/>
    <x v="5"/>
    <x v="12"/>
    <x v="1"/>
    <s v="Energetic"/>
    <s v="High-strung"/>
    <s v="Loyal"/>
    <s v=""/>
    <s v=""/>
    <s v=""/>
    <s v=""/>
    <s v=""/>
    <s v=""/>
    <s v=""/>
    <s v=""/>
    <s v=""/>
    <n v="1100"/>
    <x v="0"/>
    <x v="4"/>
    <m/>
    <m/>
    <m/>
    <x v="21"/>
    <x v="14"/>
    <x v="31"/>
  </r>
  <r>
    <s v="Old English Sheepdog"/>
    <m/>
    <x v="2"/>
    <x v="2"/>
    <x v="19"/>
    <x v="2"/>
    <s v="Bubbly"/>
    <s v="Intelligent"/>
    <s v="Loving"/>
    <s v="Playful"/>
    <s v="Sociable"/>
    <s v="Protective"/>
    <s v=""/>
    <s v=""/>
    <s v=""/>
    <s v=""/>
    <s v=""/>
    <s v=""/>
    <n v="1350"/>
    <x v="15"/>
    <x v="4"/>
    <m/>
    <m/>
    <m/>
    <x v="22"/>
    <x v="10"/>
    <x v="32"/>
  </r>
  <r>
    <s v="Sheep Dog"/>
    <m/>
    <x v="2"/>
    <x v="2"/>
    <x v="19"/>
    <x v="2"/>
    <s v="Bubbly"/>
    <s v="Intelligent"/>
    <s v="Loving"/>
    <s v="Playful"/>
    <s v="Sociable"/>
    <s v="Protective"/>
    <s v=""/>
    <s v=""/>
    <s v=""/>
    <s v=""/>
    <s v=""/>
    <s v=""/>
    <n v="1350"/>
    <x v="15"/>
    <x v="4"/>
    <m/>
    <m/>
    <m/>
    <x v="22"/>
    <x v="29"/>
    <x v="33"/>
  </r>
  <r>
    <s v="Black and Tan Coonhound"/>
    <m/>
    <x v="5"/>
    <x v="5"/>
    <x v="20"/>
    <x v="2"/>
    <s v="Easygoing"/>
    <s v="Even-tempered"/>
    <s v="Gentle"/>
    <s v="Lovable"/>
    <s v="Trusting"/>
    <s v="Intelligent"/>
    <s v=""/>
    <s v=""/>
    <s v=""/>
    <s v=""/>
    <s v=""/>
    <s v=""/>
    <n v="350"/>
    <x v="16"/>
    <x v="3"/>
    <m/>
    <m/>
    <m/>
    <x v="23"/>
    <x v="30"/>
    <x v="34"/>
  </r>
  <r>
    <s v="Coonhound"/>
    <m/>
    <x v="5"/>
    <x v="5"/>
    <x v="20"/>
    <x v="2"/>
    <s v="Easygoing"/>
    <s v="Even-tempered"/>
    <s v="Gentle"/>
    <s v="Lovable"/>
    <s v="Trusting"/>
    <s v="Intelligent"/>
    <s v=""/>
    <s v=""/>
    <s v=""/>
    <s v=""/>
    <s v=""/>
    <s v=""/>
    <n v="350"/>
    <x v="16"/>
    <x v="3"/>
    <m/>
    <m/>
    <m/>
    <x v="23"/>
    <x v="31"/>
    <x v="35"/>
  </r>
  <r>
    <s v="English Shepherd"/>
    <m/>
    <x v="2"/>
    <x v="2"/>
    <x v="5"/>
    <x v="2"/>
    <s v="Alert"/>
    <s v="Courageous"/>
    <s v="Energetic"/>
    <s v="Friendly"/>
    <s v="Independent"/>
    <s v="Intelligent"/>
    <s v="Playful"/>
    <s v="Responsibe"/>
    <s v=""/>
    <s v=""/>
    <s v=""/>
    <s v=""/>
    <n v="900"/>
    <x v="0"/>
    <x v="4"/>
    <m/>
    <m/>
    <m/>
    <x v="0"/>
    <x v="32"/>
    <x v="36"/>
  </r>
  <r>
    <s v="Field Spaniel"/>
    <m/>
    <x v="6"/>
    <x v="6"/>
    <x v="21"/>
    <x v="2"/>
    <s v="Cautious"/>
    <s v="Docile"/>
    <s v="Familial"/>
    <s v="Sensitive"/>
    <s v="Sociable"/>
    <s v=""/>
    <s v=""/>
    <s v=""/>
    <s v=""/>
    <s v=""/>
    <s v=""/>
    <s v=""/>
    <n v="900"/>
    <x v="11"/>
    <x v="3"/>
    <m/>
    <m/>
    <m/>
    <x v="24"/>
    <x v="6"/>
    <x v="37"/>
  </r>
  <r>
    <s v="Leonberger"/>
    <m/>
    <x v="7"/>
    <x v="8"/>
    <x v="22"/>
    <x v="2"/>
    <s v="Companionable"/>
    <s v="Fearless"/>
    <s v="Loving"/>
    <s v="Loyal"/>
    <s v="Obedient"/>
    <s v=""/>
    <s v=""/>
    <s v=""/>
    <s v=""/>
    <s v=""/>
    <s v=""/>
    <s v=""/>
    <n v="1750"/>
    <x v="0"/>
    <x v="1"/>
    <m/>
    <m/>
    <m/>
    <x v="25"/>
    <x v="2"/>
    <x v="38"/>
  </r>
  <r>
    <s v="Carolina Dog"/>
    <m/>
    <x v="0"/>
    <x v="7"/>
    <x v="17"/>
    <x v="2"/>
    <s v="Gentle"/>
    <s v="Loyal"/>
    <s v="Primitive"/>
    <s v="Reserved"/>
    <s v=""/>
    <s v=""/>
    <s v=""/>
    <s v=""/>
    <s v=""/>
    <s v=""/>
    <s v=""/>
    <s v=""/>
    <n v="900"/>
    <x v="0"/>
    <x v="3"/>
    <m/>
    <m/>
    <m/>
    <x v="0"/>
    <x v="33"/>
    <x v="39"/>
  </r>
  <r>
    <s v="Rat Terrier"/>
    <m/>
    <x v="4"/>
    <x v="4"/>
    <x v="23"/>
    <x v="3"/>
    <s v="Alert"/>
    <s v="Inquisitive"/>
    <s v="Lively"/>
    <s v="Loving"/>
    <s v=""/>
    <s v=""/>
    <s v=""/>
    <s v=""/>
    <s v=""/>
    <s v=""/>
    <s v=""/>
    <s v=""/>
    <n v="400"/>
    <x v="0"/>
    <x v="3"/>
    <m/>
    <m/>
    <m/>
    <x v="26"/>
    <x v="34"/>
    <x v="40"/>
  </r>
  <r>
    <s v="English Cocker Spaniel"/>
    <m/>
    <x v="6"/>
    <x v="6"/>
    <x v="24"/>
    <x v="3"/>
    <s v="Faithful"/>
    <s v="Friendly"/>
    <s v="Intelligent"/>
    <s v="Playful"/>
    <s v="Quiet"/>
    <s v="Trainable"/>
    <s v=""/>
    <s v=""/>
    <s v=""/>
    <s v=""/>
    <s v=""/>
    <s v=""/>
    <n v="1050"/>
    <x v="17"/>
    <x v="4"/>
    <m/>
    <m/>
    <m/>
    <x v="27"/>
    <x v="35"/>
    <x v="41"/>
  </r>
  <r>
    <s v="Dogo Argentino"/>
    <m/>
    <x v="7"/>
    <x v="8"/>
    <x v="25"/>
    <x v="3"/>
    <s v="Cheerful"/>
    <s v="Friendly"/>
    <s v="Loyal"/>
    <s v="Protective"/>
    <s v="Tolerant"/>
    <s v="Social"/>
    <s v=""/>
    <s v=""/>
    <s v=""/>
    <s v=""/>
    <s v=""/>
    <s v=""/>
    <n v="39000"/>
    <x v="0"/>
    <x v="1"/>
    <m/>
    <n v="1"/>
    <m/>
    <x v="0"/>
    <x v="36"/>
    <x v="42"/>
  </r>
  <r>
    <s v="English Springer Spaniel"/>
    <m/>
    <x v="6"/>
    <x v="6"/>
    <x v="14"/>
    <x v="3"/>
    <s v="Alert"/>
    <s v="Cheerful"/>
    <s v="Energetic"/>
    <s v="Intelligent"/>
    <s v="Playful"/>
    <s v="Social"/>
    <s v=""/>
    <s v=""/>
    <s v=""/>
    <s v=""/>
    <s v=""/>
    <s v=""/>
    <n v="750"/>
    <x v="18"/>
    <x v="3"/>
    <m/>
    <m/>
    <m/>
    <x v="28"/>
    <x v="37"/>
    <x v="38"/>
  </r>
  <r>
    <s v="Bichon Frise"/>
    <m/>
    <x v="1"/>
    <x v="3"/>
    <x v="6"/>
    <x v="3"/>
    <s v="Cheerful"/>
    <s v="Feisty"/>
    <s v="Gentle"/>
    <s v="Playful"/>
    <s v="Intelligent"/>
    <s v="Sensitive"/>
    <s v=""/>
    <s v=""/>
    <s v=""/>
    <s v=""/>
    <s v=""/>
    <s v=""/>
    <n v="850"/>
    <x v="19"/>
    <x v="3"/>
    <m/>
    <m/>
    <m/>
    <x v="29"/>
    <x v="38"/>
    <x v="43"/>
  </r>
  <r>
    <s v="German Wirehaired Pointer"/>
    <m/>
    <x v="6"/>
    <x v="6"/>
    <x v="26"/>
    <x v="3"/>
    <s v="Active"/>
    <s v="Friendly"/>
    <s v="Intelligent"/>
    <s v="Loyal"/>
    <s v="Willful"/>
    <s v="Responsive"/>
    <s v=""/>
    <s v=""/>
    <s v=""/>
    <s v=""/>
    <s v=""/>
    <s v=""/>
    <n v="800"/>
    <x v="16"/>
    <x v="2"/>
    <m/>
    <m/>
    <m/>
    <x v="30"/>
    <x v="31"/>
    <x v="44"/>
  </r>
  <r>
    <s v="Shetland Sheepdog Sheltie"/>
    <s v="Shetland Sheepdog"/>
    <x v="2"/>
    <x v="2"/>
    <x v="27"/>
    <x v="3"/>
    <s v="Friendly"/>
    <s v="Gentle"/>
    <s v="Intelligent"/>
    <s v="Lively"/>
    <s v="Playful"/>
    <s v="Responsive"/>
    <s v=""/>
    <s v=""/>
    <s v=""/>
    <s v=""/>
    <s v=""/>
    <s v=""/>
    <n v="900"/>
    <x v="20"/>
    <x v="4"/>
    <m/>
    <m/>
    <m/>
    <x v="31"/>
    <x v="30"/>
    <x v="45"/>
  </r>
  <r>
    <s v="Nova Scotia Duck-Tolling Retriever"/>
    <m/>
    <x v="6"/>
    <x v="9"/>
    <x v="16"/>
    <x v="3"/>
    <s v="Alert"/>
    <s v="Courageous"/>
    <s v="Energetic"/>
    <s v="Gentle"/>
    <s v="Playful"/>
    <s v="Responsive"/>
    <s v=""/>
    <s v=""/>
    <s v=""/>
    <s v=""/>
    <s v=""/>
    <s v=""/>
    <n v="1900"/>
    <x v="0"/>
    <x v="1"/>
    <m/>
    <m/>
    <m/>
    <x v="32"/>
    <x v="35"/>
    <x v="46"/>
  </r>
  <r>
    <s v="Vizsla"/>
    <m/>
    <x v="6"/>
    <x v="6"/>
    <x v="28"/>
    <x v="3"/>
    <s v="Cheerful"/>
    <s v="Energetic"/>
    <s v="Gentle"/>
    <s v="Intelligent"/>
    <s v="Playful"/>
    <s v="Protective"/>
    <s v="Quiet"/>
    <s v=""/>
    <s v=""/>
    <s v=""/>
    <s v=""/>
    <s v=""/>
    <n v="1000"/>
    <x v="0"/>
    <x v="3"/>
    <m/>
    <m/>
    <m/>
    <x v="33"/>
    <x v="39"/>
    <x v="47"/>
  </r>
  <r>
    <s v="Mastiff"/>
    <m/>
    <x v="7"/>
    <x v="8"/>
    <x v="29"/>
    <x v="3"/>
    <s v="Alert"/>
    <s v="Cheerful"/>
    <s v="Courageous"/>
    <s v="Intelligent"/>
    <s v="Loyal"/>
    <s v="Protective"/>
    <s v=""/>
    <s v=""/>
    <s v=""/>
    <s v=""/>
    <s v=""/>
    <s v=""/>
    <n v="1350"/>
    <x v="21"/>
    <x v="2"/>
    <m/>
    <m/>
    <m/>
    <x v="34"/>
    <x v="40"/>
    <x v="48"/>
  </r>
  <r>
    <s v="Boston Terrier"/>
    <s v="Boston Bull"/>
    <x v="1"/>
    <x v="3"/>
    <x v="27"/>
    <x v="3"/>
    <s v="Aggressive"/>
    <s v="Friendly"/>
    <s v="Gentle"/>
    <s v="Intelligent"/>
    <s v="Lively"/>
    <s v="Playful"/>
    <s v=""/>
    <s v=""/>
    <s v=""/>
    <s v=""/>
    <s v=""/>
    <s v=""/>
    <n v="750"/>
    <x v="22"/>
    <x v="3"/>
    <m/>
    <m/>
    <m/>
    <x v="35"/>
    <x v="41"/>
    <x v="49"/>
  </r>
  <r>
    <s v="Pug"/>
    <m/>
    <x v="3"/>
    <x v="3"/>
    <x v="11"/>
    <x v="3"/>
    <s v="Cheerful"/>
    <s v="Courageous"/>
    <s v="Gentle"/>
    <s v="Intelligent"/>
    <s v="Friendly"/>
    <s v="Outgoing"/>
    <s v="Playful"/>
    <s v="Loyal"/>
    <s v=""/>
    <s v=""/>
    <s v=""/>
    <s v=""/>
    <n v="400"/>
    <x v="23"/>
    <x v="3"/>
    <m/>
    <m/>
    <m/>
    <x v="36"/>
    <x v="42"/>
    <x v="50"/>
  </r>
  <r>
    <s v="American Bulldog"/>
    <m/>
    <x v="7"/>
    <x v="8"/>
    <x v="30"/>
    <x v="3"/>
    <s v="Alert"/>
    <s v="Courageous"/>
    <s v="Energetic"/>
    <s v="Gentle"/>
    <s v="Loving"/>
    <s v="Out-going"/>
    <s v="Social"/>
    <s v=""/>
    <s v=""/>
    <s v=""/>
    <s v=""/>
    <s v=""/>
    <n v="800"/>
    <x v="0"/>
    <x v="2"/>
    <m/>
    <n v="1"/>
    <m/>
    <x v="0"/>
    <x v="43"/>
    <x v="51"/>
  </r>
  <r>
    <s v="Cockapoo"/>
    <m/>
    <x v="6"/>
    <x v="6"/>
    <x v="11"/>
    <x v="3"/>
    <s v="Alert"/>
    <s v="Cheerful"/>
    <s v="Friendly"/>
    <s v="Intelligent"/>
    <s v="Loving"/>
    <s v="Loyal"/>
    <s v="Outgoing"/>
    <s v="Playful"/>
    <s v="Responsive"/>
    <s v="Social"/>
    <s v=""/>
    <s v=""/>
    <n v="1000"/>
    <x v="0"/>
    <x v="3"/>
    <m/>
    <m/>
    <m/>
    <x v="0"/>
    <x v="5"/>
    <x v="52"/>
  </r>
  <r>
    <s v="Pit Bull Terrier"/>
    <m/>
    <x v="4"/>
    <x v="4"/>
    <x v="14"/>
    <x v="3"/>
    <s v="Aggressive"/>
    <s v="Clownish"/>
    <s v="Courageous"/>
    <s v="Friendly"/>
    <s v="Intelligent"/>
    <s v="Loyal"/>
    <s v="Obedient"/>
    <s v="Strong-willed"/>
    <s v="Stubborn"/>
    <s v=""/>
    <s v=""/>
    <s v=""/>
    <n v="600"/>
    <x v="0"/>
    <x v="3"/>
    <m/>
    <n v="1"/>
    <m/>
    <x v="0"/>
    <x v="44"/>
    <x v="53"/>
  </r>
  <r>
    <s v="Australian Shepherd"/>
    <m/>
    <x v="4"/>
    <x v="4"/>
    <x v="3"/>
    <x v="3"/>
    <s v="Active"/>
    <s v="Friendly"/>
    <s v="Good-natured"/>
    <s v="Intelligent"/>
    <s v="Protective"/>
    <s v="Loving"/>
    <s v=""/>
    <s v=""/>
    <s v=""/>
    <s v=""/>
    <s v=""/>
    <s v=""/>
    <n v="700"/>
    <x v="24"/>
    <x v="1"/>
    <m/>
    <m/>
    <m/>
    <x v="37"/>
    <x v="45"/>
    <x v="54"/>
  </r>
  <r>
    <s v="French Bulldog"/>
    <m/>
    <x v="1"/>
    <x v="3"/>
    <x v="31"/>
    <x v="3"/>
    <s v="Playful"/>
    <s v="Alert"/>
    <s v="Athletic"/>
    <s v="Bright"/>
    <s v="Easygoing"/>
    <s v="Keen"/>
    <s v="Lively"/>
    <s v="Patient"/>
    <s v=""/>
    <s v=""/>
    <s v=""/>
    <s v=""/>
    <n v="3000"/>
    <x v="25"/>
    <x v="3"/>
    <m/>
    <m/>
    <m/>
    <x v="38"/>
    <x v="45"/>
    <x v="55"/>
  </r>
  <r>
    <s v="Welsh Springer Spaniel"/>
    <m/>
    <x v="6"/>
    <x v="6"/>
    <x v="17"/>
    <x v="3"/>
    <s v="Loyal"/>
    <s v="Active"/>
    <s v="Friendly"/>
    <s v="Playful"/>
    <s v="Stubborn"/>
    <s v="Intelligent"/>
    <s v=""/>
    <s v=""/>
    <s v=""/>
    <s v=""/>
    <s v=""/>
    <s v=""/>
    <n v="1300"/>
    <x v="26"/>
    <x v="4"/>
    <m/>
    <m/>
    <m/>
    <x v="39"/>
    <x v="9"/>
    <x v="54"/>
  </r>
  <r>
    <s v="Kerry Blue Terrier"/>
    <m/>
    <x v="4"/>
    <x v="4"/>
    <x v="32"/>
    <x v="3"/>
    <s v="Alert"/>
    <s v="Gentle"/>
    <s v="Loyal"/>
    <s v="Spirited"/>
    <s v="Strong-willed"/>
    <s v="Intelligent"/>
    <s v=""/>
    <s v=""/>
    <s v=""/>
    <s v=""/>
    <s v=""/>
    <s v=""/>
    <n v="550"/>
    <x v="13"/>
    <x v="1"/>
    <m/>
    <m/>
    <m/>
    <x v="40"/>
    <x v="46"/>
    <x v="56"/>
  </r>
  <r>
    <s v="Tibetan Terrier"/>
    <m/>
    <x v="1"/>
    <x v="3"/>
    <x v="33"/>
    <x v="3"/>
    <s v="Amiable"/>
    <s v="Energetic"/>
    <s v="Gentle"/>
    <s v="Reserved"/>
    <s v="Sensitive"/>
    <s v="Intelligent"/>
    <s v=""/>
    <s v=""/>
    <s v=""/>
    <s v=""/>
    <s v=""/>
    <s v=""/>
    <n v="1600"/>
    <x v="7"/>
    <x v="3"/>
    <m/>
    <m/>
    <m/>
    <x v="41"/>
    <x v="5"/>
    <x v="57"/>
  </r>
  <r>
    <s v="Bedlington Terrier"/>
    <m/>
    <x v="4"/>
    <x v="4"/>
    <x v="27"/>
    <x v="3"/>
    <s v="Devoted"/>
    <s v="Energetic"/>
    <s v="Loyal"/>
    <s v="Playful"/>
    <s v="Reliable"/>
    <s v="Intelligent"/>
    <s v=""/>
    <s v=""/>
    <s v=""/>
    <s v=""/>
    <s v=""/>
    <s v=""/>
    <n v="1900"/>
    <x v="27"/>
    <x v="3"/>
    <m/>
    <m/>
    <m/>
    <x v="42"/>
    <x v="47"/>
    <x v="58"/>
  </r>
  <r>
    <s v="Irish Setter"/>
    <m/>
    <x v="6"/>
    <x v="6"/>
    <x v="2"/>
    <x v="3"/>
    <s v="Companionable"/>
    <s v="Energetic"/>
    <s v="Independent"/>
    <s v="Lively"/>
    <s v="Playful"/>
    <s v="Intelligent"/>
    <s v=""/>
    <s v=""/>
    <s v=""/>
    <s v=""/>
    <s v=""/>
    <s v=""/>
    <n v="900"/>
    <x v="13"/>
    <x v="3"/>
    <m/>
    <m/>
    <m/>
    <x v="43"/>
    <x v="48"/>
    <x v="59"/>
  </r>
  <r>
    <s v="English Pointer"/>
    <m/>
    <x v="6"/>
    <x v="6"/>
    <x v="5"/>
    <x v="3"/>
    <s v="Active"/>
    <s v="Amiable"/>
    <s v="Even-tempered"/>
    <s v="Kind"/>
    <s v="Loyal"/>
    <s v="Intelligent"/>
    <s v=""/>
    <s v=""/>
    <s v=""/>
    <s v=""/>
    <s v=""/>
    <s v=""/>
    <n v="450"/>
    <x v="28"/>
    <x v="4"/>
    <m/>
    <m/>
    <m/>
    <x v="44"/>
    <x v="49"/>
    <x v="60"/>
  </r>
  <r>
    <s v="Pointer"/>
    <m/>
    <x v="6"/>
    <x v="6"/>
    <x v="5"/>
    <x v="3"/>
    <s v="Active"/>
    <s v="Amiable"/>
    <s v="Even-tempered"/>
    <s v="Kind"/>
    <s v="Loyal"/>
    <s v="Intelligent"/>
    <s v=""/>
    <s v=""/>
    <s v=""/>
    <s v=""/>
    <s v=""/>
    <s v=""/>
    <n v="450"/>
    <x v="28"/>
    <x v="4"/>
    <m/>
    <m/>
    <m/>
    <x v="44"/>
    <x v="50"/>
    <x v="61"/>
  </r>
  <r>
    <s v="Dandi Dinmont Terrier"/>
    <s v="Dandie Dinmont"/>
    <x v="4"/>
    <x v="4"/>
    <x v="33"/>
    <x v="3"/>
    <s v="Companionable"/>
    <s v="Determined"/>
    <s v="Fun-loving"/>
    <s v="Independent"/>
    <s v="Lively"/>
    <s v="Intelligent"/>
    <s v=""/>
    <s v=""/>
    <s v=""/>
    <s v=""/>
    <s v=""/>
    <s v=""/>
    <n v="1500"/>
    <x v="7"/>
    <x v="3"/>
    <m/>
    <m/>
    <m/>
    <x v="45"/>
    <x v="51"/>
    <x v="62"/>
  </r>
  <r>
    <s v="Black Labrador Retriever"/>
    <m/>
    <x v="6"/>
    <x v="6"/>
    <x v="2"/>
    <x v="3"/>
    <s v="Alert"/>
    <s v="Cheerful"/>
    <s v="Energetic"/>
    <s v="Friendly"/>
    <s v="Gentle"/>
    <s v="Intelligent"/>
    <s v="Loving"/>
    <s v="Loyal"/>
    <s v="Outgoing"/>
    <s v="Playful"/>
    <s v="Responsive"/>
    <s v="Social"/>
    <n v="1500"/>
    <x v="29"/>
    <x v="3"/>
    <m/>
    <m/>
    <m/>
    <x v="46"/>
    <x v="52"/>
    <x v="63"/>
  </r>
  <r>
    <s v="Chocolate Labrador Retriever"/>
    <m/>
    <x v="6"/>
    <x v="6"/>
    <x v="2"/>
    <x v="3"/>
    <s v="Alert"/>
    <s v="Cheerful"/>
    <s v="Energetic"/>
    <s v="Friendly"/>
    <s v="Gentle"/>
    <s v="Intelligent"/>
    <s v="Loving"/>
    <s v="Loyal"/>
    <s v="Outgoing"/>
    <s v="Playful"/>
    <s v="Responsive"/>
    <s v="Social"/>
    <n v="1500"/>
    <x v="29"/>
    <x v="3"/>
    <m/>
    <m/>
    <m/>
    <x v="46"/>
    <x v="53"/>
    <x v="64"/>
  </r>
  <r>
    <s v="Labrador Retriever"/>
    <m/>
    <x v="6"/>
    <x v="6"/>
    <x v="2"/>
    <x v="3"/>
    <s v="Alert"/>
    <s v="Cheerful"/>
    <s v="Energetic"/>
    <s v="Friendly"/>
    <s v="Gentle"/>
    <s v="Intelligent"/>
    <s v="Loving"/>
    <s v="Loyal"/>
    <s v="Outgoing"/>
    <s v="Playful"/>
    <s v="Responsive"/>
    <s v="Social"/>
    <n v="1500"/>
    <x v="29"/>
    <x v="3"/>
    <m/>
    <m/>
    <m/>
    <x v="46"/>
    <x v="54"/>
    <x v="65"/>
  </r>
  <r>
    <s v="Yellow Labrador Retriever"/>
    <m/>
    <x v="6"/>
    <x v="6"/>
    <x v="2"/>
    <x v="3"/>
    <s v="Alert"/>
    <s v="Cheerful"/>
    <s v="Energetic"/>
    <s v="Friendly"/>
    <s v="Gentle"/>
    <s v="Intelligent"/>
    <s v="Loving"/>
    <s v="Loyal"/>
    <s v="Outgoing"/>
    <s v="Playful"/>
    <s v="Responsive"/>
    <s v="Social"/>
    <n v="1500"/>
    <x v="29"/>
    <x v="3"/>
    <m/>
    <m/>
    <m/>
    <x v="46"/>
    <x v="52"/>
    <x v="63"/>
  </r>
  <r>
    <s v="Cardigan"/>
    <m/>
    <x v="2"/>
    <x v="2"/>
    <x v="8"/>
    <x v="3"/>
    <s v="Active"/>
    <s v="Alert"/>
    <s v="Companionable"/>
    <s v="Devoted"/>
    <s v="Gentle"/>
    <s v="Intelligent"/>
    <s v=""/>
    <s v=""/>
    <s v=""/>
    <s v=""/>
    <s v=""/>
    <s v=""/>
    <n v="1100"/>
    <x v="30"/>
    <x v="4"/>
    <m/>
    <m/>
    <m/>
    <x v="47"/>
    <x v="34"/>
    <x v="66"/>
  </r>
  <r>
    <s v="Corgi"/>
    <m/>
    <x v="2"/>
    <x v="2"/>
    <x v="10"/>
    <x v="3"/>
    <s v="Active"/>
    <s v="Alert"/>
    <s v="Companionable"/>
    <s v="Devoted"/>
    <s v="Gentle"/>
    <s v="Intelligent"/>
    <s v=""/>
    <s v=""/>
    <s v=""/>
    <s v=""/>
    <s v=""/>
    <s v=""/>
    <n v="1100"/>
    <x v="30"/>
    <x v="4"/>
    <m/>
    <m/>
    <m/>
    <x v="47"/>
    <x v="55"/>
    <x v="67"/>
  </r>
  <r>
    <s v="Pembroke"/>
    <m/>
    <x v="2"/>
    <x v="2"/>
    <x v="31"/>
    <x v="3"/>
    <s v="Active"/>
    <s v="Alert"/>
    <s v="Companionable"/>
    <s v="Devoted"/>
    <s v="Gentle"/>
    <s v="Intelligent"/>
    <s v=""/>
    <s v=""/>
    <s v=""/>
    <s v=""/>
    <s v=""/>
    <s v=""/>
    <n v="1100"/>
    <x v="30"/>
    <x v="4"/>
    <m/>
    <m/>
    <m/>
    <x v="47"/>
    <x v="34"/>
    <x v="66"/>
  </r>
  <r>
    <s v="Welsh Corgi"/>
    <m/>
    <x v="2"/>
    <x v="2"/>
    <x v="10"/>
    <x v="3"/>
    <s v="Active"/>
    <s v="Alert"/>
    <s v="Companionable"/>
    <s v="Devoted"/>
    <s v="Gentle"/>
    <s v="Intelligent"/>
    <s v=""/>
    <s v=""/>
    <s v=""/>
    <s v=""/>
    <s v=""/>
    <s v=""/>
    <n v="1100"/>
    <x v="30"/>
    <x v="4"/>
    <m/>
    <m/>
    <m/>
    <x v="47"/>
    <x v="9"/>
    <x v="68"/>
  </r>
  <r>
    <s v="Terrier"/>
    <m/>
    <x v="4"/>
    <x v="4"/>
    <x v="11"/>
    <x v="3"/>
    <s v="Alert"/>
    <s v="Courageous"/>
    <s v="Intelligent"/>
    <s v="Friendly"/>
    <s v="Hardy"/>
    <s v="Independent"/>
    <s v=""/>
    <s v=""/>
    <s v=""/>
    <s v=""/>
    <s v=""/>
    <s v=""/>
    <n v="1050"/>
    <x v="31"/>
    <x v="3"/>
    <m/>
    <m/>
    <m/>
    <x v="48"/>
    <x v="55"/>
    <x v="38"/>
  </r>
  <r>
    <s v="West Highland White Terrier Westie"/>
    <s v="West Highland White Terrier"/>
    <x v="4"/>
    <x v="4"/>
    <x v="11"/>
    <x v="3"/>
    <s v="Alert"/>
    <s v="Courageous"/>
    <s v="Intelligent"/>
    <s v="Friendly"/>
    <s v="Hardy"/>
    <s v="Independent"/>
    <s v=""/>
    <s v=""/>
    <s v=""/>
    <s v=""/>
    <s v=""/>
    <s v=""/>
    <n v="1050"/>
    <x v="31"/>
    <x v="3"/>
    <m/>
    <m/>
    <m/>
    <x v="48"/>
    <x v="44"/>
    <x v="69"/>
  </r>
  <r>
    <s v="Coton de Tulear"/>
    <m/>
    <x v="1"/>
    <x v="3"/>
    <x v="7"/>
    <x v="3"/>
    <s v="Intelligent"/>
    <s v="Lively"/>
    <s v="Playful"/>
    <s v="Trainable"/>
    <s v="Vocal"/>
    <s v=""/>
    <s v=""/>
    <s v=""/>
    <s v=""/>
    <s v=""/>
    <s v=""/>
    <s v=""/>
    <n v="2700"/>
    <x v="0"/>
    <x v="3"/>
    <m/>
    <m/>
    <m/>
    <x v="49"/>
    <x v="56"/>
    <x v="70"/>
  </r>
  <r>
    <s v="Redbone Coonhound"/>
    <s v="Redbone"/>
    <x v="5"/>
    <x v="5"/>
    <x v="9"/>
    <x v="3"/>
    <s v="Companionable"/>
    <s v="Energetic"/>
    <s v="Familial"/>
    <s v="Independent"/>
    <s v="Unflappable"/>
    <s v=""/>
    <s v=""/>
    <s v=""/>
    <s v=""/>
    <s v=""/>
    <s v=""/>
    <s v=""/>
    <n v="700"/>
    <x v="0"/>
    <x v="6"/>
    <m/>
    <m/>
    <m/>
    <x v="50"/>
    <x v="57"/>
    <x v="71"/>
  </r>
  <r>
    <s v="Pharaoh Hound"/>
    <m/>
    <x v="5"/>
    <x v="7"/>
    <x v="14"/>
    <x v="3"/>
    <s v="Active"/>
    <s v="Intelligent"/>
    <s v="Playful"/>
    <s v="Sociable"/>
    <s v="Trainable"/>
    <s v=""/>
    <s v=""/>
    <s v=""/>
    <s v=""/>
    <s v=""/>
    <s v=""/>
    <s v=""/>
    <n v="1900"/>
    <x v="9"/>
    <x v="5"/>
    <m/>
    <m/>
    <m/>
    <x v="51"/>
    <x v="58"/>
    <x v="72"/>
  </r>
  <r>
    <s v="Dutch Shepherd"/>
    <m/>
    <x v="2"/>
    <x v="2"/>
    <x v="9"/>
    <x v="3"/>
    <s v="Alert"/>
    <s v="Loyal"/>
    <s v="Obedient"/>
    <s v="Reliable"/>
    <s v="Trainable"/>
    <s v=""/>
    <s v=""/>
    <s v=""/>
    <s v=""/>
    <s v=""/>
    <s v=""/>
    <s v=""/>
    <n v="1100"/>
    <x v="0"/>
    <x v="1"/>
    <m/>
    <m/>
    <m/>
    <x v="0"/>
    <x v="34"/>
    <x v="66"/>
  </r>
  <r>
    <s v="German Shorthaired Pointer"/>
    <s v="German Short Haired Pointer"/>
    <x v="7"/>
    <x v="6"/>
    <x v="34"/>
    <x v="3"/>
    <s v="Boisterous"/>
    <s v="Bold"/>
    <s v="Cooperative"/>
    <s v="Intelligent"/>
    <s v="Trainable"/>
    <s v=""/>
    <s v=""/>
    <s v=""/>
    <s v=""/>
    <s v=""/>
    <s v=""/>
    <s v=""/>
    <n v="700"/>
    <x v="32"/>
    <x v="3"/>
    <m/>
    <m/>
    <m/>
    <x v="52"/>
    <x v="59"/>
    <x v="73"/>
  </r>
  <r>
    <s v="Basset Hound"/>
    <s v="Basset"/>
    <x v="5"/>
    <x v="5"/>
    <x v="12"/>
    <x v="3"/>
    <s v="Devoted"/>
    <s v="Friendly"/>
    <s v="Gentle"/>
    <s v="Sweet-tempered"/>
    <s v="Tenacious"/>
    <s v=""/>
    <s v=""/>
    <s v=""/>
    <s v=""/>
    <s v=""/>
    <s v=""/>
    <s v=""/>
    <n v="400"/>
    <x v="33"/>
    <x v="6"/>
    <m/>
    <m/>
    <m/>
    <x v="53"/>
    <x v="35"/>
    <x v="74"/>
  </r>
  <r>
    <s v="Chinese Crested Dog"/>
    <m/>
    <x v="3"/>
    <x v="3"/>
    <x v="6"/>
    <x v="3"/>
    <s v="Alert"/>
    <s v="Happy"/>
    <s v="Lively"/>
    <s v="Playful"/>
    <s v="Sweet-tempered"/>
    <s v=""/>
    <s v=""/>
    <s v=""/>
    <s v=""/>
    <s v=""/>
    <s v=""/>
    <s v=""/>
    <n v="900"/>
    <x v="34"/>
    <x v="5"/>
    <m/>
    <m/>
    <m/>
    <x v="54"/>
    <x v="60"/>
    <x v="75"/>
  </r>
  <r>
    <s v="Shar Pei"/>
    <m/>
    <x v="1"/>
    <x v="1"/>
    <x v="13"/>
    <x v="3"/>
    <s v="Devoted"/>
    <s v="Independent"/>
    <s v="Loving"/>
    <s v="Reserved"/>
    <s v="Suspicious"/>
    <s v=""/>
    <s v=""/>
    <s v=""/>
    <s v=""/>
    <s v=""/>
    <s v=""/>
    <s v=""/>
    <n v="1100"/>
    <x v="35"/>
    <x v="3"/>
    <m/>
    <m/>
    <m/>
    <x v="55"/>
    <x v="61"/>
    <x v="76"/>
  </r>
  <r>
    <s v="Pekingese"/>
    <m/>
    <x v="3"/>
    <x v="3"/>
    <x v="6"/>
    <x v="3"/>
    <s v="Aggressive"/>
    <s v="Good-natured"/>
    <s v="Intelligent"/>
    <s v="Opinionated"/>
    <s v="Stubborn"/>
    <s v=""/>
    <s v=""/>
    <s v=""/>
    <s v=""/>
    <s v=""/>
    <s v=""/>
    <s v=""/>
    <n v="700"/>
    <x v="36"/>
    <x v="3"/>
    <m/>
    <m/>
    <m/>
    <x v="56"/>
    <x v="62"/>
    <x v="77"/>
  </r>
  <r>
    <s v="Great Pyrenees"/>
    <m/>
    <x v="7"/>
    <x v="8"/>
    <x v="35"/>
    <x v="3"/>
    <s v="Confident"/>
    <s v="Fearless"/>
    <s v="Gentle"/>
    <s v="Patient"/>
    <s v="Strong-willed"/>
    <s v=""/>
    <s v=""/>
    <s v=""/>
    <s v=""/>
    <s v=""/>
    <s v=""/>
    <s v=""/>
    <n v="800"/>
    <x v="37"/>
    <x v="2"/>
    <m/>
    <m/>
    <m/>
    <x v="57"/>
    <x v="63"/>
    <x v="78"/>
  </r>
  <r>
    <s v="Komondor"/>
    <m/>
    <x v="7"/>
    <x v="8"/>
    <x v="36"/>
    <x v="3"/>
    <s v="Calm"/>
    <s v="Fearless"/>
    <s v="Gentle"/>
    <s v="Independent"/>
    <s v="Steady"/>
    <s v=""/>
    <s v=""/>
    <s v=""/>
    <s v=""/>
    <s v=""/>
    <s v=""/>
    <s v=""/>
    <n v="1000"/>
    <x v="0"/>
    <x v="2"/>
    <m/>
    <m/>
    <m/>
    <x v="58"/>
    <x v="51"/>
    <x v="79"/>
  </r>
  <r>
    <s v="Wheaten Terrier"/>
    <s v="Soft Coated Wheaten Terrier"/>
    <x v="4"/>
    <x v="4"/>
    <x v="17"/>
    <x v="3"/>
    <s v="Energetic"/>
    <s v="Faithful"/>
    <s v="Intelligent"/>
    <s v="Playful"/>
    <s v="Spirited"/>
    <s v=""/>
    <s v=""/>
    <s v=""/>
    <s v=""/>
    <s v=""/>
    <s v=""/>
    <s v=""/>
    <n v="900"/>
    <x v="27"/>
    <x v="4"/>
    <m/>
    <m/>
    <m/>
    <x v="59"/>
    <x v="35"/>
    <x v="80"/>
  </r>
  <r>
    <s v="Cavalier King Charles Spaniel"/>
    <m/>
    <x v="3"/>
    <x v="3"/>
    <x v="1"/>
    <x v="3"/>
    <s v="Cheerful"/>
    <s v="Courageous"/>
    <s v="Gentle"/>
    <s v="Intelligent"/>
    <s v="Social"/>
    <s v=""/>
    <s v=""/>
    <s v=""/>
    <s v=""/>
    <s v=""/>
    <s v=""/>
    <s v=""/>
    <n v="1350"/>
    <x v="16"/>
    <x v="5"/>
    <m/>
    <m/>
    <m/>
    <x v="60"/>
    <x v="64"/>
    <x v="81"/>
  </r>
  <r>
    <s v="Havanese"/>
    <m/>
    <x v="3"/>
    <x v="3"/>
    <x v="15"/>
    <x v="3"/>
    <s v="Companionable"/>
    <s v="Gentle"/>
    <s v="Intelligent"/>
    <s v="Playful"/>
    <s v="Responsive"/>
    <s v=""/>
    <s v=""/>
    <s v=""/>
    <s v=""/>
    <s v=""/>
    <s v=""/>
    <s v=""/>
    <n v="1050"/>
    <x v="0"/>
    <x v="3"/>
    <m/>
    <m/>
    <m/>
    <x v="61"/>
    <x v="65"/>
    <x v="82"/>
  </r>
  <r>
    <s v="English Toy Spaniel"/>
    <s v="Blenheim Spaniel"/>
    <x v="3"/>
    <x v="3"/>
    <x v="15"/>
    <x v="3"/>
    <s v="Gentle"/>
    <s v="Happy"/>
    <s v="Loving"/>
    <s v="Playful"/>
    <s v="Reserved"/>
    <s v=""/>
    <s v=""/>
    <s v=""/>
    <s v=""/>
    <s v=""/>
    <s v=""/>
    <s v=""/>
    <n v="1400"/>
    <x v="0"/>
    <x v="3"/>
    <m/>
    <m/>
    <m/>
    <x v="62"/>
    <x v="66"/>
    <x v="83"/>
  </r>
  <r>
    <s v="Staffordshire Bull Terrier"/>
    <s v="Staffordshire Bullterrier"/>
    <x v="4"/>
    <x v="4"/>
    <x v="24"/>
    <x v="3"/>
    <s v="Bold"/>
    <s v="Courageous"/>
    <s v="Fearless"/>
    <s v="Intelligent"/>
    <s v="Reliable"/>
    <s v=""/>
    <s v=""/>
    <s v=""/>
    <s v=""/>
    <s v=""/>
    <s v=""/>
    <s v=""/>
    <n v="1750"/>
    <x v="38"/>
    <x v="3"/>
    <m/>
    <n v="1"/>
    <m/>
    <x v="63"/>
    <x v="64"/>
    <x v="84"/>
  </r>
  <r>
    <s v="Chesapeake Bay Retriever"/>
    <m/>
    <x v="6"/>
    <x v="6"/>
    <x v="37"/>
    <x v="3"/>
    <s v="Happy"/>
    <s v="Dominant"/>
    <s v="Intelligent"/>
    <s v="Protective"/>
    <s v="Quiet"/>
    <s v=""/>
    <s v=""/>
    <s v=""/>
    <s v=""/>
    <s v=""/>
    <s v=""/>
    <s v=""/>
    <n v="800"/>
    <x v="39"/>
    <x v="3"/>
    <m/>
    <m/>
    <m/>
    <x v="64"/>
    <x v="67"/>
    <x v="85"/>
  </r>
  <r>
    <s v="Whippet"/>
    <m/>
    <x v="5"/>
    <x v="7"/>
    <x v="8"/>
    <x v="3"/>
    <s v="Friendly"/>
    <s v="Gentle"/>
    <s v="Intelligent"/>
    <s v="Lively"/>
    <s v="Quiet"/>
    <s v=""/>
    <s v=""/>
    <s v=""/>
    <s v=""/>
    <s v=""/>
    <s v=""/>
    <s v=""/>
    <n v="1000"/>
    <x v="35"/>
    <x v="3"/>
    <m/>
    <m/>
    <m/>
    <x v="65"/>
    <x v="23"/>
    <x v="86"/>
  </r>
  <r>
    <s v="Greyhound"/>
    <m/>
    <x v="5"/>
    <x v="7"/>
    <x v="37"/>
    <x v="3"/>
    <s v="Gentle"/>
    <s v="Intelligent"/>
    <s v="Athletic"/>
    <s v="Even-tempered"/>
    <s v="Quiet"/>
    <s v=""/>
    <s v=""/>
    <s v=""/>
    <s v=""/>
    <s v=""/>
    <s v=""/>
    <s v=""/>
    <n v="650"/>
    <x v="40"/>
    <x v="3"/>
    <m/>
    <m/>
    <m/>
    <x v="66"/>
    <x v="68"/>
    <x v="87"/>
  </r>
  <r>
    <s v="Peruvian Inca Orchid"/>
    <m/>
    <x v="5"/>
    <x v="7"/>
    <x v="33"/>
    <x v="3"/>
    <s v="Alert"/>
    <s v="Intelligent"/>
    <s v="Lively"/>
    <s v="Noble"/>
    <s v="Protective"/>
    <s v=""/>
    <s v=""/>
    <s v=""/>
    <s v=""/>
    <s v=""/>
    <s v=""/>
    <s v=""/>
    <n v="500"/>
    <x v="0"/>
    <x v="4"/>
    <m/>
    <m/>
    <m/>
    <x v="0"/>
    <x v="34"/>
    <x v="4"/>
  </r>
  <r>
    <s v="Alaskan Malamute"/>
    <s v="Malamute"/>
    <x v="7"/>
    <x v="1"/>
    <x v="38"/>
    <x v="3"/>
    <s v="Devoted"/>
    <s v="Dignified"/>
    <s v="Friendly"/>
    <s v="Loyal"/>
    <s v="Playful"/>
    <s v=""/>
    <s v=""/>
    <s v=""/>
    <s v=""/>
    <s v=""/>
    <s v=""/>
    <s v=""/>
    <n v="1350"/>
    <x v="41"/>
    <x v="1"/>
    <m/>
    <m/>
    <m/>
    <x v="67"/>
    <x v="69"/>
    <x v="88"/>
  </r>
  <r>
    <s v="Fox Terrier"/>
    <m/>
    <x v="4"/>
    <x v="4"/>
    <x v="11"/>
    <x v="3"/>
    <s v="Active"/>
    <s v="Alert"/>
    <s v="Fearless"/>
    <s v="Intelligent"/>
    <s v="Playful"/>
    <s v=""/>
    <s v=""/>
    <s v=""/>
    <s v=""/>
    <s v=""/>
    <s v=""/>
    <s v=""/>
    <n v="850"/>
    <x v="27"/>
    <x v="3"/>
    <m/>
    <m/>
    <m/>
    <x v="68"/>
    <x v="70"/>
    <x v="89"/>
  </r>
  <r>
    <s v="Smooth Fox Terrier"/>
    <m/>
    <x v="4"/>
    <x v="4"/>
    <x v="11"/>
    <x v="3"/>
    <s v="Active"/>
    <s v="Alert"/>
    <s v="Fearless"/>
    <s v="Intelligent"/>
    <s v="Playful"/>
    <s v=""/>
    <s v=""/>
    <s v=""/>
    <s v=""/>
    <s v=""/>
    <s v=""/>
    <s v=""/>
    <n v="850"/>
    <x v="27"/>
    <x v="3"/>
    <m/>
    <m/>
    <m/>
    <x v="68"/>
    <x v="71"/>
    <x v="90"/>
  </r>
  <r>
    <s v="Italian Spinone"/>
    <m/>
    <x v="6"/>
    <x v="6"/>
    <x v="37"/>
    <x v="3"/>
    <s v="Loyal"/>
    <s v="Friendly"/>
    <s v="Docile"/>
    <s v="Gentle"/>
    <s v="Patient"/>
    <s v=""/>
    <s v=""/>
    <s v=""/>
    <s v=""/>
    <s v=""/>
    <s v=""/>
    <s v=""/>
    <n v="1750"/>
    <x v="0"/>
    <x v="3"/>
    <m/>
    <m/>
    <m/>
    <x v="69"/>
    <x v="72"/>
    <x v="91"/>
  </r>
  <r>
    <s v="Border Terrier"/>
    <m/>
    <x v="4"/>
    <x v="4"/>
    <x v="1"/>
    <x v="3"/>
    <s v="Alert"/>
    <s v="Even-tempered"/>
    <s v="Fearless"/>
    <s v="Intelligent"/>
    <s v="Obedient"/>
    <s v=""/>
    <s v=""/>
    <s v=""/>
    <s v=""/>
    <s v=""/>
    <s v=""/>
    <s v=""/>
    <n v="1300"/>
    <x v="42"/>
    <x v="4"/>
    <m/>
    <m/>
    <m/>
    <x v="70"/>
    <x v="59"/>
    <x v="92"/>
  </r>
  <r>
    <s v="Italian Greyhound"/>
    <m/>
    <x v="3"/>
    <x v="3"/>
    <x v="6"/>
    <x v="3"/>
    <s v="Agile"/>
    <s v="Athletic"/>
    <s v="Companionable"/>
    <s v="Intelligent"/>
    <s v="Mischevious"/>
    <s v=""/>
    <s v=""/>
    <s v=""/>
    <s v=""/>
    <s v=""/>
    <s v=""/>
    <s v=""/>
    <n v="900"/>
    <x v="43"/>
    <x v="3"/>
    <m/>
    <m/>
    <m/>
    <x v="71"/>
    <x v="73"/>
    <x v="93"/>
  </r>
  <r>
    <s v="Akbash"/>
    <m/>
    <x v="7"/>
    <x v="8"/>
    <x v="39"/>
    <x v="3"/>
    <s v="Alert"/>
    <s v="Courageous"/>
    <s v="Independent"/>
    <s v="Intelligent"/>
    <s v="Loyal"/>
    <s v=""/>
    <s v=""/>
    <s v=""/>
    <s v=""/>
    <s v=""/>
    <s v=""/>
    <s v=""/>
    <n v="600"/>
    <x v="0"/>
    <x v="1"/>
    <m/>
    <m/>
    <m/>
    <x v="0"/>
    <x v="74"/>
    <x v="94"/>
  </r>
  <r>
    <s v="Basenji"/>
    <m/>
    <x v="5"/>
    <x v="7"/>
    <x v="23"/>
    <x v="3"/>
    <s v="Alert"/>
    <s v="Curious"/>
    <s v="Energetic"/>
    <s v="Playful"/>
    <s v="Intelligent"/>
    <s v=""/>
    <s v=""/>
    <s v=""/>
    <s v=""/>
    <s v=""/>
    <s v=""/>
    <s v=""/>
    <n v="1100"/>
    <x v="44"/>
    <x v="1"/>
    <m/>
    <m/>
    <m/>
    <x v="72"/>
    <x v="70"/>
    <x v="95"/>
  </r>
  <r>
    <s v="Treeing Walker Coonhound"/>
    <s v="Walker Hound"/>
    <x v="5"/>
    <x v="5"/>
    <x v="9"/>
    <x v="3"/>
    <s v="Clever"/>
    <s v="Confident"/>
    <s v="Loving"/>
    <s v="Trainable"/>
    <s v=""/>
    <s v=""/>
    <s v=""/>
    <s v=""/>
    <s v=""/>
    <s v=""/>
    <s v=""/>
    <s v=""/>
    <n v="500"/>
    <x v="0"/>
    <x v="3"/>
    <m/>
    <m/>
    <m/>
    <x v="73"/>
    <x v="75"/>
    <x v="96"/>
  </r>
  <r>
    <s v="Norwich Terrier"/>
    <m/>
    <x v="4"/>
    <x v="4"/>
    <x v="15"/>
    <x v="3"/>
    <s v="Energetic"/>
    <s v="Hardy"/>
    <s v="Intelligent"/>
    <s v="Sensitive"/>
    <s v=""/>
    <s v=""/>
    <s v=""/>
    <s v=""/>
    <s v=""/>
    <s v=""/>
    <s v=""/>
    <s v=""/>
    <n v="1700"/>
    <x v="45"/>
    <x v="3"/>
    <m/>
    <m/>
    <m/>
    <x v="74"/>
    <x v="67"/>
    <x v="97"/>
  </r>
  <r>
    <s v="New Guinea Singing Dog"/>
    <m/>
    <x v="8"/>
    <x v="10"/>
    <x v="23"/>
    <x v="3"/>
    <s v="Active"/>
    <s v="Alert"/>
    <s v="Gentle"/>
    <s v="Lively"/>
    <s v=""/>
    <s v=""/>
    <s v=""/>
    <s v=""/>
    <s v=""/>
    <s v=""/>
    <s v=""/>
    <s v=""/>
    <n v="3000"/>
    <x v="0"/>
    <x v="3"/>
    <m/>
    <m/>
    <m/>
    <x v="0"/>
    <x v="47"/>
    <x v="98"/>
  </r>
  <r>
    <s v="Bloodhound"/>
    <m/>
    <x v="5"/>
    <x v="5"/>
    <x v="40"/>
    <x v="3"/>
    <s v="Even-tempered"/>
    <s v="Gentle"/>
    <s v="Stubborn"/>
    <s v="Independent"/>
    <s v=""/>
    <s v=""/>
    <s v=""/>
    <s v=""/>
    <s v=""/>
    <s v=""/>
    <s v=""/>
    <s v=""/>
    <n v="1000"/>
    <x v="46"/>
    <x v="6"/>
    <m/>
    <m/>
    <m/>
    <x v="75"/>
    <x v="76"/>
    <x v="99"/>
  </r>
  <r>
    <s v="Clumber Spaniel"/>
    <s v="Clumber"/>
    <x v="6"/>
    <x v="6"/>
    <x v="2"/>
    <x v="3"/>
    <s v="Loyal"/>
    <s v="Gentle"/>
    <s v="Dignified"/>
    <s v="Aloof"/>
    <s v=""/>
    <s v=""/>
    <s v=""/>
    <s v=""/>
    <s v=""/>
    <s v=""/>
    <s v=""/>
    <s v=""/>
    <n v="1000"/>
    <x v="9"/>
    <x v="3"/>
    <m/>
    <m/>
    <m/>
    <x v="76"/>
    <x v="61"/>
    <x v="100"/>
  </r>
  <r>
    <s v="Bernese Mountain Dog"/>
    <m/>
    <x v="7"/>
    <x v="8"/>
    <x v="41"/>
    <x v="3"/>
    <s v="Faithful"/>
    <s v="Intelligent"/>
    <s v="Loyal"/>
    <s v=""/>
    <s v=""/>
    <s v=""/>
    <s v=""/>
    <s v=""/>
    <s v=""/>
    <s v=""/>
    <s v=""/>
    <s v=""/>
    <n v="900"/>
    <x v="47"/>
    <x v="1"/>
    <m/>
    <m/>
    <m/>
    <x v="77"/>
    <x v="77"/>
    <x v="83"/>
  </r>
  <r>
    <s v="Mountain Dog"/>
    <m/>
    <x v="7"/>
    <x v="8"/>
    <x v="41"/>
    <x v="3"/>
    <s v="Faithful"/>
    <s v="Intelligent"/>
    <s v="Loyal"/>
    <s v=""/>
    <s v=""/>
    <s v=""/>
    <s v=""/>
    <s v=""/>
    <s v=""/>
    <s v=""/>
    <s v=""/>
    <s v=""/>
    <n v="900"/>
    <x v="47"/>
    <x v="1"/>
    <m/>
    <m/>
    <m/>
    <x v="77"/>
    <x v="78"/>
    <x v="15"/>
  </r>
  <r>
    <s v="Galgo Spanish Greyhound"/>
    <m/>
    <x v="5"/>
    <x v="7"/>
    <x v="5"/>
    <x v="3"/>
    <s v="Calm"/>
    <s v="Quiet"/>
    <s v="Gentle"/>
    <s v=""/>
    <s v=""/>
    <s v=""/>
    <s v=""/>
    <s v=""/>
    <s v=""/>
    <s v=""/>
    <s v=""/>
    <s v=""/>
    <n v="700"/>
    <x v="0"/>
    <x v="3"/>
    <m/>
    <m/>
    <m/>
    <x v="0"/>
    <x v="37"/>
    <x v="95"/>
  </r>
  <r>
    <s v="Cirneco dell'Etna"/>
    <m/>
    <x v="5"/>
    <x v="7"/>
    <x v="23"/>
    <x v="3"/>
    <s v="Gentle"/>
    <s v="Lively"/>
    <s v=""/>
    <s v=""/>
    <s v=""/>
    <s v=""/>
    <s v=""/>
    <s v=""/>
    <s v=""/>
    <s v=""/>
    <s v=""/>
    <s v=""/>
    <n v="900"/>
    <x v="0"/>
    <x v="3"/>
    <m/>
    <m/>
    <m/>
    <x v="78"/>
    <x v="41"/>
    <x v="101"/>
  </r>
  <r>
    <s v="Australian Cattle Dog/Blue Heeler"/>
    <m/>
    <x v="2"/>
    <x v="2"/>
    <x v="28"/>
    <x v="4"/>
    <s v="Alert"/>
    <s v="Energetic"/>
    <s v="Intelligent"/>
    <s v="Loyal"/>
    <s v="Protective"/>
    <s v="Responsive"/>
    <s v=""/>
    <s v=""/>
    <s v=""/>
    <s v=""/>
    <s v=""/>
    <s v=""/>
    <n v="600"/>
    <x v="48"/>
    <x v="2"/>
    <m/>
    <m/>
    <m/>
    <x v="79"/>
    <x v="29"/>
    <x v="102"/>
  </r>
  <r>
    <s v="Cattle Dog"/>
    <m/>
    <x v="2"/>
    <x v="2"/>
    <x v="28"/>
    <x v="4"/>
    <s v="Alert"/>
    <s v="Energetic"/>
    <s v="Intelligent"/>
    <s v="Loyal"/>
    <s v="Protective"/>
    <s v="Responsive"/>
    <s v=""/>
    <s v=""/>
    <s v=""/>
    <s v=""/>
    <s v=""/>
    <s v=""/>
    <n v="600"/>
    <x v="48"/>
    <x v="2"/>
    <m/>
    <m/>
    <m/>
    <x v="79"/>
    <x v="79"/>
    <x v="103"/>
  </r>
  <r>
    <s v="English Bulldog"/>
    <m/>
    <x v="1"/>
    <x v="3"/>
    <x v="5"/>
    <x v="4"/>
    <s v="Courageous"/>
    <s v="Friendly"/>
    <s v="Loving"/>
    <s v="Social"/>
    <s v="Sweet"/>
    <s v=""/>
    <s v=""/>
    <s v=""/>
    <s v=""/>
    <s v=""/>
    <s v=""/>
    <s v=""/>
    <n v="1600"/>
    <x v="49"/>
    <x v="3"/>
    <m/>
    <m/>
    <m/>
    <x v="80"/>
    <x v="80"/>
    <x v="104"/>
  </r>
  <r>
    <s v="Tosa Inu"/>
    <m/>
    <x v="7"/>
    <x v="8"/>
    <x v="42"/>
    <x v="4"/>
    <s v="Brave"/>
    <s v="Fearless"/>
    <s v="Intelligent"/>
    <s v="Sensitive"/>
    <s v="Suspicious"/>
    <s v=""/>
    <s v=""/>
    <s v=""/>
    <s v=""/>
    <s v=""/>
    <s v=""/>
    <s v=""/>
    <n v="700"/>
    <x v="0"/>
    <x v="2"/>
    <m/>
    <n v="1"/>
    <m/>
    <x v="0"/>
    <x v="51"/>
    <x v="105"/>
  </r>
  <r>
    <s v="Keeshond"/>
    <m/>
    <x v="1"/>
    <x v="1"/>
    <x v="17"/>
    <x v="5"/>
    <s v="Bright"/>
    <s v="Obedient"/>
    <s v="Playful"/>
    <s v="Quick"/>
    <s v="Sturdy"/>
    <s v="Intelligent"/>
    <s v=""/>
    <s v=""/>
    <s v=""/>
    <s v=""/>
    <s v=""/>
    <s v=""/>
    <n v="900"/>
    <x v="50"/>
    <x v="4"/>
    <m/>
    <m/>
    <m/>
    <x v="81"/>
    <x v="0"/>
    <x v="58"/>
  </r>
  <r>
    <s v="Schipperke"/>
    <m/>
    <x v="1"/>
    <x v="3"/>
    <x v="1"/>
    <x v="5"/>
    <s v="Confident"/>
    <s v="Curious"/>
    <s v="Faithful"/>
    <s v="Fearless"/>
    <s v="Independent"/>
    <s v="Intelligent"/>
    <s v=""/>
    <s v=""/>
    <s v=""/>
    <s v=""/>
    <s v=""/>
    <s v=""/>
    <n v="800"/>
    <x v="1"/>
    <x v="3"/>
    <m/>
    <m/>
    <m/>
    <x v="82"/>
    <x v="81"/>
    <x v="106"/>
  </r>
  <r>
    <s v="Puli"/>
    <m/>
    <x v="2"/>
    <x v="2"/>
    <x v="24"/>
    <x v="5"/>
    <s v="Energetic"/>
    <s v="Faithful"/>
    <s v="Intelligent"/>
    <s v="Loyal"/>
    <s v="Obedient"/>
    <s v=""/>
    <s v=""/>
    <s v=""/>
    <s v=""/>
    <s v=""/>
    <s v=""/>
    <s v=""/>
    <n v="1100"/>
    <x v="39"/>
    <x v="1"/>
    <m/>
    <m/>
    <m/>
    <x v="83"/>
    <x v="32"/>
    <x v="107"/>
  </r>
  <r>
    <s v="Feist"/>
    <m/>
    <x v="4"/>
    <x v="4"/>
    <x v="43"/>
    <x v="5"/>
    <s v="Alert"/>
    <s v="Lovable"/>
    <s v="Spirited"/>
    <s v="Swift"/>
    <s v=""/>
    <s v=""/>
    <s v=""/>
    <s v=""/>
    <s v=""/>
    <s v=""/>
    <s v=""/>
    <s v=""/>
    <n v="350"/>
    <x v="0"/>
    <x v="4"/>
    <m/>
    <m/>
    <m/>
    <x v="0"/>
    <x v="5"/>
    <x v="108"/>
  </r>
  <r>
    <s v="Polish Lowland Sheepdog"/>
    <m/>
    <x v="2"/>
    <x v="2"/>
    <x v="21"/>
    <x v="5"/>
    <s v="Even-tempered"/>
    <s v="Lively"/>
    <s v="Perceptive"/>
    <s v="Self-confident"/>
    <s v=""/>
    <s v=""/>
    <s v=""/>
    <s v=""/>
    <s v=""/>
    <s v=""/>
    <s v=""/>
    <s v=""/>
    <n v="1750"/>
    <x v="0"/>
    <x v="2"/>
    <m/>
    <m/>
    <m/>
    <x v="84"/>
    <x v="6"/>
    <x v="109"/>
  </r>
  <r>
    <s v="Entlebucher"/>
    <m/>
    <x v="2"/>
    <x v="8"/>
    <x v="3"/>
    <x v="5"/>
    <s v="Devoted"/>
    <s v="Independent"/>
    <s v="Loyal"/>
    <s v="Self-confident"/>
    <s v=""/>
    <s v=""/>
    <s v=""/>
    <s v=""/>
    <s v=""/>
    <s v=""/>
    <s v=""/>
    <s v=""/>
    <m/>
    <x v="0"/>
    <x v="2"/>
    <m/>
    <m/>
    <m/>
    <x v="85"/>
    <x v="0"/>
    <x v="0"/>
  </r>
  <r>
    <s v="Norwegian Buhund"/>
    <m/>
    <x v="2"/>
    <x v="1"/>
    <x v="8"/>
    <x v="5"/>
    <s v="Courageous"/>
    <s v="Energetic"/>
    <s v="Friendly"/>
    <s v="Fun-loving"/>
    <s v=""/>
    <s v=""/>
    <s v=""/>
    <s v=""/>
    <s v=""/>
    <s v=""/>
    <s v=""/>
    <s v=""/>
    <n v="900"/>
    <x v="0"/>
    <x v="4"/>
    <m/>
    <m/>
    <m/>
    <x v="86"/>
    <x v="13"/>
    <x v="110"/>
  </r>
  <r>
    <s v="Xoloitzcuintle/Mexican Hairless"/>
    <s v="Mexican Hairless"/>
    <x v="1"/>
    <x v="7"/>
    <x v="23"/>
    <x v="6"/>
    <s v="Calm"/>
    <s v="Cheerful"/>
    <s v="Companionable"/>
    <s v="Loyal"/>
    <s v="Protective"/>
    <s v=""/>
    <s v=""/>
    <s v=""/>
    <s v=""/>
    <s v=""/>
    <s v=""/>
    <s v=""/>
    <n v="700"/>
    <x v="0"/>
    <x v="3"/>
    <m/>
    <m/>
    <m/>
    <x v="87"/>
    <x v="82"/>
    <x v="111"/>
  </r>
  <r>
    <s v="Sloughi"/>
    <m/>
    <x v="5"/>
    <x v="7"/>
    <x v="9"/>
    <x v="7"/>
    <s v="Faithful"/>
    <s v="Intelligent"/>
    <s v="Sensitive"/>
    <s v="Independent"/>
    <s v="Playful"/>
    <s v="Sweet"/>
    <s v=""/>
    <s v=""/>
    <s v=""/>
    <s v=""/>
    <s v=""/>
    <s v=""/>
    <n v="900"/>
    <x v="0"/>
    <x v="1"/>
    <m/>
    <m/>
    <m/>
    <x v="88"/>
    <x v="83"/>
    <x v="112"/>
  </r>
  <r>
    <s v="Samoyed"/>
    <m/>
    <x v="7"/>
    <x v="1"/>
    <x v="12"/>
    <x v="7"/>
    <s v="Lively"/>
    <s v="Friendly"/>
    <s v="Intelligent"/>
    <s v="Playful"/>
    <s v="Sociable"/>
    <s v="Stubborn"/>
    <s v=""/>
    <s v=""/>
    <s v=""/>
    <s v=""/>
    <s v=""/>
    <s v=""/>
    <n v="1350"/>
    <x v="51"/>
    <x v="4"/>
    <m/>
    <m/>
    <m/>
    <x v="89"/>
    <x v="84"/>
    <x v="113"/>
  </r>
  <r>
    <s v="Weimaraner"/>
    <m/>
    <x v="6"/>
    <x v="6"/>
    <x v="34"/>
    <x v="7"/>
    <s v="Aloof"/>
    <s v="Energetic"/>
    <s v="Fast"/>
    <s v="Intelligent"/>
    <s v="Powerful"/>
    <s v="Steady"/>
    <s v="Stubborn"/>
    <s v="Social"/>
    <s v=""/>
    <s v=""/>
    <s v=""/>
    <s v=""/>
    <n v="1750"/>
    <x v="52"/>
    <x v="3"/>
    <m/>
    <m/>
    <m/>
    <x v="90"/>
    <x v="36"/>
    <x v="114"/>
  </r>
  <r>
    <s v="Australian Kelpie"/>
    <s v="Kelpie"/>
    <x v="7"/>
    <x v="2"/>
    <x v="8"/>
    <x v="7"/>
    <s v="Eager"/>
    <s v="Energetic"/>
    <s v="Friendly"/>
    <s v="Intelligent"/>
    <s v="Loyal"/>
    <s v="Robust"/>
    <s v=""/>
    <s v=""/>
    <s v=""/>
    <s v=""/>
    <s v=""/>
    <s v=""/>
    <n v="600"/>
    <x v="0"/>
    <x v="1"/>
    <m/>
    <m/>
    <m/>
    <x v="0"/>
    <x v="85"/>
    <x v="115"/>
  </r>
  <r>
    <s v="Akita"/>
    <m/>
    <x v="7"/>
    <x v="2"/>
    <x v="41"/>
    <x v="7"/>
    <s v="Courageous"/>
    <s v="Dignified"/>
    <s v="Docile"/>
    <s v="Friendly"/>
    <s v="Intelligent"/>
    <s v="Responsive"/>
    <s v=""/>
    <s v=""/>
    <s v=""/>
    <s v=""/>
    <s v=""/>
    <s v=""/>
    <n v="1000"/>
    <x v="22"/>
    <x v="1"/>
    <m/>
    <n v="1"/>
    <m/>
    <x v="91"/>
    <x v="86"/>
    <x v="116"/>
  </r>
  <r>
    <s v="Japanese Chin"/>
    <s v="Japanese Spaniel"/>
    <x v="3"/>
    <x v="3"/>
    <x v="15"/>
    <x v="7"/>
    <s v="Cat-like"/>
    <s v="Independent"/>
    <s v="Intelligent"/>
    <s v="Loving"/>
    <s v="Loyal"/>
    <s v="Playful"/>
    <s v=""/>
    <s v=""/>
    <s v=""/>
    <s v=""/>
    <s v=""/>
    <s v=""/>
    <n v="400"/>
    <x v="7"/>
    <x v="3"/>
    <m/>
    <m/>
    <m/>
    <x v="92"/>
    <x v="42"/>
    <x v="50"/>
  </r>
  <r>
    <s v="Yorkshire Terrier Yorkie"/>
    <s v="Yorkshire Terrier"/>
    <x v="3"/>
    <x v="3"/>
    <x v="44"/>
    <x v="7"/>
    <s v="Courageous"/>
    <s v="Energetic"/>
    <s v="Independent"/>
    <s v="Intelligent"/>
    <s v="Loyal"/>
    <s v="Playful"/>
    <s v=""/>
    <s v=""/>
    <s v=""/>
    <s v=""/>
    <s v=""/>
    <s v=""/>
    <n v="800"/>
    <x v="39"/>
    <x v="3"/>
    <m/>
    <m/>
    <m/>
    <x v="93"/>
    <x v="37"/>
    <x v="117"/>
  </r>
  <r>
    <s v="Shiba Inu"/>
    <m/>
    <x v="1"/>
    <x v="3"/>
    <x v="33"/>
    <x v="7"/>
    <s v="Charming"/>
    <s v="Confident"/>
    <s v="Faithful"/>
    <s v="Fearless"/>
    <s v="Keen"/>
    <s v="Outgoing"/>
    <s v=""/>
    <s v=""/>
    <s v=""/>
    <s v=""/>
    <s v=""/>
    <s v=""/>
    <n v="900"/>
    <x v="0"/>
    <x v="4"/>
    <m/>
    <m/>
    <m/>
    <x v="94"/>
    <x v="52"/>
    <x v="118"/>
  </r>
  <r>
    <s v="German Shepherd Dog"/>
    <s v="German Shepherd"/>
    <x v="2"/>
    <x v="2"/>
    <x v="45"/>
    <x v="7"/>
    <s v="Confident"/>
    <s v="Courageous"/>
    <s v="Curious"/>
    <s v="Intelligent"/>
    <s v="Loyal"/>
    <s v="Obedient"/>
    <s v="Watchful"/>
    <s v=""/>
    <s v=""/>
    <s v=""/>
    <s v=""/>
    <s v=""/>
    <n v="1400"/>
    <x v="53"/>
    <x v="2"/>
    <n v="1"/>
    <m/>
    <n v="8"/>
    <x v="95"/>
    <x v="27"/>
    <x v="119"/>
  </r>
  <r>
    <s v="Shepherd"/>
    <m/>
    <x v="2"/>
    <x v="2"/>
    <x v="45"/>
    <x v="7"/>
    <s v="Confident"/>
    <s v="Courageous"/>
    <s v="Curious"/>
    <s v="Intelligent"/>
    <s v="Loyal"/>
    <s v="Obedient"/>
    <s v="Watchful"/>
    <s v=""/>
    <s v=""/>
    <s v=""/>
    <s v=""/>
    <s v=""/>
    <n v="1400"/>
    <x v="53"/>
    <x v="2"/>
    <m/>
    <m/>
    <m/>
    <x v="95"/>
    <x v="87"/>
    <x v="120"/>
  </r>
  <r>
    <s v="White German Shepherd"/>
    <m/>
    <x v="2"/>
    <x v="2"/>
    <x v="45"/>
    <x v="7"/>
    <s v="Confident"/>
    <s v="Courageous"/>
    <s v="Curious"/>
    <s v="Intelligent"/>
    <s v="Loyal"/>
    <s v="Obedient"/>
    <s v="Watchful"/>
    <s v=""/>
    <s v=""/>
    <s v=""/>
    <s v=""/>
    <s v=""/>
    <n v="1400"/>
    <x v="53"/>
    <x v="2"/>
    <m/>
    <m/>
    <m/>
    <x v="95"/>
    <x v="88"/>
    <x v="121"/>
  </r>
  <r>
    <s v="Lhasa Apso"/>
    <m/>
    <x v="1"/>
    <x v="3"/>
    <x v="7"/>
    <x v="7"/>
    <s v="Assertive"/>
    <s v="Devoted"/>
    <s v="Friendly"/>
    <s v="Intelligent"/>
    <s v="Lively"/>
    <s v="Obedient"/>
    <s v="Playful"/>
    <s v="Spirited"/>
    <s v="Steady"/>
    <s v=""/>
    <s v=""/>
    <s v=""/>
    <n v="600"/>
    <x v="54"/>
    <x v="3"/>
    <m/>
    <m/>
    <m/>
    <x v="96"/>
    <x v="89"/>
    <x v="122"/>
  </r>
  <r>
    <s v="Bullmastiff"/>
    <s v="Bull Mastiff"/>
    <x v="7"/>
    <x v="8"/>
    <x v="20"/>
    <x v="7"/>
    <s v="Calm"/>
    <s v="Courageous"/>
    <s v="Devoted"/>
    <s v="Docile"/>
    <s v="Powerful"/>
    <s v="Loyal"/>
    <s v="Protective"/>
    <s v="Reliable"/>
    <s v=""/>
    <s v=""/>
    <s v=""/>
    <s v=""/>
    <n v="1350"/>
    <x v="55"/>
    <x v="2"/>
    <n v="1"/>
    <m/>
    <m/>
    <x v="97"/>
    <x v="17"/>
    <x v="123"/>
  </r>
  <r>
    <s v="Rottweiler"/>
    <m/>
    <x v="7"/>
    <x v="8"/>
    <x v="46"/>
    <x v="7"/>
    <s v="Courageous"/>
    <s v="Fearless"/>
    <s v="Good-natured"/>
    <s v="Independent"/>
    <s v="Intelligent"/>
    <s v="Loyal"/>
    <s v="Protective"/>
    <s v=""/>
    <s v=""/>
    <s v=""/>
    <s v=""/>
    <s v=""/>
    <n v="1600"/>
    <x v="56"/>
    <x v="2"/>
    <n v="1"/>
    <m/>
    <n v="7"/>
    <x v="98"/>
    <x v="63"/>
    <x v="124"/>
  </r>
  <r>
    <s v="Catahoula Leopard Dog"/>
    <m/>
    <x v="2"/>
    <x v="2"/>
    <x v="3"/>
    <x v="7"/>
    <s v="Courageous"/>
    <s v="Energetic"/>
    <s v="Gentle"/>
    <s v="Independent"/>
    <s v="Intelligent"/>
    <s v="Loving"/>
    <s v="Loyal"/>
    <s v="Protective"/>
    <s v=""/>
    <s v=""/>
    <s v=""/>
    <s v=""/>
    <n v="400"/>
    <x v="0"/>
    <x v="2"/>
    <m/>
    <m/>
    <m/>
    <x v="0"/>
    <x v="90"/>
    <x v="85"/>
  </r>
  <r>
    <s v="Norwegian Elkhound"/>
    <m/>
    <x v="5"/>
    <x v="1"/>
    <x v="12"/>
    <x v="7"/>
    <s v="Bold"/>
    <s v="Hardy"/>
    <s v="Loyal"/>
    <s v="Playful"/>
    <s v="Strong-willed"/>
    <s v="Intelligent"/>
    <s v=""/>
    <s v=""/>
    <s v=""/>
    <s v=""/>
    <s v=""/>
    <s v=""/>
    <n v="600"/>
    <x v="57"/>
    <x v="2"/>
    <m/>
    <m/>
    <m/>
    <x v="99"/>
    <x v="59"/>
    <x v="125"/>
  </r>
  <r>
    <s v="Australian Terrier"/>
    <m/>
    <x v="4"/>
    <x v="4"/>
    <x v="15"/>
    <x v="7"/>
    <s v="Compassionate"/>
    <s v="Courageous"/>
    <s v="Even Tempered"/>
    <s v="Loyal"/>
    <s v="Spirited"/>
    <s v="Intelligent"/>
    <s v=""/>
    <s v=""/>
    <s v=""/>
    <s v=""/>
    <s v=""/>
    <s v=""/>
    <n v="1250"/>
    <x v="11"/>
    <x v="3"/>
    <m/>
    <m/>
    <m/>
    <x v="100"/>
    <x v="55"/>
    <x v="126"/>
  </r>
  <r>
    <s v="Silky Terrier"/>
    <m/>
    <x v="3"/>
    <x v="4"/>
    <x v="15"/>
    <x v="7"/>
    <s v="Friendly"/>
    <s v="Inquisitive"/>
    <s v="Joyful"/>
    <s v="Quick"/>
    <s v="Responsive"/>
    <s v="Intelligent"/>
    <s v=""/>
    <s v=""/>
    <s v=""/>
    <s v=""/>
    <s v=""/>
    <s v=""/>
    <n v="700"/>
    <x v="9"/>
    <x v="3"/>
    <m/>
    <m/>
    <m/>
    <x v="101"/>
    <x v="76"/>
    <x v="127"/>
  </r>
  <r>
    <s v="Wire Fox Terrier"/>
    <s v="Wire Haired Fox Terrier"/>
    <x v="4"/>
    <x v="4"/>
    <x v="1"/>
    <x v="7"/>
    <s v="Bold"/>
    <s v="Fearless"/>
    <s v="Friendly"/>
    <s v="Keen"/>
    <s v="Quick"/>
    <s v="Intelligent"/>
    <s v=""/>
    <s v=""/>
    <s v=""/>
    <s v=""/>
    <s v=""/>
    <s v=""/>
    <n v="900"/>
    <x v="35"/>
    <x v="3"/>
    <m/>
    <m/>
    <m/>
    <x v="102"/>
    <x v="35"/>
    <x v="80"/>
  </r>
  <r>
    <s v="Wirehaired Terrier"/>
    <m/>
    <x v="4"/>
    <x v="4"/>
    <x v="1"/>
    <x v="7"/>
    <s v="Bold"/>
    <s v="Fearless"/>
    <s v="Friendly"/>
    <s v="Keen"/>
    <s v="Quick"/>
    <s v="Intelligent"/>
    <s v=""/>
    <s v=""/>
    <s v=""/>
    <s v=""/>
    <s v=""/>
    <s v=""/>
    <n v="900"/>
    <x v="35"/>
    <x v="3"/>
    <m/>
    <m/>
    <m/>
    <x v="102"/>
    <x v="62"/>
    <x v="128"/>
  </r>
  <r>
    <s v="Brussels Griffon"/>
    <s v="Brabancon Griffon"/>
    <x v="3"/>
    <x v="3"/>
    <x v="6"/>
    <x v="7"/>
    <s v="Companionable"/>
    <s v="Inquisitive"/>
    <s v="Self-important"/>
    <s v="Sensitive"/>
    <s v="Watchful"/>
    <s v=""/>
    <s v=""/>
    <s v=""/>
    <s v=""/>
    <s v=""/>
    <s v=""/>
    <s v=""/>
    <n v="900"/>
    <x v="0"/>
    <x v="3"/>
    <m/>
    <m/>
    <m/>
    <x v="103"/>
    <x v="91"/>
    <x v="129"/>
  </r>
  <r>
    <s v="Caucasian Sheepdog (Caucasian Ovtcharka)"/>
    <m/>
    <x v="7"/>
    <x v="8"/>
    <x v="47"/>
    <x v="7"/>
    <s v="Calm"/>
    <s v="Dominant"/>
    <s v="Powerful"/>
    <s v="Quick"/>
    <s v="Strong"/>
    <s v=""/>
    <s v=""/>
    <s v=""/>
    <s v=""/>
    <s v=""/>
    <s v=""/>
    <s v=""/>
    <n v="1750"/>
    <x v="0"/>
    <x v="2"/>
    <m/>
    <m/>
    <m/>
    <x v="0"/>
    <x v="92"/>
    <x v="130"/>
  </r>
  <r>
    <s v="Toy Fox Terrier"/>
    <s v="Toy Terrier"/>
    <x v="3"/>
    <x v="4"/>
    <x v="4"/>
    <x v="7"/>
    <s v="Friendly"/>
    <s v="Intelligent"/>
    <s v="Loyal"/>
    <s v="Playful"/>
    <s v="Spirited"/>
    <s v=""/>
    <s v=""/>
    <s v=""/>
    <s v=""/>
    <s v=""/>
    <s v=""/>
    <s v=""/>
    <n v="500"/>
    <x v="0"/>
    <x v="5"/>
    <m/>
    <m/>
    <m/>
    <x v="104"/>
    <x v="93"/>
    <x v="131"/>
  </r>
  <r>
    <s v="Greater Swiss Mountain Dog"/>
    <m/>
    <x v="7"/>
    <x v="8"/>
    <x v="48"/>
    <x v="7"/>
    <s v="Devoted"/>
    <s v="Fearless"/>
    <s v="Good-natured"/>
    <s v="Protective"/>
    <s v="Self-confident"/>
    <s v=""/>
    <s v=""/>
    <s v=""/>
    <s v=""/>
    <s v=""/>
    <s v=""/>
    <s v=""/>
    <n v="2250"/>
    <x v="0"/>
    <x v="1"/>
    <m/>
    <m/>
    <m/>
    <x v="105"/>
    <x v="29"/>
    <x v="132"/>
  </r>
  <r>
    <s v="Chihuahua"/>
    <m/>
    <x v="3"/>
    <x v="3"/>
    <x v="4"/>
    <x v="7"/>
    <s v="Courageous"/>
    <s v="Devoted"/>
    <s v="Lively"/>
    <s v="Intelligent"/>
    <s v="Quick"/>
    <s v=""/>
    <s v=""/>
    <s v=""/>
    <s v=""/>
    <s v=""/>
    <s v=""/>
    <s v=""/>
    <n v="700"/>
    <x v="58"/>
    <x v="5"/>
    <m/>
    <m/>
    <m/>
    <x v="106"/>
    <x v="94"/>
    <x v="133"/>
  </r>
  <r>
    <s v="Belgian Shepherd Tervuren"/>
    <m/>
    <x v="2"/>
    <x v="2"/>
    <x v="49"/>
    <x v="7"/>
    <s v="Attentive"/>
    <s v="Energetic"/>
    <s v="Intelligent"/>
    <s v="Loyal"/>
    <s v="Protective"/>
    <s v=""/>
    <s v=""/>
    <s v=""/>
    <s v=""/>
    <s v=""/>
    <s v=""/>
    <s v=""/>
    <n v="1350"/>
    <x v="59"/>
    <x v="2"/>
    <m/>
    <m/>
    <m/>
    <x v="107"/>
    <x v="48"/>
    <x v="134"/>
  </r>
  <r>
    <s v="American Eskimo Dog"/>
    <m/>
    <x v="1"/>
    <x v="1"/>
    <x v="11"/>
    <x v="7"/>
    <s v="Energetic"/>
    <s v="Friendly"/>
    <s v="Independent"/>
    <s v="Intelligent"/>
    <s v="Protective"/>
    <s v=""/>
    <s v=""/>
    <s v=""/>
    <s v=""/>
    <s v=""/>
    <s v=""/>
    <s v=""/>
    <n v="700"/>
    <x v="0"/>
    <x v="4"/>
    <m/>
    <m/>
    <m/>
    <x v="108"/>
    <x v="64"/>
    <x v="135"/>
  </r>
  <r>
    <s v="Eskimo Dog"/>
    <m/>
    <x v="1"/>
    <x v="1"/>
    <x v="11"/>
    <x v="7"/>
    <s v="Energetic"/>
    <s v="Friendly"/>
    <s v="Independent"/>
    <s v="Intelligent"/>
    <s v="Protective"/>
    <s v=""/>
    <s v=""/>
    <s v=""/>
    <s v=""/>
    <s v=""/>
    <s v=""/>
    <s v=""/>
    <n v="700"/>
    <x v="0"/>
    <x v="4"/>
    <m/>
    <m/>
    <m/>
    <x v="108"/>
    <x v="33"/>
    <x v="136"/>
  </r>
  <r>
    <s v="German Spitz"/>
    <m/>
    <x v="1"/>
    <x v="1"/>
    <x v="11"/>
    <x v="7"/>
    <s v="Energetic"/>
    <s v="Friendly"/>
    <s v="Independent"/>
    <s v="Intelligent"/>
    <s v="Protective"/>
    <s v=""/>
    <s v=""/>
    <s v=""/>
    <s v=""/>
    <s v=""/>
    <s v=""/>
    <s v=""/>
    <n v="700"/>
    <x v="0"/>
    <x v="4"/>
    <m/>
    <m/>
    <m/>
    <x v="108"/>
    <x v="55"/>
    <x v="114"/>
  </r>
  <r>
    <s v="Spitz"/>
    <m/>
    <x v="1"/>
    <x v="1"/>
    <x v="11"/>
    <x v="7"/>
    <s v="Energetic"/>
    <s v="Friendly"/>
    <s v="Independent"/>
    <s v="Intelligent"/>
    <s v="Protective"/>
    <s v=""/>
    <s v=""/>
    <s v=""/>
    <s v=""/>
    <s v=""/>
    <s v=""/>
    <s v=""/>
    <n v="700"/>
    <x v="0"/>
    <x v="4"/>
    <m/>
    <m/>
    <m/>
    <x v="108"/>
    <x v="59"/>
    <x v="73"/>
  </r>
  <r>
    <s v="American Hairless Terrier"/>
    <m/>
    <x v="4"/>
    <x v="4"/>
    <x v="15"/>
    <x v="7"/>
    <s v="Lively"/>
    <s v="Loving"/>
    <s v="Intelligent"/>
    <s v="Inquisitive"/>
    <s v="Playful"/>
    <s v=""/>
    <s v=""/>
    <s v=""/>
    <s v=""/>
    <s v=""/>
    <s v=""/>
    <s v=""/>
    <n v="400"/>
    <x v="0"/>
    <x v="3"/>
    <m/>
    <m/>
    <m/>
    <x v="109"/>
    <x v="35"/>
    <x v="74"/>
  </r>
  <r>
    <s v="Airedale Terrier"/>
    <s v="Airedale"/>
    <x v="4"/>
    <x v="4"/>
    <x v="12"/>
    <x v="7"/>
    <s v="Confident"/>
    <s v="Courageous"/>
    <s v="Friendly"/>
    <s v="Intelligent"/>
    <s v="Outgoing"/>
    <s v=""/>
    <s v=""/>
    <s v=""/>
    <s v=""/>
    <s v=""/>
    <s v=""/>
    <s v=""/>
    <n v="700"/>
    <x v="60"/>
    <x v="4"/>
    <m/>
    <m/>
    <m/>
    <x v="110"/>
    <x v="95"/>
    <x v="137"/>
  </r>
  <r>
    <s v="Doberman Pinscher"/>
    <s v="Doberman"/>
    <x v="7"/>
    <x v="8"/>
    <x v="25"/>
    <x v="7"/>
    <s v="Energetic"/>
    <s v="Fearless"/>
    <s v="Intelligent"/>
    <s v="Loyal"/>
    <s v="Obedient"/>
    <s v=""/>
    <s v=""/>
    <s v=""/>
    <s v=""/>
    <s v=""/>
    <s v=""/>
    <s v=""/>
    <n v="900"/>
    <x v="61"/>
    <x v="2"/>
    <n v="1"/>
    <m/>
    <m/>
    <x v="111"/>
    <x v="39"/>
    <x v="138"/>
  </r>
  <r>
    <s v="Maremma Sheepdog"/>
    <m/>
    <x v="7"/>
    <x v="8"/>
    <x v="30"/>
    <x v="7"/>
    <s v="Determined"/>
    <s v="Dignified"/>
    <s v="Friendly"/>
    <s v="Intelligent"/>
    <s v="Loyal"/>
    <s v=""/>
    <s v=""/>
    <s v=""/>
    <s v=""/>
    <s v=""/>
    <s v=""/>
    <s v=""/>
    <n v="700"/>
    <x v="0"/>
    <x v="4"/>
    <m/>
    <m/>
    <m/>
    <x v="0"/>
    <x v="2"/>
    <x v="68"/>
  </r>
  <r>
    <s v="Welsh Terrier"/>
    <m/>
    <x v="4"/>
    <x v="4"/>
    <x v="27"/>
    <x v="7"/>
    <s v="Friendly"/>
    <s v="Intelligent"/>
    <s v="Spirited"/>
    <s v="Independent"/>
    <s v="Loving"/>
    <s v=""/>
    <s v=""/>
    <s v=""/>
    <s v=""/>
    <s v=""/>
    <s v=""/>
    <s v=""/>
    <n v="1000"/>
    <x v="10"/>
    <x v="3"/>
    <m/>
    <m/>
    <m/>
    <x v="112"/>
    <x v="58"/>
    <x v="139"/>
  </r>
  <r>
    <s v="Gordon Setter"/>
    <m/>
    <x v="6"/>
    <x v="6"/>
    <x v="50"/>
    <x v="7"/>
    <s v="Confident"/>
    <s v="Eager"/>
    <s v="Fearless"/>
    <s v="Loyal"/>
    <s v="Intelligent"/>
    <s v=""/>
    <s v=""/>
    <s v=""/>
    <s v=""/>
    <s v=""/>
    <s v=""/>
    <s v=""/>
    <n v="900"/>
    <x v="11"/>
    <x v="4"/>
    <m/>
    <m/>
    <m/>
    <x v="113"/>
    <x v="49"/>
    <x v="140"/>
  </r>
  <r>
    <s v="Papillon"/>
    <m/>
    <x v="3"/>
    <x v="3"/>
    <x v="15"/>
    <x v="7"/>
    <s v="Energetic"/>
    <s v="Friendly"/>
    <s v="Happy"/>
    <s v="Hardy"/>
    <s v="Intelligent"/>
    <s v=""/>
    <s v=""/>
    <s v=""/>
    <s v=""/>
    <s v=""/>
    <s v=""/>
    <s v=""/>
    <n v="500"/>
    <x v="62"/>
    <x v="3"/>
    <m/>
    <m/>
    <m/>
    <x v="114"/>
    <x v="36"/>
    <x v="100"/>
  </r>
  <r>
    <s v="Sealyham Terrier"/>
    <m/>
    <x v="4"/>
    <x v="4"/>
    <x v="27"/>
    <x v="7"/>
    <s v="Calm"/>
    <s v="Even-tempered"/>
    <s v="Fearless"/>
    <s v="Friendly"/>
    <s v="Intelligent"/>
    <s v=""/>
    <s v=""/>
    <s v=""/>
    <s v=""/>
    <s v=""/>
    <s v=""/>
    <s v=""/>
    <n v="900"/>
    <x v="63"/>
    <x v="3"/>
    <m/>
    <m/>
    <m/>
    <x v="115"/>
    <x v="88"/>
    <x v="141"/>
  </r>
  <r>
    <s v="Swedish Vallhund"/>
    <m/>
    <x v="2"/>
    <x v="2"/>
    <x v="10"/>
    <x v="7"/>
    <s v="Energetic"/>
    <s v="Fearless"/>
    <s v="Friendly"/>
    <s v="Watchful"/>
    <s v=""/>
    <s v=""/>
    <s v=""/>
    <s v=""/>
    <s v=""/>
    <s v=""/>
    <s v=""/>
    <s v=""/>
    <n v="800"/>
    <x v="0"/>
    <x v="4"/>
    <m/>
    <m/>
    <m/>
    <x v="116"/>
    <x v="47"/>
    <x v="142"/>
  </r>
  <r>
    <s v="Canaan Dog"/>
    <m/>
    <x v="2"/>
    <x v="7"/>
    <x v="28"/>
    <x v="7"/>
    <s v="Cautious"/>
    <s v="Devoted"/>
    <s v="Quick"/>
    <s v="Vigilant"/>
    <s v=""/>
    <s v=""/>
    <s v=""/>
    <s v=""/>
    <s v=""/>
    <s v=""/>
    <s v=""/>
    <s v=""/>
    <n v="1000"/>
    <x v="0"/>
    <x v="3"/>
    <m/>
    <m/>
    <m/>
    <x v="117"/>
    <x v="59"/>
    <x v="143"/>
  </r>
  <r>
    <s v="Brittany Spaniel"/>
    <m/>
    <x v="6"/>
    <x v="6"/>
    <x v="32"/>
    <x v="7"/>
    <s v="Independent"/>
    <s v="Intelligent"/>
    <s v="Responsive"/>
    <s v="Social"/>
    <s v=""/>
    <s v=""/>
    <s v=""/>
    <s v=""/>
    <s v=""/>
    <s v=""/>
    <s v=""/>
    <s v=""/>
    <n v="750"/>
    <x v="64"/>
    <x v="3"/>
    <m/>
    <m/>
    <m/>
    <x v="118"/>
    <x v="96"/>
    <x v="144"/>
  </r>
  <r>
    <s v="Chinook"/>
    <m/>
    <x v="7"/>
    <x v="1"/>
    <x v="2"/>
    <x v="7"/>
    <s v="Calm"/>
    <s v="Dignified"/>
    <s v="Friendly"/>
    <s v="Responsive"/>
    <s v=""/>
    <s v=""/>
    <s v=""/>
    <s v=""/>
    <s v=""/>
    <s v=""/>
    <s v=""/>
    <s v=""/>
    <n v="900"/>
    <x v="0"/>
    <x v="4"/>
    <m/>
    <m/>
    <m/>
    <x v="119"/>
    <x v="97"/>
    <x v="145"/>
  </r>
  <r>
    <s v="Husky"/>
    <m/>
    <x v="7"/>
    <x v="1"/>
    <x v="51"/>
    <x v="7"/>
    <s v="Friendly"/>
    <s v="Gentle"/>
    <s v="Intelligent"/>
    <s v="Outgoing"/>
    <s v=""/>
    <s v=""/>
    <s v=""/>
    <s v=""/>
    <s v=""/>
    <s v=""/>
    <s v=""/>
    <s v=""/>
    <n v="950"/>
    <x v="19"/>
    <x v="6"/>
    <m/>
    <m/>
    <m/>
    <x v="120"/>
    <x v="34"/>
    <x v="146"/>
  </r>
  <r>
    <s v="Siberian Husky"/>
    <m/>
    <x v="7"/>
    <x v="1"/>
    <x v="51"/>
    <x v="7"/>
    <s v="Friendly"/>
    <s v="Gentle"/>
    <s v="Intelligent"/>
    <s v="Outgoing"/>
    <s v=""/>
    <s v=""/>
    <s v=""/>
    <s v=""/>
    <s v=""/>
    <s v=""/>
    <s v=""/>
    <s v=""/>
    <n v="950"/>
    <x v="19"/>
    <x v="6"/>
    <m/>
    <m/>
    <n v="5"/>
    <x v="120"/>
    <x v="46"/>
    <x v="147"/>
  </r>
  <r>
    <s v="Kishu"/>
    <m/>
    <x v="6"/>
    <x v="1"/>
    <x v="16"/>
    <x v="7"/>
    <s v="Dignified"/>
    <s v="Docile"/>
    <s v="Faithful"/>
    <s v="Noble"/>
    <s v=""/>
    <s v=""/>
    <s v=""/>
    <s v=""/>
    <s v=""/>
    <s v=""/>
    <s v=""/>
    <s v=""/>
    <n v="400"/>
    <x v="0"/>
    <x v="4"/>
    <m/>
    <m/>
    <m/>
    <x v="0"/>
    <x v="98"/>
    <x v="148"/>
  </r>
  <r>
    <s v="Jack Russell Terrier"/>
    <m/>
    <x v="4"/>
    <x v="4"/>
    <x v="1"/>
    <x v="7"/>
    <s v="Cheerful"/>
    <s v="Courageous"/>
    <s v="Energetic"/>
    <s v="Independent"/>
    <s v=""/>
    <s v=""/>
    <s v=""/>
    <s v=""/>
    <s v=""/>
    <s v=""/>
    <s v=""/>
    <s v=""/>
    <n v="850"/>
    <x v="0"/>
    <x v="4"/>
    <m/>
    <m/>
    <m/>
    <x v="121"/>
    <x v="99"/>
    <x v="149"/>
  </r>
  <r>
    <s v="Norwegian Lundehund"/>
    <m/>
    <x v="1"/>
    <x v="1"/>
    <x v="11"/>
    <x v="7"/>
    <s v="Energetic"/>
    <s v="Loyal"/>
    <s v="Protective"/>
    <s v=""/>
    <s v=""/>
    <s v=""/>
    <s v=""/>
    <s v=""/>
    <s v=""/>
    <s v=""/>
    <s v=""/>
    <s v=""/>
    <n v="500"/>
    <x v="0"/>
    <x v="4"/>
    <m/>
    <m/>
    <m/>
    <x v="122"/>
    <x v="49"/>
    <x v="150"/>
  </r>
  <r>
    <s v="Plott Hound"/>
    <m/>
    <x v="5"/>
    <x v="5"/>
    <x v="12"/>
    <x v="7"/>
    <s v="Bold"/>
    <s v="Courageous"/>
    <s v="Loyal"/>
    <s v=""/>
    <s v=""/>
    <s v=""/>
    <s v=""/>
    <s v=""/>
    <s v=""/>
    <s v=""/>
    <s v=""/>
    <s v=""/>
    <n v="400"/>
    <x v="0"/>
    <x v="3"/>
    <m/>
    <m/>
    <m/>
    <x v="123"/>
    <x v="35"/>
    <x v="74"/>
  </r>
  <r>
    <s v="Lancashire Heeler"/>
    <m/>
    <x v="2"/>
    <x v="2"/>
    <x v="15"/>
    <x v="7"/>
    <s v="Clever"/>
    <s v="Friendly"/>
    <s v="Intelligent"/>
    <s v=""/>
    <s v=""/>
    <s v=""/>
    <s v=""/>
    <s v=""/>
    <s v=""/>
    <s v=""/>
    <s v=""/>
    <s v=""/>
    <n v="700"/>
    <x v="0"/>
    <x v="3"/>
    <m/>
    <m/>
    <m/>
    <x v="0"/>
    <x v="78"/>
    <x v="151"/>
  </r>
  <r>
    <s v="Chow Chow"/>
    <s v="Chow"/>
    <x v="1"/>
    <x v="1"/>
    <x v="12"/>
    <x v="8"/>
    <s v="Independent"/>
    <s v="Loyal"/>
    <s v="Quiet"/>
    <s v="Intelligent"/>
    <s v="Protective"/>
    <s v="Detached"/>
    <s v=""/>
    <s v=""/>
    <s v=""/>
    <s v=""/>
    <s v=""/>
    <s v=""/>
    <n v="700"/>
    <x v="65"/>
    <x v="3"/>
    <m/>
    <m/>
    <m/>
    <x v="124"/>
    <x v="16"/>
    <x v="152"/>
  </r>
  <r>
    <s v="Tibetan Mastiff"/>
    <m/>
    <x v="7"/>
    <x v="8"/>
    <x v="52"/>
    <x v="8"/>
    <s v="Protective"/>
    <s v="Strong-willed"/>
    <s v="Stubborn"/>
    <s v="Courageous"/>
    <s v="Loyal"/>
    <s v=""/>
    <s v=""/>
    <s v=""/>
    <s v=""/>
    <s v=""/>
    <s v=""/>
    <s v=""/>
    <n v="3000"/>
    <x v="0"/>
    <x v="2"/>
    <m/>
    <m/>
    <m/>
    <x v="125"/>
    <x v="47"/>
    <x v="98"/>
  </r>
  <r>
    <s v="Saluki"/>
    <m/>
    <x v="5"/>
    <x v="7"/>
    <x v="28"/>
    <x v="8"/>
    <s v="Intelligent"/>
    <s v="Quiet"/>
    <s v="Reserverd"/>
    <s v="Loyal"/>
    <s v=""/>
    <s v=""/>
    <s v=""/>
    <s v=""/>
    <s v=""/>
    <s v=""/>
    <s v=""/>
    <s v=""/>
    <n v="700"/>
    <x v="28"/>
    <x v="3"/>
    <m/>
    <m/>
    <m/>
    <x v="126"/>
    <x v="100"/>
    <x v="153"/>
  </r>
  <r>
    <s v="Afghan Hound"/>
    <m/>
    <x v="6"/>
    <x v="7"/>
    <x v="9"/>
    <x v="8"/>
    <s v="Clownish"/>
    <s v="Dignified"/>
    <s v="Happy"/>
    <s v="Independent"/>
    <s v=""/>
    <s v=""/>
    <s v=""/>
    <s v=""/>
    <s v=""/>
    <s v=""/>
    <s v=""/>
    <s v=""/>
    <n v="2250"/>
    <x v="66"/>
    <x v="6"/>
    <m/>
    <m/>
    <m/>
    <x v="127"/>
    <x v="93"/>
    <x v="154"/>
  </r>
  <r>
    <s v="Otterhound"/>
    <m/>
    <x v="5"/>
    <x v="5"/>
    <x v="53"/>
    <x v="9"/>
    <s v="Boisterous"/>
    <s v="Even-tempered"/>
    <s v=""/>
    <s v=""/>
    <s v=""/>
    <s v=""/>
    <s v=""/>
    <s v=""/>
    <s v=""/>
    <s v=""/>
    <s v=""/>
    <s v=""/>
    <n v="550"/>
    <x v="40"/>
    <x v="5"/>
    <m/>
    <m/>
    <m/>
    <x v="128"/>
    <x v="70"/>
    <x v="155"/>
  </r>
  <r>
    <s v="Borzoi"/>
    <m/>
    <x v="5"/>
    <x v="7"/>
    <x v="53"/>
    <x v="10"/>
    <s v="Gentle"/>
    <s v="Independent"/>
    <s v="Intelligent"/>
    <s v="Quiet"/>
    <s v="Respectful"/>
    <s v=""/>
    <s v=""/>
    <s v=""/>
    <s v=""/>
    <s v=""/>
    <s v=""/>
    <s v=""/>
    <n v="1100"/>
    <x v="67"/>
    <x v="6"/>
    <m/>
    <m/>
    <m/>
    <x v="129"/>
    <x v="64"/>
    <x v="156"/>
  </r>
  <r>
    <s v="American Staffordshire Terrier"/>
    <m/>
    <x v="4"/>
    <x v="4"/>
    <x v="9"/>
    <x v="11"/>
    <s v="Courageous"/>
    <s v="Devoted"/>
    <s v="Friendly"/>
    <s v="Loyal"/>
    <s v="Tenacious"/>
    <s v="Intelligent"/>
    <s v=""/>
    <s v=""/>
    <s v=""/>
    <s v=""/>
    <s v=""/>
    <s v=""/>
    <n v="900"/>
    <x v="11"/>
    <x v="3"/>
    <m/>
    <n v="1"/>
    <m/>
    <x v="130"/>
    <x v="101"/>
    <x v="157"/>
  </r>
  <r>
    <s v="Anatolian Shepherd"/>
    <m/>
    <x v="7"/>
    <x v="8"/>
    <x v="54"/>
    <x v="12"/>
    <s v="Confident"/>
    <s v="Independent"/>
    <s v="Intelligent"/>
    <s v="Proud"/>
    <s v="Steady"/>
    <s v=""/>
    <s v=""/>
    <s v=""/>
    <s v=""/>
    <s v=""/>
    <s v=""/>
    <s v=""/>
    <n v="800"/>
    <x v="0"/>
    <x v="2"/>
    <m/>
    <m/>
    <m/>
    <x v="131"/>
    <x v="102"/>
    <x v="158"/>
  </r>
  <r>
    <s v="Patterdale Terrier (Fell Terrier)"/>
    <m/>
    <x v="4"/>
    <x v="4"/>
    <x v="7"/>
    <x v="12"/>
    <s v="Confident"/>
    <s v="Energetic"/>
    <s v="Friendly"/>
    <s v="Inquisitive"/>
    <s v="Intelligent"/>
    <s v=""/>
    <s v=""/>
    <s v=""/>
    <s v=""/>
    <s v=""/>
    <s v=""/>
    <s v=""/>
    <n v="600"/>
    <x v="0"/>
    <x v="3"/>
    <m/>
    <m/>
    <m/>
    <x v="0"/>
    <x v="103"/>
    <x v="159"/>
  </r>
  <r>
    <s v="Boxer"/>
    <m/>
    <x v="7"/>
    <x v="8"/>
    <x v="26"/>
    <x v="13"/>
    <s v="Bright"/>
    <s v="Confident"/>
    <s v="Energetic"/>
    <s v="Fearless"/>
    <s v="Friendly"/>
    <s v="Intelligent"/>
    <s v="Loyal"/>
    <s v="Playful"/>
    <s v=""/>
    <s v=""/>
    <s v=""/>
    <s v=""/>
    <n v="900"/>
    <x v="38"/>
    <x v="1"/>
    <m/>
    <m/>
    <m/>
    <x v="132"/>
    <x v="89"/>
    <x v="160"/>
  </r>
  <r>
    <s v="Karelian Bear Dog"/>
    <m/>
    <x v="6"/>
    <x v="1"/>
    <x v="13"/>
    <x v="13"/>
    <s v="Cautious"/>
    <s v="Loyal"/>
    <s v="Independent"/>
    <s v="Tenacious"/>
    <s v="Territorial"/>
    <s v=""/>
    <s v=""/>
    <s v=""/>
    <s v=""/>
    <s v=""/>
    <s v=""/>
    <s v=""/>
    <n v="1100"/>
    <x v="0"/>
    <x v="4"/>
    <m/>
    <m/>
    <m/>
    <x v="0"/>
    <x v="40"/>
    <x v="161"/>
  </r>
  <r>
    <s v="Black Russian Terrier"/>
    <m/>
    <x v="7"/>
    <x v="8"/>
    <x v="46"/>
    <x v="13"/>
    <s v="Confident"/>
    <s v="Energetic"/>
    <s v="Hardy"/>
    <s v="Lively"/>
    <s v="Stable"/>
    <s v=""/>
    <s v=""/>
    <s v=""/>
    <s v=""/>
    <s v=""/>
    <s v=""/>
    <s v=""/>
    <n v="2150"/>
    <x v="0"/>
    <x v="2"/>
    <m/>
    <m/>
    <m/>
    <x v="133"/>
    <x v="46"/>
    <x v="162"/>
  </r>
  <r>
    <s v="Portuguese Water Dog"/>
    <m/>
    <x v="7"/>
    <x v="6"/>
    <x v="13"/>
    <x v="13"/>
    <s v="Docile"/>
    <s v="Impetuous"/>
    <s v="Intelligent"/>
    <s v="Obedient"/>
    <s v="Quarrelsome"/>
    <s v=""/>
    <s v=""/>
    <s v=""/>
    <s v=""/>
    <s v=""/>
    <s v=""/>
    <s v=""/>
    <n v="2650"/>
    <x v="0"/>
    <x v="4"/>
    <m/>
    <m/>
    <m/>
    <x v="134"/>
    <x v="104"/>
    <x v="163"/>
  </r>
  <r>
    <s v="Fila Brasileiro"/>
    <m/>
    <x v="7"/>
    <x v="8"/>
    <x v="40"/>
    <x v="13"/>
    <s v="Courageous"/>
    <s v="Determined"/>
    <s v="Docile"/>
    <s v="Loyal"/>
    <s v="Obedient"/>
    <s v=""/>
    <s v=""/>
    <s v=""/>
    <s v=""/>
    <s v=""/>
    <s v=""/>
    <s v=""/>
    <n v="1150"/>
    <x v="0"/>
    <x v="1"/>
    <m/>
    <n v="1"/>
    <m/>
    <x v="0"/>
    <x v="89"/>
    <x v="164"/>
  </r>
  <r>
    <s v="Sussex Spaniel"/>
    <m/>
    <x v="6"/>
    <x v="6"/>
    <x v="21"/>
    <x v="14"/>
    <s v="Cheerful"/>
    <s v="Companionable"/>
    <s v="Devoted"/>
    <s v="Friendly"/>
    <s v="Sociable"/>
    <s v=""/>
    <s v=""/>
    <s v=""/>
    <s v=""/>
    <s v=""/>
    <s v=""/>
    <s v=""/>
    <n v="2500"/>
    <x v="0"/>
    <x v="3"/>
    <m/>
    <m/>
    <m/>
    <x v="135"/>
    <x v="3"/>
    <x v="165"/>
  </r>
  <r>
    <s v="Presa Canario"/>
    <m/>
    <x v="7"/>
    <x v="8"/>
    <x v="38"/>
    <x v="14"/>
    <s v="Dominant"/>
    <s v="Gentle"/>
    <s v="Strong-willed"/>
    <s v="Suspicious"/>
    <s v=""/>
    <s v=""/>
    <s v=""/>
    <s v=""/>
    <s v=""/>
    <s v=""/>
    <s v=""/>
    <s v=""/>
    <n v="2100"/>
    <x v="0"/>
    <x v="2"/>
    <n v="1"/>
    <m/>
    <m/>
    <x v="0"/>
    <x v="94"/>
    <x v="166"/>
  </r>
  <r>
    <s v="Finnish Lapphund"/>
    <m/>
    <x v="2"/>
    <x v="1"/>
    <x v="17"/>
    <x v="14"/>
    <s v="Courageous"/>
    <s v="Faithful"/>
    <s v="Friendly"/>
    <s v="Keen"/>
    <s v=""/>
    <s v=""/>
    <s v=""/>
    <s v=""/>
    <s v=""/>
    <s v=""/>
    <s v=""/>
    <s v=""/>
    <n v="700"/>
    <x v="0"/>
    <x v="1"/>
    <m/>
    <m/>
    <m/>
    <x v="136"/>
    <x v="18"/>
    <x v="167"/>
  </r>
  <r>
    <s v="Newfoundland Dog"/>
    <s v="Newfoundland"/>
    <x v="7"/>
    <x v="8"/>
    <x v="42"/>
    <x v="15"/>
    <s v="Courageous"/>
    <s v="Intelligent"/>
    <s v="Loyal"/>
    <s v="Social"/>
    <s v="Sweet"/>
    <s v="Gentle"/>
    <s v=""/>
    <s v=""/>
    <s v=""/>
    <s v=""/>
    <s v=""/>
    <s v=""/>
    <n v="1750"/>
    <x v="11"/>
    <x v="1"/>
    <m/>
    <m/>
    <m/>
    <x v="137"/>
    <x v="36"/>
    <x v="114"/>
  </r>
  <r>
    <s v="Cane Corso Mastiff"/>
    <m/>
    <x v="7"/>
    <x v="8"/>
    <x v="55"/>
    <x v="15"/>
    <s v="Courageous"/>
    <s v="Loyal"/>
    <s v="Quiet"/>
    <s v="Social"/>
    <s v=""/>
    <s v=""/>
    <s v=""/>
    <s v=""/>
    <s v=""/>
    <s v=""/>
    <s v=""/>
    <s v=""/>
    <n v="1750"/>
    <x v="0"/>
    <x v="2"/>
    <m/>
    <m/>
    <m/>
    <x v="138"/>
    <x v="61"/>
    <x v="168"/>
  </r>
  <r>
    <s v="Miniature Pinscher"/>
    <m/>
    <x v="3"/>
    <x v="3"/>
    <x v="15"/>
    <x v="16"/>
    <s v="Energetic"/>
    <s v="Friendly"/>
    <s v="Outgoing"/>
    <s v="Playful"/>
    <s v="Responsive"/>
    <s v="Intelligent"/>
    <s v=""/>
    <s v=""/>
    <s v=""/>
    <s v=""/>
    <s v=""/>
    <s v=""/>
    <n v="500"/>
    <x v="9"/>
    <x v="3"/>
    <m/>
    <m/>
    <m/>
    <x v="139"/>
    <x v="105"/>
    <x v="169"/>
  </r>
  <r>
    <s v="Curly-Coated Retriever"/>
    <m/>
    <x v="6"/>
    <x v="6"/>
    <x v="49"/>
    <x v="16"/>
    <s v="Independent"/>
    <s v="Intelligent"/>
    <s v="Lively"/>
    <s v="Sensitive"/>
    <s v="Trainable"/>
    <s v=""/>
    <s v=""/>
    <s v=""/>
    <s v=""/>
    <s v=""/>
    <s v=""/>
    <s v=""/>
    <n v="700"/>
    <x v="68"/>
    <x v="3"/>
    <m/>
    <m/>
    <m/>
    <x v="140"/>
    <x v="47"/>
    <x v="101"/>
  </r>
  <r>
    <s v="Dachshund"/>
    <m/>
    <x v="5"/>
    <x v="5"/>
    <x v="1"/>
    <x v="16"/>
    <s v="Courageous"/>
    <s v="Devoted"/>
    <s v="Lively"/>
    <s v="Playful"/>
    <s v="Stubborn"/>
    <s v=""/>
    <s v=""/>
    <s v=""/>
    <s v=""/>
    <s v=""/>
    <s v=""/>
    <s v=""/>
    <n v="600"/>
    <x v="38"/>
    <x v="3"/>
    <m/>
    <m/>
    <m/>
    <x v="141"/>
    <x v="29"/>
    <x v="102"/>
  </r>
  <r>
    <s v="Kuvasz"/>
    <m/>
    <x v="7"/>
    <x v="8"/>
    <x v="18"/>
    <x v="17"/>
    <s v="Independent"/>
    <s v="Intelligent"/>
    <s v="Loyal"/>
    <s v="Patient"/>
    <s v="Protective"/>
    <s v=""/>
    <s v=""/>
    <s v=""/>
    <s v=""/>
    <s v=""/>
    <s v=""/>
    <s v=""/>
    <n v="1350"/>
    <x v="24"/>
    <x v="2"/>
    <m/>
    <m/>
    <m/>
    <x v="142"/>
    <x v="86"/>
    <x v="170"/>
  </r>
  <r>
    <s v="Norfolk Terrier"/>
    <m/>
    <x v="4"/>
    <x v="4"/>
    <x v="15"/>
    <x v="18"/>
    <s v="Fearless"/>
    <s v="Happy"/>
    <s v="Lovable"/>
    <s v="Self-confident"/>
    <s v="Spirited"/>
    <s v="Intelligent"/>
    <s v=""/>
    <s v=""/>
    <s v=""/>
    <s v=""/>
    <s v=""/>
    <s v=""/>
    <n v="2250"/>
    <x v="63"/>
    <x v="3"/>
    <m/>
    <m/>
    <m/>
    <x v="143"/>
    <x v="34"/>
    <x v="101"/>
  </r>
  <r>
    <s v="Dogue de Bordeaux"/>
    <m/>
    <x v="7"/>
    <x v="8"/>
    <x v="48"/>
    <x v="18"/>
    <s v="Courageous"/>
    <s v="Devoted"/>
    <s v="Even-tempered"/>
    <s v="Loyal"/>
    <s v="Vigiliant"/>
    <s v=""/>
    <s v=""/>
    <s v=""/>
    <s v=""/>
    <s v=""/>
    <s v=""/>
    <s v=""/>
    <n v="1150"/>
    <x v="0"/>
    <x v="2"/>
    <m/>
    <m/>
    <m/>
    <x v="144"/>
    <x v="9"/>
    <x v="171"/>
  </r>
  <r>
    <s v="Boykin Spaniel"/>
    <m/>
    <x v="6"/>
    <x v="6"/>
    <x v="43"/>
    <x v="18"/>
    <s v="Eager"/>
    <s v="Energetic"/>
    <s v="Friendly"/>
    <s v="Intelligent"/>
    <s v="Trainable"/>
    <s v=""/>
    <s v=""/>
    <s v=""/>
    <s v=""/>
    <s v=""/>
    <s v=""/>
    <s v=""/>
    <n v="900"/>
    <x v="0"/>
    <x v="3"/>
    <m/>
    <m/>
    <m/>
    <x v="145"/>
    <x v="106"/>
    <x v="172"/>
  </r>
  <r>
    <s v="Golden Retriever"/>
    <m/>
    <x v="6"/>
    <x v="6"/>
    <x v="2"/>
    <x v="19"/>
    <s v="Friendly"/>
    <s v="Intelligent"/>
    <s v="Kind"/>
    <s v="Reliable"/>
    <s v="Trustworthy"/>
    <s v=""/>
    <s v=""/>
    <s v=""/>
    <s v=""/>
    <s v=""/>
    <s v=""/>
    <s v=""/>
    <n v="1500"/>
    <x v="69"/>
    <x v="3"/>
    <m/>
    <m/>
    <n v="6"/>
    <x v="146"/>
    <x v="107"/>
    <x v="173"/>
  </r>
  <r>
    <s v="Retriever"/>
    <m/>
    <x v="6"/>
    <x v="6"/>
    <x v="2"/>
    <x v="19"/>
    <s v="Friendly"/>
    <s v="Intelligent"/>
    <s v="Kind"/>
    <s v="Reliable"/>
    <s v="Trustworthy"/>
    <s v=""/>
    <s v=""/>
    <s v=""/>
    <s v=""/>
    <s v=""/>
    <s v=""/>
    <s v=""/>
    <n v="1500"/>
    <x v="69"/>
    <x v="3"/>
    <m/>
    <m/>
    <m/>
    <x v="146"/>
    <x v="108"/>
    <x v="174"/>
  </r>
  <r>
    <s v="Boerboel"/>
    <m/>
    <x v="7"/>
    <x v="8"/>
    <x v="56"/>
    <x v="19"/>
    <s v="Dominant"/>
    <s v="Intelligent"/>
    <s v="Obedient"/>
    <s v="Territorial"/>
    <s v=""/>
    <s v=""/>
    <s v=""/>
    <s v=""/>
    <s v=""/>
    <s v=""/>
    <s v=""/>
    <s v=""/>
    <n v="1750"/>
    <x v="0"/>
    <x v="2"/>
    <m/>
    <m/>
    <m/>
    <x v="147"/>
    <x v="71"/>
    <x v="175"/>
  </r>
  <r>
    <s v="Beauceron"/>
    <m/>
    <x v="2"/>
    <x v="2"/>
    <x v="57"/>
    <x v="20"/>
    <s v="Obedient"/>
    <s v="Loyal"/>
    <s v="Protective"/>
    <s v="Loving"/>
    <s v=""/>
    <s v=""/>
    <s v=""/>
    <s v=""/>
    <s v=""/>
    <s v=""/>
    <s v=""/>
    <s v=""/>
    <n v="1350"/>
    <x v="0"/>
    <x v="1"/>
    <m/>
    <m/>
    <m/>
    <x v="148"/>
    <x v="56"/>
    <x v="176"/>
  </r>
  <r>
    <s v="Giant Schnauzer"/>
    <m/>
    <x v="7"/>
    <x v="2"/>
    <x v="50"/>
    <x v="21"/>
    <s v="Good-natured"/>
    <s v="Intelligent"/>
    <s v="Lively"/>
    <s v="Playful"/>
    <s v="Trainable"/>
    <s v=""/>
    <s v=""/>
    <s v=""/>
    <s v=""/>
    <s v=""/>
    <s v=""/>
    <s v=""/>
    <n v="1250"/>
    <x v="0"/>
    <x v="0"/>
    <m/>
    <m/>
    <m/>
    <x v="149"/>
    <x v="45"/>
    <x v="177"/>
  </r>
  <r>
    <s v="Miniature Schnauzer"/>
    <m/>
    <x v="4"/>
    <x v="3"/>
    <x v="11"/>
    <x v="21"/>
    <s v="Good-natured"/>
    <s v="Intelligent"/>
    <s v="Lively"/>
    <s v="Playful"/>
    <s v="Trainable"/>
    <s v=""/>
    <s v=""/>
    <s v=""/>
    <s v=""/>
    <s v=""/>
    <s v=""/>
    <s v=""/>
    <n v="800"/>
    <x v="0"/>
    <x v="0"/>
    <m/>
    <m/>
    <m/>
    <x v="150"/>
    <x v="67"/>
    <x v="85"/>
  </r>
  <r>
    <s v="Schnauzer"/>
    <s v="Standard Schnauzer"/>
    <x v="7"/>
    <x v="2"/>
    <x v="32"/>
    <x v="21"/>
    <s v="Good-natured"/>
    <s v="Intelligent"/>
    <s v="Lively"/>
    <s v="Playful"/>
    <s v="Trainable"/>
    <s v=""/>
    <s v=""/>
    <s v=""/>
    <s v=""/>
    <s v=""/>
    <s v=""/>
    <s v=""/>
    <n v="1350"/>
    <x v="17"/>
    <x v="4"/>
    <m/>
    <m/>
    <n v="3"/>
    <x v="151"/>
    <x v="0"/>
    <x v="178"/>
  </r>
  <r>
    <s v="Irish Wolfhound"/>
    <m/>
    <x v="5"/>
    <x v="5"/>
    <x v="20"/>
    <x v="22"/>
    <s v="Generous"/>
    <s v="Loyal"/>
    <s v="Patient"/>
    <s v="Sweet-tempered"/>
    <s v="Thoughtful"/>
    <s v="Intelligent"/>
    <s v=""/>
    <s v=""/>
    <s v=""/>
    <s v=""/>
    <s v=""/>
    <s v=""/>
    <n v="1900"/>
    <x v="68"/>
    <x v="3"/>
    <m/>
    <m/>
    <m/>
    <x v="152"/>
    <x v="109"/>
    <x v="179"/>
  </r>
  <r>
    <s v="Rhodesian Ridgeback"/>
    <m/>
    <x v="5"/>
    <x v="7"/>
    <x v="19"/>
    <x v="22"/>
    <s v="Intelligent"/>
    <s v="Loyal"/>
    <s v="Mischevious"/>
    <s v="Sensitive"/>
    <s v="Strong-willed"/>
    <s v=""/>
    <s v=""/>
    <s v=""/>
    <s v=""/>
    <s v=""/>
    <s v=""/>
    <s v=""/>
    <n v="1150"/>
    <x v="70"/>
    <x v="3"/>
    <m/>
    <m/>
    <m/>
    <x v="153"/>
    <x v="110"/>
    <x v="180"/>
  </r>
  <r>
    <s v="Scottish Deerhound"/>
    <m/>
    <x v="5"/>
    <x v="7"/>
    <x v="58"/>
    <x v="22"/>
    <s v="Docile"/>
    <s v="Friendly"/>
    <s v="Gentle"/>
    <s v="Polite"/>
    <s v="Quiet"/>
    <s v=""/>
    <s v=""/>
    <s v=""/>
    <s v=""/>
    <s v=""/>
    <s v=""/>
    <s v=""/>
    <n v="1100"/>
    <x v="31"/>
    <x v="6"/>
    <m/>
    <m/>
    <m/>
    <x v="154"/>
    <x v="94"/>
    <x v="181"/>
  </r>
  <r>
    <s v="Bolognese"/>
    <m/>
    <x v="7"/>
    <x v="3"/>
    <x v="44"/>
    <x v="23"/>
    <s v="Enterprising"/>
    <s v="Loyal"/>
    <s v="Reserved"/>
    <s v="Serious"/>
    <s v=""/>
    <s v=""/>
    <s v=""/>
    <s v=""/>
    <s v=""/>
    <s v=""/>
    <s v=""/>
    <s v=""/>
    <n v="1350"/>
    <x v="0"/>
    <x v="5"/>
    <m/>
    <m/>
    <m/>
    <x v="0"/>
    <x v="28"/>
    <x v="182"/>
  </r>
  <r>
    <s v="Irish Terrier"/>
    <m/>
    <x v="4"/>
    <x v="4"/>
    <x v="31"/>
    <x v="24"/>
    <s v="Intelligent"/>
    <s v="Lively"/>
    <s v="Protective"/>
    <s v="Respectful"/>
    <s v="Trainable"/>
    <s v=""/>
    <s v=""/>
    <s v=""/>
    <s v=""/>
    <s v=""/>
    <s v=""/>
    <s v=""/>
    <n v="700"/>
    <x v="10"/>
    <x v="1"/>
    <m/>
    <m/>
    <m/>
    <x v="155"/>
    <x v="37"/>
    <x v="95"/>
  </r>
  <r>
    <s v="Giant Schnauzer"/>
    <m/>
    <x v="7"/>
    <x v="3"/>
    <x v="30"/>
    <x v="24"/>
    <s v="Intelligent"/>
    <s v="Kind"/>
    <s v="Loyal"/>
    <s v="Powerful"/>
    <s v="Strong-willed"/>
    <s v=""/>
    <s v=""/>
    <s v=""/>
    <s v=""/>
    <s v=""/>
    <s v=""/>
    <s v=""/>
    <n v="1250"/>
    <x v="71"/>
    <x v="2"/>
    <m/>
    <m/>
    <m/>
    <x v="149"/>
    <x v="111"/>
    <x v="183"/>
  </r>
  <r>
    <s v="American Water Spaniel"/>
    <m/>
    <x v="6"/>
    <x v="6"/>
    <x v="8"/>
    <x v="25"/>
    <s v="Friendly"/>
    <s v="Intelligent"/>
    <s v="Obedient"/>
    <s v="Protective"/>
    <s v="Trainable"/>
    <s v=""/>
    <s v=""/>
    <s v=""/>
    <s v=""/>
    <s v=""/>
    <s v=""/>
    <s v=""/>
    <n v="900"/>
    <x v="16"/>
    <x v="4"/>
    <m/>
    <m/>
    <m/>
    <x v="156"/>
    <x v="81"/>
    <x v="133"/>
  </r>
  <r>
    <s v="Appenzell Mountain Dog"/>
    <s v="Appenzeller"/>
    <x v="7"/>
    <x v="8"/>
    <x v="3"/>
    <x v="25"/>
    <s v="Fearless"/>
    <s v="Lively"/>
    <s v="Reliable"/>
    <s v="Self-assured"/>
    <s v="Social"/>
    <s v=""/>
    <s v=""/>
    <s v=""/>
    <s v=""/>
    <s v=""/>
    <s v=""/>
    <s v=""/>
    <n v="700"/>
    <x v="0"/>
    <x v="1"/>
    <m/>
    <m/>
    <m/>
    <x v="0"/>
    <x v="112"/>
    <x v="184"/>
  </r>
  <r>
    <s v="Jack Russell Terrier (Parson Russell Terrier)"/>
    <m/>
    <x v="4"/>
    <x v="4"/>
    <x v="1"/>
    <x v="25"/>
    <s v="Bold"/>
    <s v="Eager"/>
    <s v="Happy"/>
    <s v="Intelligent"/>
    <s v="Obedient"/>
    <s v=""/>
    <s v=""/>
    <s v=""/>
    <s v=""/>
    <s v=""/>
    <s v=""/>
    <s v=""/>
    <n v="500"/>
    <x v="0"/>
    <x v="3"/>
    <m/>
    <m/>
    <m/>
    <x v="157"/>
    <x v="4"/>
    <x v="185"/>
  </r>
  <r>
    <s v="Cocker Spaniel"/>
    <m/>
    <x v="6"/>
    <x v="6"/>
    <x v="33"/>
    <x v="26"/>
    <s v="Joyful"/>
    <s v="Merry"/>
    <s v="Outgoing"/>
    <s v="Intelligent"/>
    <s v="Sociable"/>
    <s v="Trusting"/>
    <s v=""/>
    <s v=""/>
    <s v=""/>
    <s v=""/>
    <s v=""/>
    <s v=""/>
    <n v="700"/>
    <x v="72"/>
    <x v="3"/>
    <m/>
    <m/>
    <m/>
    <x v="158"/>
    <x v="113"/>
    <x v="186"/>
  </r>
  <r>
    <s v="Spaniel"/>
    <m/>
    <x v="6"/>
    <x v="6"/>
    <x v="33"/>
    <x v="26"/>
    <s v="Joyful"/>
    <s v="Merry"/>
    <s v="Outgoing"/>
    <s v="Intelligent"/>
    <s v="Sociable"/>
    <s v="Trusting"/>
    <s v=""/>
    <s v=""/>
    <s v=""/>
    <s v=""/>
    <s v=""/>
    <s v=""/>
    <n v="700"/>
    <x v="72"/>
    <x v="3"/>
    <m/>
    <m/>
    <m/>
    <x v="158"/>
    <x v="46"/>
    <x v="187"/>
  </r>
  <r>
    <s v="German Pinscher"/>
    <m/>
    <x v="7"/>
    <x v="4"/>
    <x v="24"/>
    <x v="27"/>
    <s v="Familial"/>
    <s v="Courageous"/>
    <s v="Lively"/>
    <s v="Loving"/>
    <s v="Spirited"/>
    <s v=""/>
    <s v=""/>
    <s v=""/>
    <s v=""/>
    <s v=""/>
    <s v=""/>
    <s v=""/>
    <n v="1500"/>
    <x v="0"/>
    <x v="2"/>
    <n v="1"/>
    <m/>
    <m/>
    <x v="159"/>
    <x v="114"/>
    <x v="188"/>
  </r>
  <r>
    <s v="Briard"/>
    <m/>
    <x v="2"/>
    <x v="6"/>
    <x v="45"/>
    <x v="28"/>
    <s v="Fearless"/>
    <s v="Intelligent"/>
    <s v="Loyal"/>
    <s v="Obedient"/>
    <s v="Protective"/>
    <s v=""/>
    <s v=""/>
    <s v=""/>
    <s v=""/>
    <s v=""/>
    <s v=""/>
    <s v=""/>
    <n v="1100"/>
    <x v="42"/>
    <x v="2"/>
    <m/>
    <m/>
    <m/>
    <x v="160"/>
    <x v="46"/>
    <x v="189"/>
  </r>
  <r>
    <s v="Bouvier des Flanders"/>
    <m/>
    <x v="2"/>
    <x v="2"/>
    <x v="58"/>
    <x v="29"/>
    <s v="Gentle"/>
    <s v="Intelligent"/>
    <s v="Loyal"/>
    <s v="Protective"/>
    <s v="Rational"/>
    <s v=""/>
    <s v=""/>
    <s v=""/>
    <s v=""/>
    <s v=""/>
    <s v=""/>
    <s v=""/>
    <n v="1750"/>
    <x v="60"/>
    <x v="1"/>
    <m/>
    <m/>
    <m/>
    <x v="161"/>
    <x v="57"/>
    <x v="49"/>
  </r>
  <r>
    <s v="Thai Ridgeback"/>
    <m/>
    <x v="5"/>
    <x v="7"/>
    <x v="9"/>
    <x v="29"/>
    <s v="Independent"/>
    <s v="Loving"/>
    <s v="Loyal"/>
    <s v="Protective"/>
    <s v=""/>
    <s v=""/>
    <s v=""/>
    <s v=""/>
    <s v=""/>
    <s v=""/>
    <s v=""/>
    <s v=""/>
    <n v="700"/>
    <x v="0"/>
    <x v="5"/>
    <m/>
    <m/>
    <m/>
    <x v="0"/>
    <x v="56"/>
    <x v="190"/>
  </r>
  <r>
    <s v="Beagle"/>
    <m/>
    <x v="5"/>
    <x v="5"/>
    <x v="23"/>
    <x v="30"/>
    <s v="Gentle"/>
    <s v="Independent"/>
    <s v="Intelligent"/>
    <s v="Lively"/>
    <s v="Loving"/>
    <s v="Sweet"/>
    <s v=""/>
    <s v=""/>
    <s v=""/>
    <s v=""/>
    <s v=""/>
    <s v=""/>
    <n v="650"/>
    <x v="21"/>
    <x v="6"/>
    <m/>
    <m/>
    <m/>
    <x v="162"/>
    <x v="115"/>
    <x v="191"/>
  </r>
  <r>
    <s v="Collie"/>
    <m/>
    <x v="2"/>
    <x v="2"/>
    <x v="50"/>
    <x v="30"/>
    <s v="Gentle"/>
    <s v="Intelligent"/>
    <s v="Loyal"/>
    <s v="Protective"/>
    <s v="Responsive"/>
    <s v="Social"/>
    <s v=""/>
    <s v=""/>
    <s v=""/>
    <s v=""/>
    <s v=""/>
    <s v=""/>
    <n v="500"/>
    <x v="50"/>
    <x v="1"/>
    <m/>
    <m/>
    <m/>
    <x v="163"/>
    <x v="47"/>
    <x v="192"/>
  </r>
  <r>
    <s v="Saint Bernard"/>
    <m/>
    <x v="7"/>
    <x v="8"/>
    <x v="59"/>
    <x v="30"/>
    <s v="Gentle"/>
    <s v="Independent"/>
    <s v="Intelligent"/>
    <s v="Outgoing"/>
    <s v="Quiet"/>
    <s v="Social"/>
    <s v=""/>
    <s v=""/>
    <s v=""/>
    <s v=""/>
    <s v=""/>
    <s v=""/>
    <n v="1650"/>
    <x v="73"/>
    <x v="3"/>
    <m/>
    <m/>
    <m/>
    <x v="164"/>
    <x v="116"/>
    <x v="193"/>
  </r>
  <r>
    <s v="Great Dane"/>
    <m/>
    <x v="7"/>
    <x v="8"/>
    <x v="60"/>
    <x v="30"/>
    <s v="Confident"/>
    <s v="Devoted"/>
    <s v="Intelligent"/>
    <s v="Gentle"/>
    <s v="Loving"/>
    <s v="Reserved"/>
    <s v=""/>
    <s v=""/>
    <s v=""/>
    <s v=""/>
    <s v=""/>
    <s v=""/>
    <n v="1000"/>
    <x v="74"/>
    <x v="1"/>
    <m/>
    <m/>
    <m/>
    <x v="165"/>
    <x v="117"/>
    <x v="194"/>
  </r>
  <r>
    <s v="McNab"/>
    <m/>
    <x v="2"/>
    <x v="2"/>
    <x v="14"/>
    <x v="30"/>
    <s v="Hard-working"/>
    <s v="Obedient"/>
    <s v="Protective"/>
    <s v="Sociable"/>
    <s v="Well-mannered"/>
    <s v=""/>
    <s v=""/>
    <s v=""/>
    <s v=""/>
    <s v=""/>
    <s v=""/>
    <s v=""/>
    <n v="400"/>
    <x v="0"/>
    <x v="3"/>
    <m/>
    <m/>
    <m/>
    <x v="0"/>
    <x v="32"/>
    <x v="195"/>
  </r>
  <r>
    <s v="Flat-coated Retriever"/>
    <m/>
    <x v="6"/>
    <x v="6"/>
    <x v="26"/>
    <x v="30"/>
    <s v="Confident"/>
    <s v="Devoted"/>
    <s v="Optimistic"/>
    <s v="Outgoing"/>
    <s v="Intelligent"/>
    <s v=""/>
    <s v=""/>
    <s v=""/>
    <s v=""/>
    <s v=""/>
    <s v=""/>
    <s v=""/>
    <n v="1100"/>
    <x v="17"/>
    <x v="1"/>
    <m/>
    <m/>
    <m/>
    <x v="166"/>
    <x v="89"/>
    <x v="196"/>
  </r>
  <r>
    <s v="Chinese Foo Dog"/>
    <m/>
    <x v="7"/>
    <x v="1"/>
    <x v="5"/>
    <x v="30"/>
    <s v="Devoted"/>
    <s v="Courageous"/>
    <s v=""/>
    <s v=""/>
    <s v=""/>
    <s v=""/>
    <s v=""/>
    <s v=""/>
    <s v=""/>
    <s v=""/>
    <s v=""/>
    <s v=""/>
    <n v="2000"/>
    <x v="0"/>
    <x v="1"/>
    <m/>
    <m/>
    <m/>
    <x v="0"/>
    <x v="118"/>
    <x v="197"/>
  </r>
  <r>
    <s v="Bluetick Coonhound"/>
    <s v="Bluetick"/>
    <x v="5"/>
    <x v="5"/>
    <x v="9"/>
    <x v="30"/>
    <s v="Active"/>
    <s v="Gentle"/>
    <s v=""/>
    <s v=""/>
    <s v=""/>
    <s v=""/>
    <s v=""/>
    <s v=""/>
    <s v=""/>
    <s v=""/>
    <s v=""/>
    <s v=""/>
    <n v="550"/>
    <x v="0"/>
    <x v="6"/>
    <m/>
    <m/>
    <m/>
    <x v="167"/>
    <x v="83"/>
    <x v="198"/>
  </r>
  <r>
    <s v="Wire-haired Pointing Griffon"/>
    <m/>
    <x v="6"/>
    <x v="6"/>
    <x v="5"/>
    <x v="31"/>
    <s v="Loyal"/>
    <s v="Proud"/>
    <s v="Trainable"/>
    <s v="Vigilant"/>
    <s v="Intelligent"/>
    <s v=""/>
    <s v=""/>
    <s v=""/>
    <s v=""/>
    <s v=""/>
    <s v=""/>
    <s v=""/>
    <n v="700"/>
    <x v="40"/>
    <x v="1"/>
    <m/>
    <m/>
    <m/>
    <x v="168"/>
    <x v="9"/>
    <x v="199"/>
  </r>
  <r>
    <s v="Finnish Spitz"/>
    <m/>
    <x v="1"/>
    <x v="1"/>
    <x v="43"/>
    <x v="32"/>
    <s v="Independent"/>
    <s v="Intelligent"/>
    <s v="Loyal"/>
    <s v="Playful"/>
    <s v="Vocal"/>
    <s v=""/>
    <s v=""/>
    <s v=""/>
    <s v=""/>
    <s v=""/>
    <s v=""/>
    <s v=""/>
    <n v="600"/>
    <x v="28"/>
    <x v="3"/>
    <m/>
    <m/>
    <m/>
    <x v="169"/>
    <x v="57"/>
    <x v="200"/>
  </r>
  <r>
    <s v="Lakeland Terrier"/>
    <m/>
    <x v="4"/>
    <x v="4"/>
    <x v="11"/>
    <x v="33"/>
    <s v="Bold"/>
    <s v="Confident"/>
    <s v="Friendly"/>
    <s v="Intelligent"/>
    <s v="Trainable"/>
    <s v=""/>
    <s v=""/>
    <s v=""/>
    <s v=""/>
    <s v=""/>
    <s v=""/>
    <s v=""/>
    <n v="1500"/>
    <x v="7"/>
    <x v="3"/>
    <m/>
    <m/>
    <m/>
    <x v="170"/>
    <x v="114"/>
    <x v="188"/>
  </r>
  <r>
    <s v="Foxhound"/>
    <m/>
    <x v="5"/>
    <x v="5"/>
    <x v="2"/>
    <x v="33"/>
    <s v="Intelligent"/>
    <s v="Kind"/>
    <s v="Loving"/>
    <s v="Loyal"/>
    <s v="Sweet-tempered"/>
    <s v=""/>
    <s v=""/>
    <s v=""/>
    <s v=""/>
    <s v=""/>
    <s v=""/>
    <s v=""/>
    <n v="500"/>
    <x v="40"/>
    <x v="5"/>
    <m/>
    <m/>
    <m/>
    <x v="171"/>
    <x v="119"/>
    <x v="201"/>
  </r>
  <r>
    <s v="Hound"/>
    <m/>
    <x v="5"/>
    <x v="5"/>
    <x v="2"/>
    <x v="33"/>
    <s v="Intelligent"/>
    <s v="Kind"/>
    <s v="Loving"/>
    <s v="Loyal"/>
    <s v="Sweet-tempered"/>
    <s v=""/>
    <s v=""/>
    <s v=""/>
    <s v=""/>
    <s v=""/>
    <s v=""/>
    <s v=""/>
    <n v="500"/>
    <x v="40"/>
    <x v="5"/>
    <m/>
    <m/>
    <m/>
    <x v="171"/>
    <x v="120"/>
    <x v="202"/>
  </r>
  <r>
    <s v="Scottish Terrier Scottie"/>
    <s v="Scotch Terrier"/>
    <x v="4"/>
    <x v="4"/>
    <x v="27"/>
    <x v="33"/>
    <s v="Fiesty"/>
    <s v="Alert"/>
    <s v="Playful"/>
    <s v="Quick"/>
    <s v="Self-assured"/>
    <s v=""/>
    <s v=""/>
    <s v=""/>
    <s v=""/>
    <s v=""/>
    <s v=""/>
    <s v=""/>
    <n v="900"/>
    <x v="73"/>
    <x v="3"/>
    <m/>
    <m/>
    <m/>
    <x v="172"/>
    <x v="62"/>
    <x v="128"/>
  </r>
  <r>
    <s v="Sarplaninac"/>
    <m/>
    <x v="7"/>
    <x v="8"/>
    <x v="37"/>
    <x v="33"/>
    <s v="Calm"/>
    <s v="Devoted"/>
    <s v="Intelligent"/>
    <s v="Protective"/>
    <s v="Reliable"/>
    <s v=""/>
    <s v=""/>
    <s v=""/>
    <s v=""/>
    <s v=""/>
    <s v=""/>
    <s v=""/>
    <n v="900"/>
    <x v="0"/>
    <x v="1"/>
    <m/>
    <m/>
    <m/>
    <x v="0"/>
    <x v="103"/>
    <x v="203"/>
  </r>
  <r>
    <s v="Illyrian Sheepdog"/>
    <m/>
    <x v="2"/>
    <x v="2"/>
    <x v="38"/>
    <x v="33"/>
    <s v="Reliable"/>
    <s v="Devoted"/>
    <s v="Protective"/>
    <s v=""/>
    <s v=""/>
    <s v=""/>
    <s v=""/>
    <s v=""/>
    <s v=""/>
    <s v=""/>
    <s v=""/>
    <s v=""/>
    <n v="1500"/>
    <x v="0"/>
    <x v="2"/>
    <m/>
    <m/>
    <m/>
    <x v="0"/>
    <x v="64"/>
    <x v="204"/>
  </r>
  <r>
    <s v="Border Collie"/>
    <m/>
    <x v="2"/>
    <x v="2"/>
    <x v="32"/>
    <x v="34"/>
    <s v="Energetic"/>
    <s v="Alert"/>
    <s v="Responsive"/>
    <s v="Tenacious"/>
    <s v="Loyal"/>
    <s v="Protective"/>
    <s v=""/>
    <s v=""/>
    <s v=""/>
    <s v=""/>
    <s v=""/>
    <s v=""/>
    <n v="700"/>
    <x v="75"/>
    <x v="2"/>
    <m/>
    <m/>
    <m/>
    <x v="173"/>
    <x v="46"/>
    <x v="187"/>
  </r>
  <r>
    <s v="Tibetan Spaniel"/>
    <m/>
    <x v="1"/>
    <x v="3"/>
    <x v="7"/>
    <x v="34"/>
    <s v="Assertive"/>
    <s v="Aloof"/>
    <s v="Happy"/>
    <s v="Independent"/>
    <s v="Willful"/>
    <s v=""/>
    <s v=""/>
    <s v=""/>
    <s v=""/>
    <s v=""/>
    <s v=""/>
    <s v=""/>
    <n v="900"/>
    <x v="40"/>
    <x v="4"/>
    <m/>
    <m/>
    <m/>
    <x v="174"/>
    <x v="29"/>
    <x v="205"/>
  </r>
  <r>
    <s v="Munsterlander"/>
    <m/>
    <x v="6"/>
    <x v="6"/>
    <x v="16"/>
    <x v="34"/>
    <s v="Trainable"/>
    <s v="Attentive"/>
    <s v="Mischevious"/>
    <s v=""/>
    <s v=""/>
    <s v=""/>
    <s v=""/>
    <s v=""/>
    <s v=""/>
    <s v=""/>
    <s v=""/>
    <s v=""/>
    <n v="1500"/>
    <x v="0"/>
    <x v="3"/>
    <m/>
    <m/>
    <m/>
    <x v="0"/>
    <x v="121"/>
    <x v="206"/>
  </r>
  <r>
    <s v="Kai Dog"/>
    <m/>
    <x v="1"/>
    <x v="1"/>
    <x v="17"/>
    <x v="34"/>
    <s v="Agile"/>
    <s v="Alert"/>
    <s v="Brave"/>
    <s v=""/>
    <s v=""/>
    <s v=""/>
    <s v=""/>
    <s v=""/>
    <s v=""/>
    <s v=""/>
    <s v=""/>
    <s v=""/>
    <n v="3000"/>
    <x v="0"/>
    <x v="1"/>
    <m/>
    <m/>
    <m/>
    <x v="0"/>
    <x v="14"/>
    <x v="207"/>
  </r>
  <r>
    <s v="Mountain Cur"/>
    <m/>
    <x v="7"/>
    <x v="5"/>
    <x v="16"/>
    <x v="34"/>
    <s v="Protective"/>
    <s v=""/>
    <s v=""/>
    <s v=""/>
    <s v=""/>
    <s v=""/>
    <s v=""/>
    <s v=""/>
    <s v=""/>
    <s v=""/>
    <s v=""/>
    <s v=""/>
    <n v="400"/>
    <x v="0"/>
    <x v="2"/>
    <m/>
    <m/>
    <m/>
    <x v="0"/>
    <x v="122"/>
    <x v="208"/>
  </r>
  <r>
    <s v="Skye Terrier"/>
    <m/>
    <x v="4"/>
    <x v="4"/>
    <x v="32"/>
    <x v="35"/>
    <s v="Fearless"/>
    <s v="Friendly"/>
    <s v="Good-tempered"/>
    <s v="Intelligent"/>
    <s v=""/>
    <s v=""/>
    <s v=""/>
    <s v=""/>
    <s v=""/>
    <s v=""/>
    <s v=""/>
    <s v=""/>
    <n v="800"/>
    <x v="76"/>
    <x v="4"/>
    <m/>
    <m/>
    <m/>
    <x v="175"/>
    <x v="25"/>
    <x v="209"/>
  </r>
  <r>
    <s v="Neapolitan Mastiff"/>
    <m/>
    <x v="7"/>
    <x v="8"/>
    <x v="48"/>
    <x v="36"/>
    <s v="Dominant"/>
    <s v="Fearless"/>
    <s v="Obedient"/>
    <s v="Stubborn"/>
    <s v="Trainable"/>
    <s v=""/>
    <s v=""/>
    <s v=""/>
    <s v=""/>
    <s v=""/>
    <s v=""/>
    <s v=""/>
    <n v="1750"/>
    <x v="0"/>
    <x v="2"/>
    <m/>
    <n v="1"/>
    <m/>
    <x v="176"/>
    <x v="123"/>
    <x v="210"/>
  </r>
  <r>
    <s v="English Setter"/>
    <m/>
    <x v="6"/>
    <x v="6"/>
    <x v="26"/>
    <x v="37"/>
    <s v="Mischevious"/>
    <s v="Gentle"/>
    <s v="Energetic"/>
    <s v="Intelligent"/>
    <s v=""/>
    <s v=""/>
    <s v=""/>
    <s v=""/>
    <s v=""/>
    <s v=""/>
    <s v=""/>
    <s v=""/>
    <n v="500"/>
    <x v="9"/>
    <x v="3"/>
    <m/>
    <m/>
    <m/>
    <x v="177"/>
    <x v="64"/>
    <x v="211"/>
  </r>
  <r>
    <s v="Setter"/>
    <m/>
    <x v="6"/>
    <x v="6"/>
    <x v="26"/>
    <x v="37"/>
    <s v="Mischevious"/>
    <s v="Gentle"/>
    <s v="Energetic"/>
    <s v="Intelligent"/>
    <s v=""/>
    <s v=""/>
    <s v=""/>
    <s v=""/>
    <s v=""/>
    <s v=""/>
    <s v=""/>
    <s v=""/>
    <n v="500"/>
    <x v="9"/>
    <x v="3"/>
    <m/>
    <m/>
    <m/>
    <x v="177"/>
    <x v="37"/>
    <x v="114"/>
  </r>
  <r>
    <s v="Hovawart"/>
    <m/>
    <x v="7"/>
    <x v="8"/>
    <x v="30"/>
    <x v="38"/>
    <s v="Even-tempered"/>
    <s v="Reserved"/>
    <s v="Active"/>
    <s v="Devoted"/>
    <s v=""/>
    <s v=""/>
    <s v=""/>
    <s v=""/>
    <s v=""/>
    <s v=""/>
    <s v=""/>
    <s v=""/>
    <n v="1100"/>
    <x v="0"/>
    <x v="2"/>
    <m/>
    <m/>
    <m/>
    <x v="0"/>
    <x v="53"/>
    <x v="212"/>
  </r>
  <r>
    <s v="African Hunting Dog"/>
    <m/>
    <x v="0"/>
    <x v="0"/>
    <x v="14"/>
    <x v="39"/>
    <s v=""/>
    <s v=""/>
    <s v=""/>
    <s v=""/>
    <s v=""/>
    <s v=""/>
    <s v=""/>
    <s v=""/>
    <s v=""/>
    <s v=""/>
    <s v=""/>
    <s v=""/>
    <m/>
    <x v="0"/>
    <x v="0"/>
    <m/>
    <m/>
    <m/>
    <x v="0"/>
    <x v="124"/>
    <x v="0"/>
  </r>
  <r>
    <s v="Dhole"/>
    <m/>
    <x v="0"/>
    <x v="0"/>
    <x v="17"/>
    <x v="39"/>
    <s v=""/>
    <s v=""/>
    <s v=""/>
    <s v=""/>
    <s v=""/>
    <s v=""/>
    <s v=""/>
    <s v=""/>
    <s v=""/>
    <s v=""/>
    <s v=""/>
    <s v=""/>
    <m/>
    <x v="0"/>
    <x v="0"/>
    <m/>
    <m/>
    <m/>
    <x v="0"/>
    <x v="93"/>
    <x v="0"/>
  </r>
  <r>
    <s v="Dingo"/>
    <m/>
    <x v="0"/>
    <x v="0"/>
    <x v="8"/>
    <x v="39"/>
    <s v=""/>
    <s v=""/>
    <s v=""/>
    <s v=""/>
    <s v=""/>
    <s v=""/>
    <s v=""/>
    <s v=""/>
    <s v=""/>
    <s v=""/>
    <s v=""/>
    <s v=""/>
    <m/>
    <x v="0"/>
    <x v="0"/>
    <m/>
    <m/>
    <m/>
    <x v="0"/>
    <x v="75"/>
    <x v="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0">
  <r>
    <s v="Affenpinscher"/>
    <m/>
    <x v="0"/>
    <x v="0"/>
    <n v="4"/>
    <s v="Active"/>
    <s v=" Adventurous"/>
    <s v=" Curious"/>
    <s v=" Fun-loving"/>
    <s v=" Playful"/>
    <s v=" Stubborn"/>
    <m/>
    <m/>
    <m/>
    <m/>
    <m/>
    <m/>
    <m/>
    <n v="1000"/>
    <x v="0"/>
    <n v="1"/>
    <m/>
    <m/>
    <m/>
    <x v="0"/>
    <x v="0"/>
    <x v="0"/>
  </r>
  <r>
    <s v="Afghan Hound"/>
    <m/>
    <x v="1"/>
    <x v="1"/>
    <n v="28"/>
    <s v="Aloof"/>
    <s v=" Clownish"/>
    <s v=" Dignified"/>
    <s v=" Happy"/>
    <s v=" Independent"/>
    <m/>
    <m/>
    <m/>
    <m/>
    <m/>
    <m/>
    <m/>
    <m/>
    <n v="2250"/>
    <x v="1"/>
    <n v="1"/>
    <m/>
    <m/>
    <m/>
    <x v="1"/>
    <x v="1"/>
    <x v="1"/>
  </r>
  <r>
    <s v="African Hunting Dog"/>
    <m/>
    <x v="2"/>
    <x v="2"/>
    <n v="23"/>
    <s v="Wild"/>
    <m/>
    <m/>
    <m/>
    <m/>
    <m/>
    <m/>
    <m/>
    <m/>
    <m/>
    <m/>
    <m/>
    <m/>
    <m/>
    <x v="2"/>
    <m/>
    <m/>
    <m/>
    <m/>
    <x v="2"/>
    <x v="2"/>
    <x v="2"/>
  </r>
  <r>
    <s v="Airedale Terrier"/>
    <s v="Airedale"/>
    <x v="3"/>
    <x v="3"/>
    <n v="26"/>
    <s v="Alert"/>
    <s v=" Confident"/>
    <s v=" Courageous"/>
    <s v=" Friendly"/>
    <s v=" Intelligent"/>
    <s v=" Outgoing"/>
    <m/>
    <m/>
    <m/>
    <m/>
    <m/>
    <m/>
    <m/>
    <n v="700"/>
    <x v="3"/>
    <n v="4"/>
    <m/>
    <m/>
    <m/>
    <x v="3"/>
    <x v="3"/>
    <x v="3"/>
  </r>
  <r>
    <s v="Akbash"/>
    <m/>
    <x v="4"/>
    <x v="4"/>
    <n v="53"/>
    <s v="Affectionate"/>
    <s v=" Alert"/>
    <s v=" Courageous"/>
    <s v=" Independent"/>
    <s v=" Intelligent"/>
    <s v=" Loyal"/>
    <m/>
    <m/>
    <m/>
    <m/>
    <m/>
    <m/>
    <m/>
    <n v="600"/>
    <x v="2"/>
    <n v="5"/>
    <m/>
    <m/>
    <m/>
    <x v="2"/>
    <x v="4"/>
    <x v="4"/>
  </r>
  <r>
    <s v="Akita"/>
    <m/>
    <x v="4"/>
    <x v="5"/>
    <n v="44"/>
    <s v="Alert"/>
    <s v=" Courageous"/>
    <s v=" Dignified"/>
    <s v=" Docile"/>
    <s v=" Friendly"/>
    <s v=" Intelligent"/>
    <s v=" Responsive"/>
    <m/>
    <m/>
    <m/>
    <m/>
    <m/>
    <m/>
    <n v="1000"/>
    <x v="4"/>
    <n v="5"/>
    <m/>
    <n v="1"/>
    <m/>
    <x v="4"/>
    <x v="5"/>
    <x v="5"/>
  </r>
  <r>
    <s v="Alaskan Malamute"/>
    <s v="Malamute"/>
    <x v="4"/>
    <x v="6"/>
    <n v="40"/>
    <s v="Affectionate"/>
    <s v=" Devoted"/>
    <s v=" Dignified"/>
    <s v=" Friendly"/>
    <s v=" Loyal"/>
    <s v=" Playful"/>
    <m/>
    <m/>
    <m/>
    <m/>
    <m/>
    <m/>
    <m/>
    <n v="1350"/>
    <x v="5"/>
    <n v="5"/>
    <m/>
    <m/>
    <m/>
    <x v="5"/>
    <x v="6"/>
    <x v="6"/>
  </r>
  <r>
    <s v="American Bulldog"/>
    <m/>
    <x v="4"/>
    <x v="4"/>
    <n v="38"/>
    <s v="Affectionate"/>
    <s v=" Alert"/>
    <s v=" Courageous"/>
    <s v=" Energetic"/>
    <s v=" Gentle"/>
    <s v=" Loving"/>
    <s v=" Out-going"/>
    <s v=" Social"/>
    <m/>
    <m/>
    <m/>
    <m/>
    <m/>
    <n v="800"/>
    <x v="2"/>
    <n v="6"/>
    <m/>
    <n v="1"/>
    <m/>
    <x v="2"/>
    <x v="7"/>
    <x v="7"/>
  </r>
  <r>
    <s v="American Eskimo Dog"/>
    <m/>
    <x v="5"/>
    <x v="6"/>
    <n v="8"/>
    <s v="Alert"/>
    <s v=" Energetic"/>
    <s v=" Friendly"/>
    <s v=" Independent"/>
    <s v=" Intelligent"/>
    <s v=" Protective"/>
    <m/>
    <m/>
    <m/>
    <m/>
    <m/>
    <m/>
    <m/>
    <n v="700"/>
    <x v="2"/>
    <n v="4"/>
    <m/>
    <m/>
    <m/>
    <x v="6"/>
    <x v="8"/>
    <x v="8"/>
  </r>
  <r>
    <s v="American Hairless Terrier"/>
    <m/>
    <x v="3"/>
    <x v="3"/>
    <n v="5"/>
    <s v="Alert"/>
    <s v=" Lively"/>
    <s v=" Loving"/>
    <s v=" Intelligent"/>
    <s v=" Inquisitive"/>
    <s v=" Playful"/>
    <m/>
    <m/>
    <m/>
    <m/>
    <m/>
    <m/>
    <m/>
    <n v="400"/>
    <x v="2"/>
    <n v="3"/>
    <m/>
    <m/>
    <m/>
    <x v="7"/>
    <x v="9"/>
    <x v="9"/>
  </r>
  <r>
    <s v="American Staffordshire Terrier"/>
    <m/>
    <x v="3"/>
    <x v="3"/>
    <n v="28"/>
    <s v="Attentive"/>
    <s v=" Courageous"/>
    <s v=" Devoted"/>
    <s v=" Friendly"/>
    <s v=" Loyal"/>
    <s v=" Tenacious"/>
    <s v=" Intelligent"/>
    <m/>
    <m/>
    <m/>
    <m/>
    <m/>
    <m/>
    <n v="900"/>
    <x v="6"/>
    <n v="3"/>
    <m/>
    <n v="1"/>
    <m/>
    <x v="8"/>
    <x v="10"/>
    <x v="10"/>
  </r>
  <r>
    <s v="American Water Spaniel"/>
    <m/>
    <x v="1"/>
    <x v="7"/>
    <n v="16"/>
    <s v="Energetic"/>
    <s v=" Friendly"/>
    <s v=" Intelligent"/>
    <s v=" Obedient"/>
    <s v=" Protective"/>
    <s v=" Trainable"/>
    <m/>
    <m/>
    <m/>
    <m/>
    <m/>
    <m/>
    <m/>
    <n v="900"/>
    <x v="7"/>
    <n v="4"/>
    <m/>
    <m/>
    <m/>
    <x v="9"/>
    <x v="11"/>
    <x v="11"/>
  </r>
  <r>
    <s v="Anatolian Shepherd"/>
    <m/>
    <x v="4"/>
    <x v="4"/>
    <n v="52"/>
    <s v="Bold"/>
    <s v=" Confident"/>
    <s v=" Independent"/>
    <s v=" Intelligent"/>
    <s v=" Proud"/>
    <s v=" Steady"/>
    <m/>
    <m/>
    <m/>
    <m/>
    <m/>
    <m/>
    <m/>
    <n v="800"/>
    <x v="2"/>
    <n v="6"/>
    <m/>
    <m/>
    <m/>
    <x v="10"/>
    <x v="12"/>
    <x v="12"/>
  </r>
  <r>
    <s v="Appenzell Mountain Dog"/>
    <s v="Appenzeller"/>
    <x v="4"/>
    <x v="4"/>
    <n v="27"/>
    <s v="Energetic"/>
    <s v=" Fearless"/>
    <s v=" Lively"/>
    <s v=" Reliable"/>
    <s v=" Self-assured"/>
    <s v=" Social"/>
    <m/>
    <m/>
    <m/>
    <m/>
    <m/>
    <m/>
    <m/>
    <n v="700"/>
    <x v="2"/>
    <n v="5"/>
    <m/>
    <m/>
    <m/>
    <x v="2"/>
    <x v="13"/>
    <x v="13"/>
  </r>
  <r>
    <s v="Australian Cattle Dog/Blue Heeler"/>
    <m/>
    <x v="6"/>
    <x v="5"/>
    <n v="21"/>
    <s v="Aggressive"/>
    <s v=" Alert"/>
    <s v=" Energetic"/>
    <s v=" Intelligent"/>
    <s v=" Loyal"/>
    <s v=" Protective"/>
    <s v=" Responsive"/>
    <m/>
    <m/>
    <m/>
    <m/>
    <m/>
    <m/>
    <n v="600"/>
    <x v="8"/>
    <n v="6"/>
    <m/>
    <m/>
    <m/>
    <x v="11"/>
    <x v="14"/>
    <x v="14"/>
  </r>
  <r>
    <s v="Australian Kelpie"/>
    <s v="Kelpie"/>
    <x v="4"/>
    <x v="5"/>
    <n v="16"/>
    <s v="Alert"/>
    <s v=" Eager"/>
    <s v=" Energetic"/>
    <s v=" Friendly"/>
    <s v=" Intelligent"/>
    <s v=" Loyal"/>
    <s v=" Robust"/>
    <m/>
    <m/>
    <m/>
    <m/>
    <m/>
    <m/>
    <n v="600"/>
    <x v="2"/>
    <n v="5"/>
    <m/>
    <m/>
    <m/>
    <x v="2"/>
    <x v="15"/>
    <x v="15"/>
  </r>
  <r>
    <s v="Australian Shepherd"/>
    <m/>
    <x v="3"/>
    <x v="3"/>
    <n v="27"/>
    <s v="Active"/>
    <s v=" Affectionate"/>
    <s v=" Friendly"/>
    <s v=" Good-natured"/>
    <s v=" Intelligent"/>
    <s v=" Protective"/>
    <s v=" Loving"/>
    <m/>
    <m/>
    <m/>
    <m/>
    <m/>
    <m/>
    <n v="700"/>
    <x v="9"/>
    <n v="5"/>
    <m/>
    <m/>
    <m/>
    <x v="12"/>
    <x v="16"/>
    <x v="16"/>
  </r>
  <r>
    <s v="Australian Terrier"/>
    <m/>
    <x v="3"/>
    <x v="3"/>
    <n v="5"/>
    <s v="Alert"/>
    <s v=" Compassionate"/>
    <s v=" Courageous"/>
    <s v=" Even Tempered"/>
    <s v=" Loyal"/>
    <s v=" Spirited"/>
    <s v=" Intelligent"/>
    <m/>
    <m/>
    <m/>
    <m/>
    <m/>
    <m/>
    <n v="1250"/>
    <x v="6"/>
    <n v="3"/>
    <m/>
    <m/>
    <m/>
    <x v="13"/>
    <x v="17"/>
    <x v="17"/>
  </r>
  <r>
    <s v="Basenji"/>
    <m/>
    <x v="7"/>
    <x v="1"/>
    <n v="11"/>
    <s v="Affectionate"/>
    <s v=" Alert"/>
    <s v=" Curious"/>
    <s v=" Energetic"/>
    <s v=" Playful"/>
    <s v=" Intelligent"/>
    <m/>
    <m/>
    <m/>
    <m/>
    <m/>
    <m/>
    <m/>
    <n v="1100"/>
    <x v="10"/>
    <n v="5"/>
    <m/>
    <m/>
    <m/>
    <x v="14"/>
    <x v="18"/>
    <x v="18"/>
  </r>
  <r>
    <s v="Basset Hound"/>
    <s v="Basset"/>
    <x v="7"/>
    <x v="8"/>
    <n v="26"/>
    <s v="Affectionate"/>
    <s v=" Devoted"/>
    <s v=" Friendly"/>
    <s v=" Gentle"/>
    <s v=" Sweet-tempered"/>
    <s v=" Tenacious"/>
    <m/>
    <m/>
    <m/>
    <m/>
    <m/>
    <m/>
    <m/>
    <n v="400"/>
    <x v="11"/>
    <n v="1"/>
    <m/>
    <m/>
    <m/>
    <x v="15"/>
    <x v="9"/>
    <x v="9"/>
  </r>
  <r>
    <s v="Beagle"/>
    <m/>
    <x v="7"/>
    <x v="8"/>
    <n v="11"/>
    <s v="Friendly"/>
    <s v=" Gentle"/>
    <s v=" Independent"/>
    <s v=" Intelligent"/>
    <s v=" Lively"/>
    <s v=" Loving"/>
    <s v=" Sweet"/>
    <m/>
    <m/>
    <m/>
    <m/>
    <m/>
    <m/>
    <n v="650"/>
    <x v="12"/>
    <n v="1"/>
    <m/>
    <m/>
    <m/>
    <x v="16"/>
    <x v="19"/>
    <x v="19"/>
  </r>
  <r>
    <s v="Bearded Collie"/>
    <m/>
    <x v="6"/>
    <x v="5"/>
    <n v="23"/>
    <s v="Active"/>
    <s v=" Alert"/>
    <s v=" Hardy"/>
    <s v=" Intelligent"/>
    <s v=" Lively"/>
    <s v=" Self-confident"/>
    <m/>
    <m/>
    <m/>
    <m/>
    <m/>
    <m/>
    <m/>
    <n v="1300"/>
    <x v="6"/>
    <n v="4"/>
    <m/>
    <m/>
    <m/>
    <x v="17"/>
    <x v="20"/>
    <x v="20"/>
  </r>
  <r>
    <s v="Beauceron"/>
    <m/>
    <x v="6"/>
    <x v="5"/>
    <n v="50"/>
    <s v="Courageous"/>
    <s v=" Obedient"/>
    <s v=" Loyal"/>
    <s v=" Protective"/>
    <s v=" Loving"/>
    <m/>
    <m/>
    <m/>
    <m/>
    <m/>
    <m/>
    <m/>
    <m/>
    <n v="1350"/>
    <x v="2"/>
    <n v="5"/>
    <m/>
    <m/>
    <m/>
    <x v="18"/>
    <x v="21"/>
    <x v="21"/>
  </r>
  <r>
    <s v="Bedlington Terrier"/>
    <m/>
    <x v="3"/>
    <x v="3"/>
    <n v="9"/>
    <s v="Affectionate"/>
    <s v=" Devoted"/>
    <s v=" Energetic"/>
    <s v=" Loyal"/>
    <s v=" Playful"/>
    <s v=" Reliable"/>
    <s v=" Intelligent"/>
    <m/>
    <m/>
    <m/>
    <m/>
    <m/>
    <m/>
    <n v="1900"/>
    <x v="13"/>
    <n v="3"/>
    <m/>
    <m/>
    <m/>
    <x v="19"/>
    <x v="22"/>
    <x v="22"/>
  </r>
  <r>
    <s v="Belgian Shepherd Dog Sheepdog"/>
    <s v="Groenendael"/>
    <x v="6"/>
    <x v="5"/>
    <n v="32"/>
    <s v="Active"/>
    <s v=" Alert"/>
    <s v=" Confident"/>
    <s v=" Friendly"/>
    <s v=" Hard-working"/>
    <s v=" Protective"/>
    <s v=" Stubborn"/>
    <s v=" Watchful"/>
    <s v=" Intelligent"/>
    <m/>
    <m/>
    <m/>
    <m/>
    <n v="1300"/>
    <x v="14"/>
    <n v="6"/>
    <m/>
    <m/>
    <m/>
    <x v="20"/>
    <x v="23"/>
    <x v="23"/>
  </r>
  <r>
    <s v="Belgian Shepherd Laekenois"/>
    <m/>
    <x v="6"/>
    <x v="5"/>
    <n v="28"/>
    <s v="Active"/>
    <s v=" Alert"/>
    <s v=" Energetic"/>
    <s v=" Lively"/>
    <s v=" Protective"/>
    <s v=" Watchful"/>
    <m/>
    <m/>
    <m/>
    <m/>
    <m/>
    <m/>
    <m/>
    <n v="650"/>
    <x v="2"/>
    <n v="5"/>
    <m/>
    <m/>
    <m/>
    <x v="2"/>
    <x v="24"/>
    <x v="24"/>
  </r>
  <r>
    <s v="Belgian Shepherd Malinois"/>
    <s v="Malinois"/>
    <x v="6"/>
    <x v="5"/>
    <n v="27"/>
    <s v="Active"/>
    <s v=" Alert"/>
    <s v=" Confident"/>
    <s v=" Friendly"/>
    <s v=" Hard-working"/>
    <s v=" Protective"/>
    <s v=" Stubborn"/>
    <s v=" Watchful"/>
    <m/>
    <m/>
    <m/>
    <m/>
    <m/>
    <n v="700"/>
    <x v="2"/>
    <n v="6"/>
    <m/>
    <m/>
    <m/>
    <x v="21"/>
    <x v="25"/>
    <x v="25"/>
  </r>
  <r>
    <s v="Belgian Shepherd Tervuren"/>
    <m/>
    <x v="6"/>
    <x v="5"/>
    <n v="34"/>
    <s v="Alert"/>
    <s v=" Attentive"/>
    <s v=" Energetic"/>
    <s v=" Intelligent"/>
    <s v=" Loyal"/>
    <s v=" Protective"/>
    <m/>
    <m/>
    <m/>
    <m/>
    <m/>
    <m/>
    <m/>
    <n v="1350"/>
    <x v="15"/>
    <n v="6"/>
    <m/>
    <m/>
    <m/>
    <x v="22"/>
    <x v="26"/>
    <x v="26"/>
  </r>
  <r>
    <s v="Bernese Mountain Dog"/>
    <m/>
    <x v="4"/>
    <x v="4"/>
    <n v="44"/>
    <s v="Affectionate"/>
    <s v=" Faithful"/>
    <s v=" Intelligent"/>
    <s v=" Loyal"/>
    <m/>
    <m/>
    <m/>
    <m/>
    <m/>
    <m/>
    <m/>
    <m/>
    <m/>
    <n v="900"/>
    <x v="16"/>
    <n v="5"/>
    <m/>
    <m/>
    <m/>
    <x v="23"/>
    <x v="27"/>
    <x v="27"/>
  </r>
  <r>
    <s v="Bichon Frise"/>
    <m/>
    <x v="5"/>
    <x v="0"/>
    <n v="4"/>
    <s v="Affectionate"/>
    <s v=" Cheerful"/>
    <s v=" Feisty"/>
    <s v=" Gentle"/>
    <s v=" Playful"/>
    <s v=" Intelligent"/>
    <s v=" Sensitive"/>
    <m/>
    <m/>
    <m/>
    <m/>
    <m/>
    <m/>
    <n v="850"/>
    <x v="17"/>
    <n v="3"/>
    <m/>
    <m/>
    <m/>
    <x v="24"/>
    <x v="28"/>
    <x v="28"/>
  </r>
  <r>
    <s v="Black and Tan Coonhound"/>
    <m/>
    <x v="7"/>
    <x v="8"/>
    <n v="55"/>
    <s v="Adaptable"/>
    <s v=" Easygoing"/>
    <s v=" Even-tempered"/>
    <s v=" Gentle"/>
    <s v=" Lovable"/>
    <s v=" Trusting"/>
    <s v=" Intelligent"/>
    <m/>
    <m/>
    <m/>
    <m/>
    <m/>
    <m/>
    <n v="350"/>
    <x v="7"/>
    <n v="3"/>
    <m/>
    <m/>
    <m/>
    <x v="25"/>
    <x v="29"/>
    <x v="29"/>
  </r>
  <r>
    <s v="Black Labrador Retriever"/>
    <m/>
    <x v="1"/>
    <x v="7"/>
    <n v="32"/>
    <s v="Affectionate"/>
    <s v=" Alert"/>
    <s v=" Cheerful"/>
    <s v=" Energetic"/>
    <s v=" Friendly"/>
    <s v=" Gentle"/>
    <s v=" Intelligent"/>
    <s v=" Loving"/>
    <s v=" Loyal"/>
    <s v=" Outgoing"/>
    <s v=" Playful"/>
    <s v=" Responsive"/>
    <s v=" Social"/>
    <n v="1500"/>
    <x v="18"/>
    <n v="3"/>
    <m/>
    <m/>
    <m/>
    <x v="26"/>
    <x v="30"/>
    <x v="30"/>
  </r>
  <r>
    <s v="Black Mouth Cur"/>
    <m/>
    <x v="7"/>
    <x v="8"/>
    <n v="32"/>
    <s v="Active"/>
    <s v=" Fearless"/>
    <s v=" Kind"/>
    <s v=" Loyal"/>
    <s v=" Protective"/>
    <s v=" Trainable"/>
    <m/>
    <m/>
    <m/>
    <m/>
    <m/>
    <m/>
    <m/>
    <n v="400"/>
    <x v="2"/>
    <n v="3"/>
    <m/>
    <m/>
    <m/>
    <x v="2"/>
    <x v="31"/>
    <x v="31"/>
  </r>
  <r>
    <s v="Black Russian Terrier"/>
    <m/>
    <x v="4"/>
    <x v="4"/>
    <n v="51"/>
    <s v="Brave"/>
    <s v=" Confident"/>
    <s v=" Energetic"/>
    <s v=" Hardy"/>
    <s v=" Lively"/>
    <s v=" Stable"/>
    <m/>
    <m/>
    <m/>
    <m/>
    <m/>
    <m/>
    <m/>
    <n v="2150"/>
    <x v="2"/>
    <n v="6"/>
    <m/>
    <m/>
    <m/>
    <x v="27"/>
    <x v="32"/>
    <x v="32"/>
  </r>
  <r>
    <s v="Bloodhound"/>
    <m/>
    <x v="7"/>
    <x v="8"/>
    <n v="46"/>
    <s v="Affectionate"/>
    <s v=" Even-tempered"/>
    <s v=" Gentle"/>
    <s v=" Stubborn"/>
    <s v=" Independent"/>
    <m/>
    <m/>
    <m/>
    <m/>
    <m/>
    <m/>
    <m/>
    <m/>
    <n v="1000"/>
    <x v="19"/>
    <n v="1"/>
    <m/>
    <m/>
    <m/>
    <x v="28"/>
    <x v="33"/>
    <x v="33"/>
  </r>
  <r>
    <s v="Blue Lacy"/>
    <m/>
    <x v="1"/>
    <x v="7"/>
    <n v="18"/>
    <s v="Active"/>
    <s v=" Alert"/>
    <s v=" Bold"/>
    <s v=" Devoted"/>
    <s v=" Intelligent"/>
    <s v=" Intense"/>
    <m/>
    <m/>
    <m/>
    <m/>
    <m/>
    <m/>
    <m/>
    <n v="700"/>
    <x v="2"/>
    <n v="4"/>
    <m/>
    <m/>
    <m/>
    <x v="2"/>
    <x v="34"/>
    <x v="34"/>
  </r>
  <r>
    <s v="Bluetick Coonhound"/>
    <s v="Bluetick"/>
    <x v="7"/>
    <x v="8"/>
    <n v="28"/>
    <s v="Friendly"/>
    <s v=" Active"/>
    <s v=" Gentle"/>
    <m/>
    <m/>
    <m/>
    <m/>
    <m/>
    <m/>
    <m/>
    <m/>
    <m/>
    <m/>
    <n v="550"/>
    <x v="2"/>
    <n v="1"/>
    <m/>
    <m/>
    <m/>
    <x v="29"/>
    <x v="35"/>
    <x v="35"/>
  </r>
  <r>
    <s v="Boerboel"/>
    <m/>
    <x v="4"/>
    <x v="4"/>
    <n v="80"/>
    <s v="Confident"/>
    <s v=" Dominant"/>
    <s v=" Intelligent"/>
    <s v=" Obedient"/>
    <s v=" Territorial"/>
    <m/>
    <m/>
    <m/>
    <m/>
    <m/>
    <m/>
    <m/>
    <m/>
    <n v="1750"/>
    <x v="2"/>
    <n v="6"/>
    <m/>
    <m/>
    <m/>
    <x v="30"/>
    <x v="36"/>
    <x v="36"/>
  </r>
  <r>
    <s v="Bolognese"/>
    <m/>
    <x v="4"/>
    <x v="0"/>
    <n v="3"/>
    <s v="Docile"/>
    <s v=" Enterprising"/>
    <s v=" Loyal"/>
    <s v=" Reserved"/>
    <s v=" Serious"/>
    <m/>
    <m/>
    <m/>
    <m/>
    <m/>
    <m/>
    <m/>
    <m/>
    <n v="1350"/>
    <x v="2"/>
    <n v="2"/>
    <m/>
    <m/>
    <m/>
    <x v="2"/>
    <x v="37"/>
    <x v="37"/>
  </r>
  <r>
    <s v="Border Collie"/>
    <m/>
    <x v="6"/>
    <x v="5"/>
    <n v="17"/>
    <s v="Intelligent"/>
    <s v=" Energetic"/>
    <s v=" Alert"/>
    <s v=" Responsive"/>
    <s v=" Tenacious"/>
    <s v=" Loyal"/>
    <s v=" Protective"/>
    <m/>
    <m/>
    <m/>
    <m/>
    <m/>
    <m/>
    <n v="700"/>
    <x v="20"/>
    <n v="6"/>
    <m/>
    <m/>
    <m/>
    <x v="31"/>
    <x v="32"/>
    <x v="38"/>
  </r>
  <r>
    <s v="Border Terrier"/>
    <m/>
    <x v="3"/>
    <x v="3"/>
    <n v="7"/>
    <s v="Affectionate"/>
    <s v=" Alert"/>
    <s v=" Even-tempered"/>
    <s v=" Fearless"/>
    <s v=" Intelligent"/>
    <s v=" Obedient"/>
    <m/>
    <m/>
    <m/>
    <m/>
    <m/>
    <m/>
    <m/>
    <n v="1300"/>
    <x v="21"/>
    <n v="4"/>
    <m/>
    <m/>
    <m/>
    <x v="32"/>
    <x v="38"/>
    <x v="39"/>
  </r>
  <r>
    <s v="Borzoi"/>
    <m/>
    <x v="7"/>
    <x v="1"/>
    <n v="41"/>
    <s v="Athletic"/>
    <s v=" Gentle"/>
    <s v=" Independent"/>
    <s v=" Intelligent"/>
    <s v=" Quiet"/>
    <s v=" Respectful"/>
    <m/>
    <m/>
    <m/>
    <m/>
    <m/>
    <m/>
    <m/>
    <n v="1100"/>
    <x v="22"/>
    <n v="1"/>
    <m/>
    <m/>
    <m/>
    <x v="33"/>
    <x v="8"/>
    <x v="40"/>
  </r>
  <r>
    <s v="Boston Terrier"/>
    <s v="Boston Bull"/>
    <x v="5"/>
    <x v="0"/>
    <n v="9"/>
    <s v="Affectionate"/>
    <s v=" Aggressive"/>
    <s v=" Friendly"/>
    <s v=" Gentle"/>
    <s v=" Intelligent"/>
    <s v=" Lively"/>
    <s v=" Playful"/>
    <m/>
    <m/>
    <m/>
    <m/>
    <m/>
    <m/>
    <n v="750"/>
    <x v="4"/>
    <n v="3"/>
    <m/>
    <m/>
    <m/>
    <x v="34"/>
    <x v="39"/>
    <x v="41"/>
  </r>
  <r>
    <s v="Bouvier des Flanders"/>
    <m/>
    <x v="6"/>
    <x v="5"/>
    <n v="42"/>
    <s v="Familial"/>
    <s v=" Gentle"/>
    <s v=" Intelligent"/>
    <s v=" Loyal"/>
    <s v=" Protective"/>
    <s v=" Rational"/>
    <m/>
    <m/>
    <m/>
    <m/>
    <m/>
    <m/>
    <m/>
    <n v="1750"/>
    <x v="3"/>
    <n v="5"/>
    <m/>
    <m/>
    <m/>
    <x v="35"/>
    <x v="40"/>
    <x v="41"/>
  </r>
  <r>
    <s v="Boxer"/>
    <m/>
    <x v="4"/>
    <x v="4"/>
    <n v="30"/>
    <s v="Brave"/>
    <s v=" Bright"/>
    <s v=" Confident"/>
    <s v=" Energetic"/>
    <s v=" Fearless"/>
    <s v=" Friendly"/>
    <s v=" Intelligent"/>
    <s v=" Loyal"/>
    <s v=" Playful"/>
    <m/>
    <m/>
    <m/>
    <m/>
    <n v="900"/>
    <x v="23"/>
    <n v="5"/>
    <m/>
    <m/>
    <m/>
    <x v="36"/>
    <x v="41"/>
    <x v="42"/>
  </r>
  <r>
    <s v="Boykin Spaniel"/>
    <m/>
    <x v="1"/>
    <x v="7"/>
    <n v="15"/>
    <s v="Companionable"/>
    <s v=" Eager"/>
    <s v=" Energetic"/>
    <s v=" Friendly"/>
    <s v=" Intelligent"/>
    <s v=" Trainable"/>
    <m/>
    <m/>
    <m/>
    <m/>
    <m/>
    <m/>
    <m/>
    <n v="900"/>
    <x v="2"/>
    <n v="3"/>
    <m/>
    <m/>
    <m/>
    <x v="37"/>
    <x v="42"/>
    <x v="43"/>
  </r>
  <r>
    <s v="Briard"/>
    <m/>
    <x v="6"/>
    <x v="7"/>
    <n v="35"/>
    <s v="Faithful"/>
    <s v=" Fearless"/>
    <s v=" Intelligent"/>
    <s v=" Loyal"/>
    <s v=" Obedient"/>
    <s v=" Protective"/>
    <m/>
    <m/>
    <m/>
    <m/>
    <m/>
    <m/>
    <m/>
    <n v="1100"/>
    <x v="21"/>
    <n v="6"/>
    <m/>
    <m/>
    <m/>
    <x v="38"/>
    <x v="32"/>
    <x v="44"/>
  </r>
  <r>
    <s v="Brittany Spaniel"/>
    <m/>
    <x v="1"/>
    <x v="7"/>
    <n v="17"/>
    <s v="Alert"/>
    <s v=" Independent"/>
    <s v=" Intelligent"/>
    <s v=" Responsive"/>
    <s v=" Social"/>
    <m/>
    <m/>
    <m/>
    <m/>
    <m/>
    <m/>
    <m/>
    <m/>
    <n v="750"/>
    <x v="24"/>
    <n v="3"/>
    <m/>
    <m/>
    <m/>
    <x v="39"/>
    <x v="43"/>
    <x v="45"/>
  </r>
  <r>
    <s v="Brussels Griffon"/>
    <s v="Brabancon Griffon"/>
    <x v="0"/>
    <x v="0"/>
    <n v="4"/>
    <s v="Alert"/>
    <s v=" Companionable"/>
    <s v=" Inquisitive"/>
    <s v=" Self-important"/>
    <s v=" Sensitive"/>
    <s v=" Watchful"/>
    <m/>
    <m/>
    <m/>
    <m/>
    <m/>
    <m/>
    <m/>
    <n v="900"/>
    <x v="2"/>
    <n v="3"/>
    <m/>
    <m/>
    <m/>
    <x v="40"/>
    <x v="44"/>
    <x v="46"/>
  </r>
  <r>
    <s v="Bull Terrier"/>
    <s v="American Pit Bull Terrier"/>
    <x v="3"/>
    <x v="3"/>
    <n v="28"/>
    <s v="Active"/>
    <s v=" Keen"/>
    <s v=" Protective"/>
    <s v=" Sweet-tempered"/>
    <s v=" Trainable"/>
    <m/>
    <m/>
    <m/>
    <m/>
    <m/>
    <m/>
    <m/>
    <m/>
    <n v="1350"/>
    <x v="25"/>
    <n v="6"/>
    <m/>
    <m/>
    <m/>
    <x v="41"/>
    <x v="45"/>
    <x v="47"/>
  </r>
  <r>
    <s v="Bullmastiff"/>
    <s v="Bull Mastiff"/>
    <x v="4"/>
    <x v="4"/>
    <n v="55"/>
    <s v="Alert"/>
    <s v=" Calm"/>
    <s v=" Courageous"/>
    <s v=" Devoted"/>
    <s v=" Docile"/>
    <s v=" Powerful"/>
    <s v=" Loyal"/>
    <s v=" Protective"/>
    <s v=" Reliable"/>
    <m/>
    <m/>
    <m/>
    <m/>
    <n v="1350"/>
    <x v="26"/>
    <n v="6"/>
    <n v="1"/>
    <m/>
    <m/>
    <x v="42"/>
    <x v="0"/>
    <x v="48"/>
  </r>
  <r>
    <s v="Cairn Terrier"/>
    <s v="Cairn"/>
    <x v="3"/>
    <x v="3"/>
    <n v="7"/>
    <s v="Active"/>
    <s v=" Assertive"/>
    <s v=" Courageous"/>
    <s v=" Fearless"/>
    <s v=" Hardy"/>
    <s v=" Intelligent"/>
    <m/>
    <m/>
    <m/>
    <m/>
    <m/>
    <m/>
    <m/>
    <n v="850"/>
    <x v="27"/>
    <n v="4"/>
    <m/>
    <m/>
    <m/>
    <x v="43"/>
    <x v="46"/>
    <x v="49"/>
  </r>
  <r>
    <s v="Canaan Dog"/>
    <m/>
    <x v="6"/>
    <x v="1"/>
    <n v="21"/>
    <s v="Alert"/>
    <s v=" Cautious"/>
    <s v=" Devoted"/>
    <s v=" Quick"/>
    <s v=" Vigilant"/>
    <m/>
    <m/>
    <m/>
    <m/>
    <m/>
    <m/>
    <m/>
    <m/>
    <n v="1000"/>
    <x v="2"/>
    <n v="3"/>
    <m/>
    <m/>
    <m/>
    <x v="44"/>
    <x v="38"/>
    <x v="50"/>
  </r>
  <r>
    <s v="Cane Corso Mastiff"/>
    <m/>
    <x v="4"/>
    <x v="4"/>
    <n v="47"/>
    <s v="Cheerful"/>
    <s v=" Courageous"/>
    <s v=" Loyal"/>
    <s v=" Quiet"/>
    <s v=" Social"/>
    <m/>
    <m/>
    <m/>
    <m/>
    <m/>
    <m/>
    <m/>
    <m/>
    <n v="1750"/>
    <x v="2"/>
    <n v="6"/>
    <m/>
    <m/>
    <m/>
    <x v="45"/>
    <x v="47"/>
    <x v="51"/>
  </r>
  <r>
    <s v="Cardigan"/>
    <m/>
    <x v="6"/>
    <x v="5"/>
    <n v="16"/>
    <s v="Active"/>
    <s v=" Affectionate"/>
    <s v=" Alert"/>
    <s v=" Companionable"/>
    <s v=" Devoted"/>
    <s v=" Gentle"/>
    <s v=" Intelligent"/>
    <m/>
    <m/>
    <m/>
    <m/>
    <m/>
    <m/>
    <n v="1100"/>
    <x v="28"/>
    <n v="4"/>
    <m/>
    <m/>
    <m/>
    <x v="46"/>
    <x v="48"/>
    <x v="52"/>
  </r>
  <r>
    <s v="Carolina Dog"/>
    <m/>
    <x v="2"/>
    <x v="1"/>
    <n v="18"/>
    <s v="Adaptable"/>
    <s v=" Gentle"/>
    <s v=" Loyal"/>
    <s v=" Primitive"/>
    <s v=" Reserved"/>
    <m/>
    <m/>
    <m/>
    <m/>
    <m/>
    <m/>
    <m/>
    <m/>
    <n v="900"/>
    <x v="2"/>
    <n v="3"/>
    <m/>
    <m/>
    <m/>
    <x v="2"/>
    <x v="49"/>
    <x v="53"/>
  </r>
  <r>
    <s v="Catahoula Leopard Dog"/>
    <m/>
    <x v="6"/>
    <x v="5"/>
    <n v="27"/>
    <s v="Alert"/>
    <s v=" Courageous"/>
    <s v=" Energetic"/>
    <s v=" Gentle"/>
    <s v=" Independent"/>
    <s v=" Intelligent"/>
    <s v=" Loving"/>
    <s v=" Loyal"/>
    <s v=" Protective"/>
    <m/>
    <m/>
    <m/>
    <m/>
    <n v="400"/>
    <x v="2"/>
    <n v="6"/>
    <m/>
    <m/>
    <m/>
    <x v="2"/>
    <x v="50"/>
    <x v="54"/>
  </r>
  <r>
    <s v="Cattle Dog"/>
    <m/>
    <x v="6"/>
    <x v="5"/>
    <n v="21"/>
    <s v="Aggressive"/>
    <s v=" Alert"/>
    <s v=" Energetic"/>
    <s v=" Intelligent"/>
    <s v=" Loyal"/>
    <s v=" Protective"/>
    <s v=" Responsive"/>
    <m/>
    <m/>
    <m/>
    <m/>
    <m/>
    <m/>
    <n v="600"/>
    <x v="8"/>
    <n v="6"/>
    <m/>
    <m/>
    <m/>
    <x v="11"/>
    <x v="51"/>
    <x v="55"/>
  </r>
  <r>
    <s v="Caucasian Sheepdog (Caucasian Ovtcharka)"/>
    <m/>
    <x v="4"/>
    <x v="4"/>
    <n v="63"/>
    <s v="Alert"/>
    <s v=" Calm"/>
    <s v=" Dominant"/>
    <s v=" Powerful"/>
    <s v=" Quick"/>
    <s v="Strong"/>
    <m/>
    <m/>
    <m/>
    <m/>
    <m/>
    <m/>
    <m/>
    <n v="1750"/>
    <x v="2"/>
    <n v="6"/>
    <m/>
    <m/>
    <m/>
    <x v="2"/>
    <x v="52"/>
    <x v="56"/>
  </r>
  <r>
    <s v="Cavalier King Charles Spaniel"/>
    <m/>
    <x v="0"/>
    <x v="0"/>
    <n v="7"/>
    <s v="Affectionate"/>
    <s v=" Cheerful"/>
    <s v=" Courageous"/>
    <s v=" Gentle"/>
    <s v=" Intelligent"/>
    <s v=" Social"/>
    <m/>
    <m/>
    <m/>
    <m/>
    <m/>
    <m/>
    <m/>
    <n v="1350"/>
    <x v="7"/>
    <n v="2"/>
    <m/>
    <m/>
    <m/>
    <x v="47"/>
    <x v="8"/>
    <x v="57"/>
  </r>
  <r>
    <s v="Chesapeake Bay Retriever"/>
    <m/>
    <x v="1"/>
    <x v="7"/>
    <n v="33"/>
    <s v="Happy"/>
    <s v=" Affectionate"/>
    <s v=" Dominant"/>
    <s v=" Intelligent"/>
    <s v=" Protective"/>
    <s v=" Quiet"/>
    <m/>
    <m/>
    <m/>
    <m/>
    <m/>
    <m/>
    <m/>
    <n v="800"/>
    <x v="29"/>
    <n v="3"/>
    <m/>
    <m/>
    <m/>
    <x v="48"/>
    <x v="53"/>
    <x v="54"/>
  </r>
  <r>
    <s v="Chihuahua"/>
    <m/>
    <x v="0"/>
    <x v="0"/>
    <n v="2"/>
    <s v="Alert"/>
    <s v=" Courageous"/>
    <s v=" Devoted"/>
    <s v=" Lively"/>
    <s v=" Intelligent"/>
    <s v=" Quick"/>
    <m/>
    <m/>
    <m/>
    <m/>
    <m/>
    <m/>
    <m/>
    <n v="700"/>
    <x v="30"/>
    <n v="2"/>
    <m/>
    <m/>
    <m/>
    <x v="49"/>
    <x v="54"/>
    <x v="11"/>
  </r>
  <r>
    <s v="Chinese Crested Dog"/>
    <m/>
    <x v="0"/>
    <x v="0"/>
    <n v="4"/>
    <s v="Affectionate"/>
    <s v=" Alert"/>
    <s v=" Happy"/>
    <s v=" Lively"/>
    <s v=" Playful"/>
    <s v=" Sweet-tempered"/>
    <m/>
    <m/>
    <m/>
    <m/>
    <m/>
    <m/>
    <m/>
    <n v="900"/>
    <x v="31"/>
    <n v="2"/>
    <m/>
    <m/>
    <m/>
    <x v="50"/>
    <x v="55"/>
    <x v="58"/>
  </r>
  <r>
    <s v="Chinese Foo Dog"/>
    <m/>
    <x v="4"/>
    <x v="6"/>
    <n v="25"/>
    <s v="Friendly"/>
    <s v=" Devoted"/>
    <s v=" Courageous"/>
    <m/>
    <m/>
    <m/>
    <m/>
    <m/>
    <m/>
    <m/>
    <m/>
    <m/>
    <m/>
    <n v="2000"/>
    <x v="2"/>
    <n v="5"/>
    <m/>
    <m/>
    <m/>
    <x v="2"/>
    <x v="56"/>
    <x v="59"/>
  </r>
  <r>
    <s v="Chinook"/>
    <m/>
    <x v="4"/>
    <x v="6"/>
    <n v="32"/>
    <s v="Alert"/>
    <s v=" Calm"/>
    <s v=" Dignified"/>
    <s v=" Friendly"/>
    <s v=" Responsive"/>
    <m/>
    <m/>
    <m/>
    <m/>
    <m/>
    <m/>
    <m/>
    <m/>
    <n v="900"/>
    <x v="2"/>
    <n v="4"/>
    <m/>
    <m/>
    <m/>
    <x v="51"/>
    <x v="57"/>
    <x v="60"/>
  </r>
  <r>
    <s v="Chocolate Labrador Retriever"/>
    <m/>
    <x v="1"/>
    <x v="7"/>
    <n v="32"/>
    <s v="Affectionate"/>
    <s v=" Alert"/>
    <s v=" Cheerful"/>
    <s v=" Energetic"/>
    <s v=" Friendly"/>
    <s v=" Gentle"/>
    <s v=" Intelligent"/>
    <s v=" Loving"/>
    <s v=" Loyal"/>
    <s v=" Outgoing"/>
    <s v=" Playful"/>
    <s v=" Responsive"/>
    <s v=" Social"/>
    <n v="1500"/>
    <x v="18"/>
    <n v="3"/>
    <m/>
    <m/>
    <m/>
    <x v="26"/>
    <x v="58"/>
    <x v="61"/>
  </r>
  <r>
    <s v="Chow Chow"/>
    <s v="Chow"/>
    <x v="5"/>
    <x v="6"/>
    <n v="26"/>
    <s v="Aloof"/>
    <s v=" Independent"/>
    <s v=" Loyal"/>
    <s v=" Quiet"/>
    <s v=" Intelligent"/>
    <s v=" Protective"/>
    <s v=" Detached"/>
    <m/>
    <m/>
    <m/>
    <m/>
    <m/>
    <m/>
    <n v="700"/>
    <x v="32"/>
    <n v="3"/>
    <m/>
    <m/>
    <m/>
    <x v="52"/>
    <x v="59"/>
    <x v="62"/>
  </r>
  <r>
    <s v="Cirneco dell'Etna"/>
    <m/>
    <x v="7"/>
    <x v="1"/>
    <n v="11"/>
    <s v="Affectionate"/>
    <s v=" Gentle"/>
    <s v=" Lively"/>
    <m/>
    <m/>
    <m/>
    <m/>
    <m/>
    <m/>
    <m/>
    <m/>
    <m/>
    <m/>
    <n v="900"/>
    <x v="2"/>
    <n v="3"/>
    <m/>
    <m/>
    <m/>
    <x v="53"/>
    <x v="39"/>
    <x v="63"/>
  </r>
  <r>
    <s v="Clumber Spaniel"/>
    <s v="Clumber"/>
    <x v="1"/>
    <x v="7"/>
    <n v="32"/>
    <s v="Gentle"/>
    <s v=" Loyal"/>
    <s v=" Affectionate"/>
    <s v=" Dignified"/>
    <s v=" Aloof"/>
    <m/>
    <m/>
    <m/>
    <m/>
    <m/>
    <m/>
    <m/>
    <m/>
    <n v="1000"/>
    <x v="0"/>
    <n v="3"/>
    <m/>
    <m/>
    <m/>
    <x v="54"/>
    <x v="47"/>
    <x v="64"/>
  </r>
  <r>
    <s v="Cockapoo"/>
    <m/>
    <x v="1"/>
    <x v="7"/>
    <n v="8"/>
    <s v="Affectionate"/>
    <s v=" Alert"/>
    <s v=" Cheerful"/>
    <s v=" Friendly"/>
    <s v=" Intelligent"/>
    <s v=" Loving"/>
    <s v=" Loyal"/>
    <s v=" Outgoing"/>
    <s v=" Playful"/>
    <s v=" Responsive"/>
    <s v=" Social"/>
    <m/>
    <m/>
    <n v="1000"/>
    <x v="2"/>
    <n v="3"/>
    <m/>
    <m/>
    <m/>
    <x v="2"/>
    <x v="46"/>
    <x v="65"/>
  </r>
  <r>
    <s v="Cocker Spaniel"/>
    <m/>
    <x v="1"/>
    <x v="7"/>
    <n v="10"/>
    <s v="Even Tempered"/>
    <s v=" Joyful"/>
    <s v=" Merry"/>
    <s v=" Outgoing"/>
    <s v=" Intelligent"/>
    <s v=" Sociable"/>
    <s v=" Trusting"/>
    <m/>
    <m/>
    <m/>
    <m/>
    <m/>
    <m/>
    <n v="700"/>
    <x v="33"/>
    <n v="3"/>
    <m/>
    <m/>
    <m/>
    <x v="55"/>
    <x v="60"/>
    <x v="66"/>
  </r>
  <r>
    <s v="Collie"/>
    <m/>
    <x v="6"/>
    <x v="5"/>
    <n v="31"/>
    <s v="Friendly"/>
    <s v=" Gentle"/>
    <s v=" Intelligent"/>
    <s v=" Loyal"/>
    <s v=" Protective"/>
    <s v=" Responsive"/>
    <s v=" Social"/>
    <m/>
    <m/>
    <m/>
    <m/>
    <m/>
    <m/>
    <n v="500"/>
    <x v="34"/>
    <n v="5"/>
    <m/>
    <m/>
    <m/>
    <x v="56"/>
    <x v="22"/>
    <x v="67"/>
  </r>
  <r>
    <s v="Coonhound"/>
    <m/>
    <x v="7"/>
    <x v="8"/>
    <n v="55"/>
    <s v="Adaptable"/>
    <s v=" Easygoing"/>
    <s v=" Even-tempered"/>
    <s v=" Gentle"/>
    <s v=" Lovable"/>
    <s v=" Trusting"/>
    <s v=" Intelligent"/>
    <m/>
    <m/>
    <m/>
    <m/>
    <m/>
    <m/>
    <n v="350"/>
    <x v="7"/>
    <n v="3"/>
    <m/>
    <m/>
    <m/>
    <x v="25"/>
    <x v="61"/>
    <x v="68"/>
  </r>
  <r>
    <s v="Corgi"/>
    <m/>
    <x v="6"/>
    <x v="5"/>
    <n v="13"/>
    <s v="Active"/>
    <s v=" Affectionate"/>
    <s v=" Alert"/>
    <s v=" Companionable"/>
    <s v=" Devoted"/>
    <s v=" Gentle"/>
    <s v=" Intelligent"/>
    <m/>
    <m/>
    <m/>
    <m/>
    <m/>
    <m/>
    <n v="1100"/>
    <x v="28"/>
    <n v="4"/>
    <m/>
    <m/>
    <m/>
    <x v="46"/>
    <x v="17"/>
    <x v="69"/>
  </r>
  <r>
    <s v="Coton de Tulear"/>
    <m/>
    <x v="5"/>
    <x v="0"/>
    <n v="6"/>
    <s v="Affectionate"/>
    <s v=" Intelligent"/>
    <s v=" Lively"/>
    <s v=" Playful"/>
    <s v=" Trainable"/>
    <s v=" Vocal"/>
    <m/>
    <m/>
    <m/>
    <m/>
    <m/>
    <m/>
    <m/>
    <n v="2700"/>
    <x v="2"/>
    <n v="3"/>
    <m/>
    <m/>
    <m/>
    <x v="57"/>
    <x v="21"/>
    <x v="70"/>
  </r>
  <r>
    <s v="Curly-Coated Retriever"/>
    <m/>
    <x v="1"/>
    <x v="7"/>
    <n v="34"/>
    <s v="Clever"/>
    <s v=" Independent"/>
    <s v=" Intelligent"/>
    <s v=" Lively"/>
    <s v=" Sensitive"/>
    <s v=" Trainable"/>
    <m/>
    <m/>
    <m/>
    <m/>
    <m/>
    <m/>
    <m/>
    <n v="700"/>
    <x v="35"/>
    <n v="3"/>
    <m/>
    <m/>
    <m/>
    <x v="58"/>
    <x v="22"/>
    <x v="63"/>
  </r>
  <r>
    <s v="Dachshund"/>
    <m/>
    <x v="7"/>
    <x v="8"/>
    <n v="7"/>
    <s v="Clever"/>
    <s v=" Courageous"/>
    <s v=" Devoted"/>
    <s v=" Lively"/>
    <s v=" Playful"/>
    <s v=" Stubborn"/>
    <m/>
    <m/>
    <m/>
    <m/>
    <m/>
    <m/>
    <m/>
    <n v="600"/>
    <x v="23"/>
    <n v="3"/>
    <m/>
    <m/>
    <m/>
    <x v="59"/>
    <x v="14"/>
    <x v="14"/>
  </r>
  <r>
    <s v="Dalmatian"/>
    <m/>
    <x v="5"/>
    <x v="0"/>
    <n v="25"/>
    <s v="Active"/>
    <s v=" Energetic"/>
    <s v=" Friendly"/>
    <s v=" Intelligent"/>
    <s v=" Outgoing"/>
    <s v=" Playful"/>
    <s v=" Sensitive"/>
    <m/>
    <m/>
    <m/>
    <m/>
    <m/>
    <m/>
    <n v="800"/>
    <x v="36"/>
    <n v="3"/>
    <m/>
    <m/>
    <m/>
    <x v="60"/>
    <x v="46"/>
    <x v="71"/>
  </r>
  <r>
    <s v="Dandi Dinmont Terrier"/>
    <s v="Dandie Dinmont"/>
    <x v="3"/>
    <x v="3"/>
    <n v="10"/>
    <s v="Affectionate"/>
    <s v=" Companionable"/>
    <s v=" Determined"/>
    <s v=" Fun-loving"/>
    <s v=" Independent"/>
    <s v=" Lively"/>
    <s v=" Intelligent"/>
    <m/>
    <m/>
    <m/>
    <m/>
    <m/>
    <m/>
    <n v="1500"/>
    <x v="37"/>
    <n v="3"/>
    <m/>
    <m/>
    <m/>
    <x v="61"/>
    <x v="62"/>
    <x v="72"/>
  </r>
  <r>
    <s v="Dhole"/>
    <m/>
    <x v="2"/>
    <x v="2"/>
    <n v="18"/>
    <s v="Wild"/>
    <m/>
    <m/>
    <m/>
    <m/>
    <m/>
    <m/>
    <m/>
    <m/>
    <m/>
    <m/>
    <m/>
    <m/>
    <m/>
    <x v="2"/>
    <m/>
    <m/>
    <m/>
    <m/>
    <x v="2"/>
    <x v="1"/>
    <x v="2"/>
  </r>
  <r>
    <s v="Dingo"/>
    <m/>
    <x v="2"/>
    <x v="2"/>
    <n v="16"/>
    <s v="Wild"/>
    <m/>
    <m/>
    <m/>
    <m/>
    <m/>
    <m/>
    <m/>
    <m/>
    <m/>
    <m/>
    <m/>
    <m/>
    <m/>
    <x v="2"/>
    <m/>
    <m/>
    <m/>
    <m/>
    <x v="2"/>
    <x v="63"/>
    <x v="2"/>
  </r>
  <r>
    <s v="Doberman Pinscher"/>
    <s v="Doberman"/>
    <x v="4"/>
    <x v="4"/>
    <n v="43"/>
    <s v="Alert"/>
    <s v=" Energetic"/>
    <s v=" Fearless"/>
    <s v=" Intelligent"/>
    <s v=" Loyal"/>
    <s v=" Obedient"/>
    <m/>
    <m/>
    <m/>
    <m/>
    <m/>
    <m/>
    <m/>
    <n v="900"/>
    <x v="38"/>
    <n v="6"/>
    <n v="1"/>
    <m/>
    <m/>
    <x v="62"/>
    <x v="64"/>
    <x v="73"/>
  </r>
  <r>
    <s v="Dogo Argentino"/>
    <m/>
    <x v="4"/>
    <x v="4"/>
    <n v="43"/>
    <s v="Affectionate"/>
    <s v=" Cheerful"/>
    <s v=" Friendly"/>
    <s v=" Loyal"/>
    <s v=" Protective"/>
    <s v=" Tolerant"/>
    <s v=" Social"/>
    <m/>
    <m/>
    <m/>
    <m/>
    <m/>
    <m/>
    <n v="39000"/>
    <x v="2"/>
    <n v="5"/>
    <m/>
    <n v="1"/>
    <m/>
    <x v="2"/>
    <x v="65"/>
    <x v="74"/>
  </r>
  <r>
    <s v="Dogue de Bordeaux"/>
    <m/>
    <x v="4"/>
    <x v="4"/>
    <n v="60"/>
    <s v="Companionable"/>
    <s v=" Courageous"/>
    <s v=" Devoted"/>
    <s v=" Even-tempered"/>
    <s v=" Loyal"/>
    <s v=" Vigiliant"/>
    <m/>
    <m/>
    <m/>
    <m/>
    <m/>
    <m/>
    <m/>
    <n v="1150"/>
    <x v="2"/>
    <n v="6"/>
    <m/>
    <m/>
    <m/>
    <x v="63"/>
    <x v="66"/>
    <x v="75"/>
  </r>
  <r>
    <s v="Dutch Shepherd"/>
    <m/>
    <x v="6"/>
    <x v="5"/>
    <n v="28"/>
    <s v="Affectionate"/>
    <s v=" Alert"/>
    <s v=" Loyal"/>
    <s v=" Obedient"/>
    <s v=" Reliable"/>
    <s v=" Trainable"/>
    <m/>
    <m/>
    <m/>
    <m/>
    <m/>
    <m/>
    <m/>
    <n v="1100"/>
    <x v="2"/>
    <n v="5"/>
    <m/>
    <m/>
    <m/>
    <x v="2"/>
    <x v="48"/>
    <x v="52"/>
  </r>
  <r>
    <s v="English Bulldog"/>
    <m/>
    <x v="5"/>
    <x v="0"/>
    <n v="25"/>
    <s v="Aggressive"/>
    <s v=" Courageous"/>
    <s v=" Friendly"/>
    <s v=" Loving"/>
    <s v=" Social"/>
    <s v=" Sweet"/>
    <m/>
    <m/>
    <m/>
    <m/>
    <m/>
    <m/>
    <m/>
    <n v="1600"/>
    <x v="39"/>
    <n v="3"/>
    <m/>
    <m/>
    <m/>
    <x v="64"/>
    <x v="67"/>
    <x v="76"/>
  </r>
  <r>
    <s v="English Cocker Spaniel"/>
    <m/>
    <x v="1"/>
    <x v="7"/>
    <n v="14"/>
    <s v="Affectionate"/>
    <s v=" Faithful"/>
    <s v=" Friendly"/>
    <s v=" Intelligent"/>
    <s v=" Playful"/>
    <s v=" Quiet"/>
    <s v=" Trainable"/>
    <m/>
    <m/>
    <m/>
    <m/>
    <m/>
    <m/>
    <n v="1050"/>
    <x v="40"/>
    <n v="4"/>
    <m/>
    <m/>
    <m/>
    <x v="65"/>
    <x v="9"/>
    <x v="77"/>
  </r>
  <r>
    <s v="English Coonhound"/>
    <m/>
    <x v="7"/>
    <x v="8"/>
    <n v="26"/>
    <s v="Active"/>
    <s v=" Energetic"/>
    <s v=" High-strung"/>
    <s v=" Loyal"/>
    <m/>
    <m/>
    <m/>
    <m/>
    <m/>
    <m/>
    <m/>
    <m/>
    <m/>
    <n v="1100"/>
    <x v="2"/>
    <n v="4"/>
    <m/>
    <m/>
    <m/>
    <x v="66"/>
    <x v="68"/>
    <x v="78"/>
  </r>
  <r>
    <s v="English Pointer"/>
    <m/>
    <x v="1"/>
    <x v="7"/>
    <n v="25"/>
    <s v="Active"/>
    <s v=" Affectionate"/>
    <s v=" Amiable"/>
    <s v=" Even-tempered"/>
    <s v=" Kind"/>
    <s v=" Loyal"/>
    <s v=" Intelligent"/>
    <m/>
    <m/>
    <m/>
    <m/>
    <m/>
    <m/>
    <n v="450"/>
    <x v="41"/>
    <n v="4"/>
    <m/>
    <m/>
    <m/>
    <x v="67"/>
    <x v="69"/>
    <x v="79"/>
  </r>
  <r>
    <s v="English Setter"/>
    <m/>
    <x v="1"/>
    <x v="7"/>
    <n v="30"/>
    <s v="Strong-willed"/>
    <s v=" Mischevious"/>
    <s v=" Gentle"/>
    <s v=" Energetic"/>
    <s v=" Intelligent"/>
    <m/>
    <m/>
    <m/>
    <m/>
    <m/>
    <m/>
    <m/>
    <m/>
    <n v="500"/>
    <x v="0"/>
    <n v="3"/>
    <m/>
    <m/>
    <m/>
    <x v="68"/>
    <x v="8"/>
    <x v="80"/>
  </r>
  <r>
    <s v="English Shepherd"/>
    <m/>
    <x v="6"/>
    <x v="5"/>
    <n v="25"/>
    <s v="Adaptable"/>
    <s v=" Alert"/>
    <s v=" Courageous"/>
    <s v=" Energetic"/>
    <s v=" Friendly"/>
    <s v=" Independent"/>
    <s v=" Intelligent"/>
    <s v=" Playful"/>
    <s v=" Responsibe"/>
    <m/>
    <m/>
    <m/>
    <m/>
    <n v="900"/>
    <x v="2"/>
    <n v="4"/>
    <m/>
    <m/>
    <m/>
    <x v="2"/>
    <x v="70"/>
    <x v="81"/>
  </r>
  <r>
    <s v="English Springer Spaniel"/>
    <m/>
    <x v="1"/>
    <x v="7"/>
    <n v="23"/>
    <s v="Affectionate"/>
    <s v=" Alert"/>
    <s v=" Cheerful"/>
    <s v=" Energetic"/>
    <s v=" Intelligent"/>
    <s v=" Playful"/>
    <s v=" Social"/>
    <m/>
    <m/>
    <m/>
    <m/>
    <m/>
    <m/>
    <n v="750"/>
    <x v="42"/>
    <n v="3"/>
    <m/>
    <m/>
    <m/>
    <x v="69"/>
    <x v="71"/>
    <x v="82"/>
  </r>
  <r>
    <s v="English Toy Spaniel"/>
    <s v="Blenheim Spaniel"/>
    <x v="0"/>
    <x v="0"/>
    <n v="5"/>
    <s v="Affectionate"/>
    <s v=" Gentle"/>
    <s v=" Happy"/>
    <s v=" Loving"/>
    <s v=" Playful"/>
    <s v=" Reserved"/>
    <m/>
    <m/>
    <m/>
    <m/>
    <m/>
    <m/>
    <m/>
    <n v="1400"/>
    <x v="2"/>
    <n v="3"/>
    <m/>
    <m/>
    <m/>
    <x v="70"/>
    <x v="72"/>
    <x v="27"/>
  </r>
  <r>
    <s v="Entlebucher"/>
    <m/>
    <x v="6"/>
    <x v="4"/>
    <n v="27"/>
    <s v="Agile"/>
    <s v=" Devoted"/>
    <s v=" Independent"/>
    <s v=" Loyal"/>
    <s v=" Self-confident"/>
    <m/>
    <m/>
    <m/>
    <m/>
    <m/>
    <m/>
    <m/>
    <m/>
    <m/>
    <x v="2"/>
    <n v="6"/>
    <m/>
    <m/>
    <m/>
    <x v="71"/>
    <x v="73"/>
    <x v="2"/>
  </r>
  <r>
    <s v="Eskimo Dog"/>
    <m/>
    <x v="5"/>
    <x v="6"/>
    <n v="8"/>
    <s v="Alert"/>
    <s v=" Energetic"/>
    <s v=" Friendly"/>
    <s v=" Independent"/>
    <s v=" Intelligent"/>
    <s v=" Protective"/>
    <m/>
    <m/>
    <m/>
    <m/>
    <m/>
    <m/>
    <m/>
    <n v="700"/>
    <x v="2"/>
    <n v="4"/>
    <m/>
    <m/>
    <m/>
    <x v="6"/>
    <x v="49"/>
    <x v="83"/>
  </r>
  <r>
    <s v="Feist"/>
    <m/>
    <x v="3"/>
    <x v="3"/>
    <n v="15"/>
    <s v="Agile"/>
    <s v=" Alert"/>
    <s v=" Lovable"/>
    <s v=" Spirited"/>
    <s v=" Swift"/>
    <m/>
    <m/>
    <m/>
    <m/>
    <m/>
    <m/>
    <m/>
    <m/>
    <n v="350"/>
    <x v="2"/>
    <n v="4"/>
    <m/>
    <m/>
    <m/>
    <x v="2"/>
    <x v="46"/>
    <x v="84"/>
  </r>
  <r>
    <s v="Field Spaniel"/>
    <m/>
    <x v="1"/>
    <x v="7"/>
    <n v="19"/>
    <s v="Adaptable"/>
    <s v=" Cautious"/>
    <s v=" Docile"/>
    <s v=" Familial"/>
    <s v=" Sensitive"/>
    <s v=" Sociable"/>
    <m/>
    <m/>
    <m/>
    <m/>
    <m/>
    <m/>
    <m/>
    <n v="900"/>
    <x v="6"/>
    <n v="3"/>
    <m/>
    <m/>
    <m/>
    <x v="72"/>
    <x v="74"/>
    <x v="85"/>
  </r>
  <r>
    <s v="Fila Brasileiro"/>
    <m/>
    <x v="4"/>
    <x v="4"/>
    <n v="46"/>
    <s v="Brave"/>
    <s v=" Courageous"/>
    <s v=" Determined"/>
    <s v=" Docile"/>
    <s v=" Loyal"/>
    <s v=" Obedient"/>
    <m/>
    <m/>
    <m/>
    <m/>
    <m/>
    <m/>
    <m/>
    <n v="1150"/>
    <x v="2"/>
    <n v="5"/>
    <m/>
    <n v="1"/>
    <m/>
    <x v="2"/>
    <x v="41"/>
    <x v="86"/>
  </r>
  <r>
    <s v="Finnish Lapphund"/>
    <m/>
    <x v="6"/>
    <x v="6"/>
    <n v="18"/>
    <s v="Calm"/>
    <s v=" Courageous"/>
    <s v=" Faithful"/>
    <s v=" Friendly"/>
    <s v=" Keen"/>
    <m/>
    <m/>
    <m/>
    <m/>
    <m/>
    <m/>
    <m/>
    <m/>
    <n v="700"/>
    <x v="2"/>
    <n v="5"/>
    <m/>
    <m/>
    <m/>
    <x v="73"/>
    <x v="75"/>
    <x v="87"/>
  </r>
  <r>
    <s v="Finnish Spitz"/>
    <m/>
    <x v="5"/>
    <x v="6"/>
    <n v="15"/>
    <s v="Happy"/>
    <s v=" Independent"/>
    <s v=" Intelligent"/>
    <s v=" Loyal"/>
    <s v=" Playful"/>
    <s v=" Vocal"/>
    <m/>
    <m/>
    <m/>
    <m/>
    <m/>
    <m/>
    <m/>
    <n v="600"/>
    <x v="41"/>
    <n v="3"/>
    <m/>
    <m/>
    <m/>
    <x v="74"/>
    <x v="40"/>
    <x v="88"/>
  </r>
  <r>
    <s v="Flat-coated Retriever"/>
    <m/>
    <x v="1"/>
    <x v="7"/>
    <n v="30"/>
    <s v="Friendly"/>
    <s v=" Confident"/>
    <s v=" Devoted"/>
    <s v=" Optimistic"/>
    <s v=" Outgoing"/>
    <s v=" Intelligent"/>
    <m/>
    <m/>
    <m/>
    <m/>
    <m/>
    <m/>
    <m/>
    <n v="1100"/>
    <x v="40"/>
    <n v="5"/>
    <m/>
    <m/>
    <m/>
    <x v="75"/>
    <x v="41"/>
    <x v="89"/>
  </r>
  <r>
    <s v="Fox Terrier"/>
    <m/>
    <x v="3"/>
    <x v="3"/>
    <n v="8"/>
    <s v="Active"/>
    <s v=" Affectionate"/>
    <s v=" Alert"/>
    <s v=" Fearless"/>
    <s v=" Intelligent"/>
    <s v=" Playful"/>
    <m/>
    <m/>
    <m/>
    <m/>
    <m/>
    <m/>
    <m/>
    <n v="850"/>
    <x v="13"/>
    <n v="3"/>
    <m/>
    <m/>
    <m/>
    <x v="76"/>
    <x v="18"/>
    <x v="90"/>
  </r>
  <r>
    <s v="Foxhound"/>
    <m/>
    <x v="7"/>
    <x v="8"/>
    <n v="32"/>
    <s v="Independent"/>
    <s v=" Intelligent"/>
    <s v=" Kind"/>
    <s v=" Loving"/>
    <s v=" Loyal"/>
    <s v=" Sweet-tempered"/>
    <m/>
    <m/>
    <m/>
    <m/>
    <m/>
    <m/>
    <m/>
    <n v="500"/>
    <x v="43"/>
    <n v="2"/>
    <m/>
    <m/>
    <m/>
    <x v="77"/>
    <x v="76"/>
    <x v="91"/>
  </r>
  <r>
    <s v="French Bulldog"/>
    <m/>
    <x v="5"/>
    <x v="0"/>
    <n v="12"/>
    <s v="Affectionate"/>
    <s v=" Playful"/>
    <s v=" Alert"/>
    <s v=" Athletic"/>
    <s v=" Bright"/>
    <s v=" Easygoing"/>
    <s v=" Keen"/>
    <s v=" Lively"/>
    <s v=" Patient"/>
    <m/>
    <m/>
    <m/>
    <m/>
    <n v="3000"/>
    <x v="44"/>
    <n v="3"/>
    <m/>
    <m/>
    <m/>
    <x v="78"/>
    <x v="16"/>
    <x v="92"/>
  </r>
  <r>
    <s v="Galgo Spanish Greyhound"/>
    <m/>
    <x v="7"/>
    <x v="1"/>
    <n v="25"/>
    <s v="Affectionate"/>
    <s v=" Calm"/>
    <s v=" Quiet"/>
    <s v=" Gentle"/>
    <m/>
    <m/>
    <m/>
    <m/>
    <m/>
    <m/>
    <m/>
    <m/>
    <m/>
    <n v="700"/>
    <x v="2"/>
    <n v="3"/>
    <m/>
    <m/>
    <m/>
    <x v="2"/>
    <x v="71"/>
    <x v="18"/>
  </r>
  <r>
    <s v="German Pinscher"/>
    <m/>
    <x v="4"/>
    <x v="3"/>
    <n v="14"/>
    <s v="Even-tempered"/>
    <s v=" Familial"/>
    <s v=" Courageous"/>
    <s v=" Lively"/>
    <s v=" Loving"/>
    <s v=" Spirited"/>
    <m/>
    <m/>
    <m/>
    <m/>
    <m/>
    <m/>
    <m/>
    <n v="1500"/>
    <x v="2"/>
    <n v="6"/>
    <n v="1"/>
    <m/>
    <m/>
    <x v="79"/>
    <x v="77"/>
    <x v="93"/>
  </r>
  <r>
    <s v="German Shepherd Dog"/>
    <s v="German Shepherd"/>
    <x v="6"/>
    <x v="5"/>
    <n v="35"/>
    <s v="Alert"/>
    <s v=" Confident"/>
    <s v=" Courageous"/>
    <s v=" Curious"/>
    <s v=" Intelligent"/>
    <s v=" Loyal"/>
    <s v=" Obedient"/>
    <s v=" Watchful"/>
    <m/>
    <m/>
    <m/>
    <m/>
    <m/>
    <n v="1400"/>
    <x v="45"/>
    <n v="6"/>
    <n v="1"/>
    <m/>
    <n v="8"/>
    <x v="80"/>
    <x v="78"/>
    <x v="94"/>
  </r>
  <r>
    <s v="German Shorthaired Pointer"/>
    <s v="German Short Haired Pointer"/>
    <x v="4"/>
    <x v="7"/>
    <n v="29"/>
    <s v="Affectionate"/>
    <s v=" Boisterous"/>
    <s v=" Bold"/>
    <s v=" Cooperative"/>
    <s v=" Intelligent"/>
    <s v=" Trainable"/>
    <m/>
    <m/>
    <m/>
    <m/>
    <m/>
    <m/>
    <m/>
    <n v="700"/>
    <x v="46"/>
    <n v="3"/>
    <m/>
    <m/>
    <m/>
    <x v="81"/>
    <x v="38"/>
    <x v="95"/>
  </r>
  <r>
    <s v="German Spitz"/>
    <m/>
    <x v="5"/>
    <x v="6"/>
    <n v="8"/>
    <s v="Alert"/>
    <s v=" Energetic"/>
    <s v=" Friendly"/>
    <s v=" Independent"/>
    <s v=" Intelligent"/>
    <s v=" Protective"/>
    <m/>
    <m/>
    <m/>
    <m/>
    <m/>
    <m/>
    <m/>
    <n v="700"/>
    <x v="2"/>
    <n v="4"/>
    <m/>
    <m/>
    <m/>
    <x v="6"/>
    <x v="17"/>
    <x v="96"/>
  </r>
  <r>
    <s v="German Wirehaired Pointer"/>
    <m/>
    <x v="1"/>
    <x v="7"/>
    <n v="30"/>
    <s v="Active"/>
    <s v=" Affectionate"/>
    <s v=" Friendly"/>
    <s v=" Intelligent"/>
    <s v=" Loyal"/>
    <s v=" Willful"/>
    <s v=" Responsive"/>
    <m/>
    <m/>
    <m/>
    <m/>
    <m/>
    <m/>
    <n v="800"/>
    <x v="7"/>
    <n v="6"/>
    <m/>
    <m/>
    <m/>
    <x v="82"/>
    <x v="61"/>
    <x v="97"/>
  </r>
  <r>
    <s v="Giant Schnauzer"/>
    <m/>
    <x v="4"/>
    <x v="5"/>
    <n v="31"/>
    <s v="Devoted"/>
    <s v=" Good-natured"/>
    <s v=" Intelligent"/>
    <s v=" Lively"/>
    <s v=" Playful"/>
    <s v=" Trainable"/>
    <m/>
    <m/>
    <m/>
    <m/>
    <m/>
    <m/>
    <m/>
    <n v="1250"/>
    <x v="2"/>
    <m/>
    <m/>
    <m/>
    <m/>
    <x v="83"/>
    <x v="16"/>
    <x v="98"/>
  </r>
  <r>
    <s v="Giant Schnauzer"/>
    <m/>
    <x v="4"/>
    <x v="0"/>
    <n v="38"/>
    <s v="Dominant"/>
    <s v=" Intelligent"/>
    <s v=" Kind"/>
    <s v=" Loyal"/>
    <s v=" Powerful"/>
    <s v=" Strong-willed"/>
    <m/>
    <m/>
    <m/>
    <m/>
    <m/>
    <m/>
    <m/>
    <n v="1250"/>
    <x v="47"/>
    <n v="6"/>
    <m/>
    <m/>
    <m/>
    <x v="83"/>
    <x v="79"/>
    <x v="99"/>
  </r>
  <r>
    <s v="Glen of Imaal Terrier"/>
    <m/>
    <x v="3"/>
    <x v="3"/>
    <n v="16"/>
    <s v="Active"/>
    <s v=" Agile"/>
    <s v=" Courageous"/>
    <s v=" Gentle"/>
    <s v=" Loyal"/>
    <s v=" Spirited"/>
    <m/>
    <m/>
    <m/>
    <m/>
    <m/>
    <m/>
    <m/>
    <n v="900"/>
    <x v="2"/>
    <n v="3"/>
    <m/>
    <m/>
    <m/>
    <x v="84"/>
    <x v="80"/>
    <x v="100"/>
  </r>
  <r>
    <s v="Golden Retriever"/>
    <m/>
    <x v="1"/>
    <x v="7"/>
    <n v="32"/>
    <s v="Confident"/>
    <s v=" Friendly"/>
    <s v=" Intelligent"/>
    <s v=" Kind"/>
    <s v=" Reliable"/>
    <s v=" Trustworthy"/>
    <m/>
    <m/>
    <m/>
    <m/>
    <m/>
    <m/>
    <m/>
    <n v="1500"/>
    <x v="48"/>
    <n v="3"/>
    <m/>
    <m/>
    <n v="6"/>
    <x v="85"/>
    <x v="81"/>
    <x v="101"/>
  </r>
  <r>
    <s v="Gordon Setter"/>
    <m/>
    <x v="1"/>
    <x v="7"/>
    <n v="31"/>
    <s v="Alert"/>
    <s v=" Confident"/>
    <s v=" Eager"/>
    <s v=" Fearless"/>
    <s v=" Loyal"/>
    <s v=" Intelligent"/>
    <m/>
    <m/>
    <m/>
    <m/>
    <m/>
    <m/>
    <m/>
    <n v="900"/>
    <x v="6"/>
    <n v="4"/>
    <m/>
    <m/>
    <m/>
    <x v="86"/>
    <x v="69"/>
    <x v="102"/>
  </r>
  <r>
    <s v="Great Dane"/>
    <m/>
    <x v="4"/>
    <x v="4"/>
    <n v="77"/>
    <s v="Friendly"/>
    <s v=" Confident"/>
    <s v=" Devoted"/>
    <s v=" Intelligent"/>
    <s v=" Gentle"/>
    <s v=" Loving"/>
    <s v=" Reserved"/>
    <m/>
    <m/>
    <m/>
    <m/>
    <m/>
    <m/>
    <n v="1000"/>
    <x v="49"/>
    <n v="5"/>
    <m/>
    <m/>
    <m/>
    <x v="87"/>
    <x v="82"/>
    <x v="103"/>
  </r>
  <r>
    <s v="Great Pyrenees"/>
    <m/>
    <x v="4"/>
    <x v="4"/>
    <n v="45"/>
    <s v="Affectionate"/>
    <s v=" Confident"/>
    <s v=" Fearless"/>
    <s v=" Gentle"/>
    <s v=" Patient"/>
    <s v=" Strong-willed"/>
    <m/>
    <m/>
    <m/>
    <m/>
    <m/>
    <m/>
    <m/>
    <n v="800"/>
    <x v="50"/>
    <n v="6"/>
    <m/>
    <m/>
    <m/>
    <x v="88"/>
    <x v="83"/>
    <x v="104"/>
  </r>
  <r>
    <s v="Greater Swiss Mountain Dog"/>
    <m/>
    <x v="4"/>
    <x v="4"/>
    <n v="60"/>
    <s v="Alert"/>
    <s v=" Devoted"/>
    <s v=" Fearless"/>
    <s v=" Good-natured"/>
    <s v=" Protective"/>
    <s v=" Self-confident"/>
    <m/>
    <m/>
    <m/>
    <m/>
    <m/>
    <m/>
    <m/>
    <n v="2250"/>
    <x v="2"/>
    <n v="5"/>
    <m/>
    <m/>
    <m/>
    <x v="89"/>
    <x v="14"/>
    <x v="105"/>
  </r>
  <r>
    <s v="Greyhound"/>
    <m/>
    <x v="7"/>
    <x v="1"/>
    <n v="33"/>
    <s v="Intelligent"/>
    <s v=" Gentle"/>
    <s v=" Affectionate"/>
    <s v=" Athletic"/>
    <s v=" Even-tempered"/>
    <s v=" Quiet"/>
    <m/>
    <m/>
    <m/>
    <m/>
    <m/>
    <m/>
    <m/>
    <n v="650"/>
    <x v="43"/>
    <n v="3"/>
    <m/>
    <m/>
    <m/>
    <x v="90"/>
    <x v="84"/>
    <x v="106"/>
  </r>
  <r>
    <s v="Harrier"/>
    <m/>
    <x v="7"/>
    <x v="8"/>
    <n v="22"/>
    <s v="Active"/>
    <s v=" Cheerful"/>
    <s v=" Friendly"/>
    <s v=" Outgoing"/>
    <s v=" Sweet-tempered"/>
    <s v=" Tolerant"/>
    <m/>
    <m/>
    <m/>
    <m/>
    <m/>
    <m/>
    <m/>
    <n v="350"/>
    <x v="2"/>
    <n v="2"/>
    <m/>
    <m/>
    <m/>
    <x v="91"/>
    <x v="59"/>
    <x v="107"/>
  </r>
  <r>
    <s v="Havanese"/>
    <m/>
    <x v="0"/>
    <x v="0"/>
    <n v="5"/>
    <s v="Affectionate"/>
    <s v=" Companionable"/>
    <s v=" Gentle"/>
    <s v=" Intelligent"/>
    <s v=" Playful"/>
    <s v=" Responsive"/>
    <m/>
    <m/>
    <m/>
    <m/>
    <m/>
    <m/>
    <m/>
    <n v="1050"/>
    <x v="2"/>
    <n v="3"/>
    <m/>
    <m/>
    <m/>
    <x v="92"/>
    <x v="85"/>
    <x v="108"/>
  </r>
  <r>
    <s v="Hound"/>
    <m/>
    <x v="7"/>
    <x v="8"/>
    <n v="32"/>
    <s v="Independent"/>
    <s v=" Intelligent"/>
    <s v=" Kind"/>
    <s v=" Loving"/>
    <s v=" Loyal"/>
    <s v=" Sweet-tempered"/>
    <m/>
    <m/>
    <m/>
    <m/>
    <m/>
    <m/>
    <m/>
    <n v="500"/>
    <x v="43"/>
    <n v="2"/>
    <m/>
    <m/>
    <m/>
    <x v="77"/>
    <x v="86"/>
    <x v="109"/>
  </r>
  <r>
    <s v="Hovawart"/>
    <m/>
    <x v="4"/>
    <x v="4"/>
    <n v="38"/>
    <s v="Watchful"/>
    <s v=" Even-tempered"/>
    <s v=" Reserved"/>
    <s v=" Active"/>
    <s v=" Devoted"/>
    <m/>
    <m/>
    <m/>
    <m/>
    <m/>
    <m/>
    <m/>
    <m/>
    <n v="1100"/>
    <x v="2"/>
    <n v="6"/>
    <m/>
    <m/>
    <m/>
    <x v="2"/>
    <x v="58"/>
    <x v="110"/>
  </r>
  <r>
    <s v="Husky"/>
    <m/>
    <x v="4"/>
    <x v="6"/>
    <n v="24"/>
    <s v="Alert"/>
    <s v=" Friendly"/>
    <s v=" Gentle"/>
    <s v=" Intelligent"/>
    <s v=" Outgoing"/>
    <m/>
    <m/>
    <m/>
    <m/>
    <m/>
    <m/>
    <m/>
    <m/>
    <n v="950"/>
    <x v="17"/>
    <n v="1"/>
    <m/>
    <m/>
    <m/>
    <x v="93"/>
    <x v="48"/>
    <x v="111"/>
  </r>
  <r>
    <s v="Ibizan Hound"/>
    <m/>
    <x v="7"/>
    <x v="1"/>
    <n v="22"/>
    <s v="Active"/>
    <s v=" Clownish"/>
    <s v=" Engaging"/>
    <s v=" Independent"/>
    <s v=" Intelligent"/>
    <s v=" Stubborn"/>
    <m/>
    <m/>
    <m/>
    <m/>
    <m/>
    <m/>
    <m/>
    <n v="1000"/>
    <x v="51"/>
    <n v="3"/>
    <m/>
    <m/>
    <m/>
    <x v="94"/>
    <x v="75"/>
    <x v="112"/>
  </r>
  <r>
    <s v="Illyrian Sheepdog"/>
    <m/>
    <x v="6"/>
    <x v="5"/>
    <n v="40"/>
    <s v="Independent"/>
    <s v=" Reliable"/>
    <s v=" Devoted"/>
    <s v=" Protective"/>
    <m/>
    <m/>
    <m/>
    <m/>
    <m/>
    <m/>
    <m/>
    <m/>
    <m/>
    <n v="1500"/>
    <x v="2"/>
    <n v="6"/>
    <m/>
    <m/>
    <m/>
    <x v="2"/>
    <x v="8"/>
    <x v="113"/>
  </r>
  <r>
    <s v="Irish Setter"/>
    <m/>
    <x v="1"/>
    <x v="7"/>
    <n v="32"/>
    <s v="Affectionate"/>
    <s v=" Companionable"/>
    <s v=" Energetic"/>
    <s v=" Independent"/>
    <s v=" Lively"/>
    <s v=" Playful"/>
    <s v=" Intelligent"/>
    <m/>
    <m/>
    <m/>
    <m/>
    <m/>
    <m/>
    <n v="900"/>
    <x v="27"/>
    <n v="3"/>
    <m/>
    <m/>
    <m/>
    <x v="95"/>
    <x v="26"/>
    <x v="114"/>
  </r>
  <r>
    <s v="Irish Terrier"/>
    <m/>
    <x v="3"/>
    <x v="3"/>
    <n v="12"/>
    <s v="Dominant"/>
    <s v=" Intelligent"/>
    <s v=" Lively"/>
    <s v=" Protective"/>
    <s v=" Respectful"/>
    <s v=" Trainable"/>
    <m/>
    <m/>
    <m/>
    <m/>
    <m/>
    <m/>
    <m/>
    <n v="700"/>
    <x v="51"/>
    <n v="5"/>
    <m/>
    <m/>
    <m/>
    <x v="96"/>
    <x v="71"/>
    <x v="18"/>
  </r>
  <r>
    <s v="Irish Water Spaniel"/>
    <m/>
    <x v="1"/>
    <x v="7"/>
    <n v="25"/>
    <s v="Active"/>
    <s v=" Alert"/>
    <s v=" Clownish"/>
    <s v=" Inquisitive"/>
    <s v=" Intelligent"/>
    <s v=" Quick"/>
    <m/>
    <m/>
    <m/>
    <m/>
    <m/>
    <m/>
    <m/>
    <n v="900"/>
    <x v="52"/>
    <n v="4"/>
    <m/>
    <m/>
    <m/>
    <x v="97"/>
    <x v="87"/>
    <x v="115"/>
  </r>
  <r>
    <s v="Irish Wolfhound"/>
    <m/>
    <x v="7"/>
    <x v="8"/>
    <n v="55"/>
    <s v="Dignified"/>
    <s v=" Generous"/>
    <s v=" Loyal"/>
    <s v=" Patient"/>
    <s v=" Sweet-tempered"/>
    <s v=" Thoughtful"/>
    <s v=" Intelligent"/>
    <m/>
    <m/>
    <m/>
    <m/>
    <m/>
    <m/>
    <n v="1900"/>
    <x v="35"/>
    <n v="3"/>
    <m/>
    <m/>
    <m/>
    <x v="98"/>
    <x v="88"/>
    <x v="116"/>
  </r>
  <r>
    <s v="Italian Greyhound"/>
    <m/>
    <x v="0"/>
    <x v="0"/>
    <n v="4"/>
    <s v="Affectionate"/>
    <s v=" Agile"/>
    <s v=" Athletic"/>
    <s v=" Companionable"/>
    <s v=" Intelligent"/>
    <s v=" Mischevious"/>
    <m/>
    <m/>
    <m/>
    <m/>
    <m/>
    <m/>
    <m/>
    <n v="900"/>
    <x v="53"/>
    <n v="3"/>
    <m/>
    <m/>
    <m/>
    <x v="99"/>
    <x v="89"/>
    <x v="117"/>
  </r>
  <r>
    <s v="Italian Spinone"/>
    <m/>
    <x v="1"/>
    <x v="7"/>
    <n v="33"/>
    <s v="Friendly"/>
    <s v=" Loyal"/>
    <s v=" Affectionate"/>
    <s v=" Docile"/>
    <s v=" Gentle"/>
    <s v=" Patient"/>
    <m/>
    <m/>
    <m/>
    <m/>
    <m/>
    <m/>
    <m/>
    <n v="1750"/>
    <x v="2"/>
    <n v="3"/>
    <m/>
    <m/>
    <m/>
    <x v="100"/>
    <x v="90"/>
    <x v="118"/>
  </r>
  <r>
    <s v="Jack Russell Terrier"/>
    <m/>
    <x v="3"/>
    <x v="3"/>
    <n v="7"/>
    <s v="Alert"/>
    <s v=" Cheerful"/>
    <s v=" Courageous"/>
    <s v=" Energetic"/>
    <s v=" Independent"/>
    <m/>
    <m/>
    <m/>
    <m/>
    <m/>
    <m/>
    <m/>
    <m/>
    <n v="850"/>
    <x v="2"/>
    <n v="4"/>
    <m/>
    <m/>
    <m/>
    <x v="101"/>
    <x v="91"/>
    <x v="119"/>
  </r>
  <r>
    <s v="Jack Russell Terrier (Parson Russell Terrier)"/>
    <m/>
    <x v="3"/>
    <x v="3"/>
    <n v="7"/>
    <s v="Energetic"/>
    <s v=" Bold"/>
    <s v=" Eager"/>
    <s v=" Happy"/>
    <s v=" Intelligent"/>
    <s v=" Obedient"/>
    <m/>
    <m/>
    <m/>
    <m/>
    <m/>
    <m/>
    <m/>
    <n v="500"/>
    <x v="2"/>
    <n v="3"/>
    <m/>
    <m/>
    <m/>
    <x v="102"/>
    <x v="92"/>
    <x v="120"/>
  </r>
  <r>
    <s v="Japanese Chin"/>
    <s v="Japanese Spaniel"/>
    <x v="0"/>
    <x v="0"/>
    <n v="5"/>
    <s v="Alert"/>
    <s v=" Cat-like"/>
    <s v=" Independent"/>
    <s v=" Intelligent"/>
    <s v=" Loving"/>
    <s v=" Loyal"/>
    <s v=" Playful"/>
    <m/>
    <m/>
    <m/>
    <m/>
    <m/>
    <m/>
    <n v="400"/>
    <x v="37"/>
    <n v="3"/>
    <m/>
    <m/>
    <m/>
    <x v="103"/>
    <x v="93"/>
    <x v="121"/>
  </r>
  <r>
    <s v="Jindo"/>
    <m/>
    <x v="1"/>
    <x v="6"/>
    <n v="20"/>
    <s v="Active"/>
    <s v=" Bold"/>
    <s v=" Brave"/>
    <s v=" Faithful"/>
    <s v=" Intelligent"/>
    <s v=" Loyal"/>
    <m/>
    <m/>
    <m/>
    <m/>
    <m/>
    <m/>
    <m/>
    <n v="350"/>
    <x v="2"/>
    <n v="4"/>
    <m/>
    <m/>
    <m/>
    <x v="2"/>
    <x v="94"/>
    <x v="122"/>
  </r>
  <r>
    <s v="Kai Dog"/>
    <m/>
    <x v="5"/>
    <x v="6"/>
    <n v="18"/>
    <s v="Intelligent"/>
    <s v=" Agile"/>
    <s v=" Alert"/>
    <s v=" Brave"/>
    <m/>
    <m/>
    <m/>
    <m/>
    <m/>
    <m/>
    <m/>
    <m/>
    <m/>
    <n v="3000"/>
    <x v="2"/>
    <n v="5"/>
    <m/>
    <m/>
    <m/>
    <x v="2"/>
    <x v="68"/>
    <x v="123"/>
  </r>
  <r>
    <s v="Karelian Bear Dog"/>
    <m/>
    <x v="1"/>
    <x v="6"/>
    <n v="22"/>
    <s v="Brave"/>
    <s v=" Cautious"/>
    <s v=" Loyal"/>
    <s v=" Independent"/>
    <s v=" Tenacious"/>
    <s v=" Territorial"/>
    <m/>
    <m/>
    <m/>
    <m/>
    <m/>
    <m/>
    <m/>
    <n v="1100"/>
    <x v="2"/>
    <n v="4"/>
    <m/>
    <m/>
    <m/>
    <x v="2"/>
    <x v="95"/>
    <x v="124"/>
  </r>
  <r>
    <s v="Keeshond"/>
    <m/>
    <x v="5"/>
    <x v="6"/>
    <n v="18"/>
    <s v="Agile"/>
    <s v=" Bright"/>
    <s v=" Obedient"/>
    <s v=" Playful"/>
    <s v=" Quick"/>
    <s v=" Sturdy"/>
    <s v=" Intelligent"/>
    <m/>
    <m/>
    <m/>
    <m/>
    <m/>
    <m/>
    <n v="900"/>
    <x v="34"/>
    <n v="4"/>
    <m/>
    <m/>
    <m/>
    <x v="104"/>
    <x v="73"/>
    <x v="22"/>
  </r>
  <r>
    <s v="Kerry Blue Terrier"/>
    <m/>
    <x v="3"/>
    <x v="3"/>
    <n v="17"/>
    <s v="Affectionate"/>
    <s v=" Alert"/>
    <s v=" Gentle"/>
    <s v=" Loyal"/>
    <s v=" Spirited"/>
    <s v=" Strong-willed"/>
    <s v=" Intelligent"/>
    <m/>
    <m/>
    <m/>
    <m/>
    <m/>
    <m/>
    <n v="550"/>
    <x v="27"/>
    <n v="5"/>
    <m/>
    <m/>
    <m/>
    <x v="105"/>
    <x v="32"/>
    <x v="125"/>
  </r>
  <r>
    <s v="Kishu"/>
    <m/>
    <x v="1"/>
    <x v="6"/>
    <n v="20"/>
    <s v="Alert"/>
    <s v=" Dignified"/>
    <s v=" Docile"/>
    <s v=" Faithful"/>
    <s v=" Noble"/>
    <m/>
    <m/>
    <m/>
    <m/>
    <m/>
    <m/>
    <m/>
    <m/>
    <n v="400"/>
    <x v="2"/>
    <n v="4"/>
    <m/>
    <m/>
    <m/>
    <x v="2"/>
    <x v="96"/>
    <x v="126"/>
  </r>
  <r>
    <s v="Klee Kai"/>
    <m/>
    <x v="5"/>
    <x v="6"/>
    <n v="7"/>
    <s v="Active"/>
    <s v=" Agile"/>
    <s v=" Curious"/>
    <s v=" Intelligent"/>
    <s v=" Loyal"/>
    <s v=" Quick"/>
    <s v=" Territorial"/>
    <m/>
    <m/>
    <m/>
    <m/>
    <m/>
    <m/>
    <n v="1250"/>
    <x v="2"/>
    <n v="5"/>
    <m/>
    <m/>
    <m/>
    <x v="2"/>
    <x v="97"/>
    <x v="127"/>
  </r>
  <r>
    <s v="Komondor"/>
    <m/>
    <x v="4"/>
    <x v="4"/>
    <n v="59"/>
    <s v="Affectionate"/>
    <s v=" Calm"/>
    <s v=" Fearless"/>
    <s v=" Gentle"/>
    <s v=" Independent"/>
    <s v=" Steady"/>
    <m/>
    <m/>
    <m/>
    <m/>
    <m/>
    <m/>
    <m/>
    <n v="1000"/>
    <x v="2"/>
    <n v="6"/>
    <m/>
    <m/>
    <m/>
    <x v="106"/>
    <x v="62"/>
    <x v="128"/>
  </r>
  <r>
    <s v="Kuvasz"/>
    <m/>
    <x v="4"/>
    <x v="4"/>
    <n v="49"/>
    <s v="Clownish"/>
    <s v=" Independent"/>
    <s v=" Intelligent"/>
    <s v=" Loyal"/>
    <s v=" Patient"/>
    <s v=" Protective"/>
    <m/>
    <m/>
    <m/>
    <m/>
    <m/>
    <m/>
    <m/>
    <n v="1350"/>
    <x v="9"/>
    <n v="6"/>
    <m/>
    <m/>
    <m/>
    <x v="107"/>
    <x v="5"/>
    <x v="129"/>
  </r>
  <r>
    <s v="Kyi Leo"/>
    <m/>
    <x v="5"/>
    <x v="0"/>
    <n v="5"/>
    <s v="Active"/>
    <s v=" Calm"/>
    <s v=" Forgiving"/>
    <s v=" Obedient"/>
    <s v=" Playful"/>
    <s v=" Quiet"/>
    <m/>
    <m/>
    <m/>
    <m/>
    <m/>
    <m/>
    <m/>
    <n v="700"/>
    <x v="2"/>
    <n v="3"/>
    <m/>
    <m/>
    <m/>
    <x v="2"/>
    <x v="98"/>
    <x v="130"/>
  </r>
  <r>
    <s v="Labrador Retriever"/>
    <m/>
    <x v="1"/>
    <x v="7"/>
    <n v="32"/>
    <s v="Affectionate"/>
    <s v=" Alert"/>
    <s v=" Cheerful"/>
    <s v=" Energetic"/>
    <s v=" Friendly"/>
    <s v=" Gentle"/>
    <s v=" Intelligent"/>
    <s v=" Loving"/>
    <s v=" Loyal"/>
    <s v=" Outgoing"/>
    <s v=" Playful"/>
    <s v=" Responsive"/>
    <s v=" Social"/>
    <n v="1500"/>
    <x v="18"/>
    <n v="3"/>
    <m/>
    <m/>
    <m/>
    <x v="26"/>
    <x v="99"/>
    <x v="131"/>
  </r>
  <r>
    <s v="Lakeland Terrier"/>
    <m/>
    <x v="3"/>
    <x v="3"/>
    <n v="8"/>
    <s v="Independent"/>
    <s v=" Bold"/>
    <s v=" Confident"/>
    <s v=" Friendly"/>
    <s v=" Intelligent"/>
    <s v=" Trainable"/>
    <m/>
    <m/>
    <m/>
    <m/>
    <m/>
    <m/>
    <m/>
    <n v="1500"/>
    <x v="37"/>
    <n v="3"/>
    <m/>
    <m/>
    <m/>
    <x v="108"/>
    <x v="77"/>
    <x v="93"/>
  </r>
  <r>
    <s v="Lancashire Heeler"/>
    <m/>
    <x v="6"/>
    <x v="5"/>
    <n v="5"/>
    <s v="Alert"/>
    <s v=" Clever"/>
    <s v=" Friendly"/>
    <s v=" Intelligent"/>
    <m/>
    <m/>
    <m/>
    <m/>
    <m/>
    <m/>
    <m/>
    <m/>
    <m/>
    <n v="700"/>
    <x v="2"/>
    <n v="3"/>
    <m/>
    <m/>
    <m/>
    <x v="2"/>
    <x v="100"/>
    <x v="132"/>
  </r>
  <r>
    <s v="Leonberger"/>
    <m/>
    <x v="4"/>
    <x v="4"/>
    <n v="64"/>
    <s v="Adaptable"/>
    <s v=" Companionable"/>
    <s v=" Fearless"/>
    <s v=" Loving"/>
    <s v=" Loyal"/>
    <s v=" Obedient"/>
    <m/>
    <m/>
    <m/>
    <m/>
    <m/>
    <m/>
    <m/>
    <n v="1750"/>
    <x v="2"/>
    <n v="5"/>
    <m/>
    <m/>
    <m/>
    <x v="109"/>
    <x v="23"/>
    <x v="82"/>
  </r>
  <r>
    <s v="Lhasa Apso"/>
    <m/>
    <x v="5"/>
    <x v="0"/>
    <n v="6"/>
    <s v="Alert"/>
    <s v=" Assertive"/>
    <s v=" Devoted"/>
    <s v=" Friendly"/>
    <s v=" Intelligent"/>
    <s v=" Lively"/>
    <s v=" Obedient"/>
    <s v=" Playful"/>
    <s v=" Spirited"/>
    <s v=" Steady"/>
    <m/>
    <m/>
    <m/>
    <n v="600"/>
    <x v="54"/>
    <n v="3"/>
    <m/>
    <m/>
    <m/>
    <x v="110"/>
    <x v="41"/>
    <x v="133"/>
  </r>
  <r>
    <s v="Lowchen"/>
    <m/>
    <x v="5"/>
    <x v="0"/>
    <n v="6"/>
    <s v="Active"/>
    <s v=" Familial"/>
    <s v=" Friendly"/>
    <s v=" Happy"/>
    <s v=" Playful"/>
    <m/>
    <m/>
    <m/>
    <m/>
    <m/>
    <m/>
    <m/>
    <m/>
    <n v="400"/>
    <x v="2"/>
    <n v="3"/>
    <m/>
    <m/>
    <m/>
    <x v="111"/>
    <x v="78"/>
    <x v="134"/>
  </r>
  <r>
    <s v="Maltese"/>
    <s v="Maltese Dog"/>
    <x v="0"/>
    <x v="0"/>
    <n v="4"/>
    <s v="Active"/>
    <s v=" Docile"/>
    <s v=" Easygoing"/>
    <s v=" Gentle"/>
    <s v=" Intelligent"/>
    <s v=" Playful"/>
    <s v=" Responsive"/>
    <s v=" Sweet-tempered"/>
    <m/>
    <m/>
    <m/>
    <m/>
    <m/>
    <n v="700"/>
    <x v="55"/>
    <n v="3"/>
    <m/>
    <m/>
    <m/>
    <x v="112"/>
    <x v="74"/>
    <x v="135"/>
  </r>
  <r>
    <s v="Manchester Terrier"/>
    <m/>
    <x v="3"/>
    <x v="3"/>
    <n v="6"/>
    <s v="Active"/>
    <s v=" Alert"/>
    <s v=" Devoted"/>
    <s v=" Discerning"/>
    <s v=" Quiet"/>
    <s v=" Loyal"/>
    <s v=" Intelligent"/>
    <m/>
    <m/>
    <m/>
    <m/>
    <m/>
    <m/>
    <n v="800"/>
    <x v="56"/>
    <n v="3"/>
    <m/>
    <m/>
    <m/>
    <x v="113"/>
    <x v="101"/>
    <x v="136"/>
  </r>
  <r>
    <s v="Maremma Sheepdog"/>
    <m/>
    <x v="4"/>
    <x v="4"/>
    <n v="38"/>
    <s v="Alert"/>
    <s v=" Determined"/>
    <s v=" Dignified"/>
    <s v=" Friendly"/>
    <s v=" Intelligent"/>
    <s v=" Loyal"/>
    <m/>
    <m/>
    <m/>
    <m/>
    <m/>
    <m/>
    <m/>
    <n v="700"/>
    <x v="2"/>
    <n v="4"/>
    <m/>
    <m/>
    <m/>
    <x v="2"/>
    <x v="23"/>
    <x v="137"/>
  </r>
  <r>
    <s v="Mastiff"/>
    <m/>
    <x v="4"/>
    <x v="4"/>
    <n v="90"/>
    <s v="Affectionate"/>
    <s v=" Alert"/>
    <s v=" Cheerful"/>
    <s v=" Courageous"/>
    <s v=" Intelligent"/>
    <s v=" Loyal"/>
    <s v=" Protective"/>
    <m/>
    <m/>
    <m/>
    <m/>
    <m/>
    <m/>
    <n v="1350"/>
    <x v="12"/>
    <n v="6"/>
    <m/>
    <m/>
    <m/>
    <x v="114"/>
    <x v="95"/>
    <x v="138"/>
  </r>
  <r>
    <s v="McNab"/>
    <m/>
    <x v="6"/>
    <x v="5"/>
    <n v="23"/>
    <s v="Friendly"/>
    <s v=" Hard-working"/>
    <s v=" Obedient"/>
    <s v=" Protective"/>
    <s v=" Sociable"/>
    <s v=" Well-mannered"/>
    <m/>
    <m/>
    <m/>
    <m/>
    <m/>
    <m/>
    <m/>
    <n v="400"/>
    <x v="2"/>
    <n v="3"/>
    <m/>
    <m/>
    <m/>
    <x v="2"/>
    <x v="70"/>
    <x v="139"/>
  </r>
  <r>
    <s v="Miniature Pinscher"/>
    <m/>
    <x v="0"/>
    <x v="0"/>
    <n v="5"/>
    <s v="Clever"/>
    <s v=" Energetic"/>
    <s v=" Friendly"/>
    <s v=" Outgoing"/>
    <s v=" Playful"/>
    <s v=" Responsive"/>
    <s v=" Intelligent"/>
    <m/>
    <m/>
    <m/>
    <m/>
    <m/>
    <m/>
    <n v="500"/>
    <x v="0"/>
    <n v="3"/>
    <m/>
    <m/>
    <m/>
    <x v="115"/>
    <x v="102"/>
    <x v="140"/>
  </r>
  <r>
    <s v="Miniature Poodle"/>
    <m/>
    <x v="0"/>
    <x v="0"/>
    <n v="8"/>
    <s v="Active"/>
    <s v=" Alert"/>
    <s v=" Faithful"/>
    <s v=" Instinctual"/>
    <s v=" Intelligent"/>
    <s v=" Trainable"/>
    <m/>
    <m/>
    <m/>
    <m/>
    <m/>
    <m/>
    <m/>
    <n v="1250"/>
    <x v="57"/>
    <n v="4"/>
    <m/>
    <m/>
    <m/>
    <x v="2"/>
    <x v="103"/>
    <x v="141"/>
  </r>
  <r>
    <s v="Miniature Schnauzer"/>
    <m/>
    <x v="3"/>
    <x v="0"/>
    <n v="8"/>
    <s v="Devoted"/>
    <s v=" Good-natured"/>
    <s v=" Intelligent"/>
    <s v=" Lively"/>
    <s v=" Playful"/>
    <s v=" Trainable"/>
    <m/>
    <m/>
    <m/>
    <m/>
    <m/>
    <m/>
    <m/>
    <n v="800"/>
    <x v="2"/>
    <m/>
    <m/>
    <m/>
    <m/>
    <x v="116"/>
    <x v="53"/>
    <x v="54"/>
  </r>
  <r>
    <s v="Mixed Breed"/>
    <m/>
    <x v="2"/>
    <x v="2"/>
    <m/>
    <m/>
    <m/>
    <m/>
    <m/>
    <m/>
    <m/>
    <m/>
    <m/>
    <m/>
    <m/>
    <m/>
    <m/>
    <m/>
    <m/>
    <x v="2"/>
    <m/>
    <m/>
    <m/>
    <m/>
    <x v="2"/>
    <x v="73"/>
    <x v="2"/>
  </r>
  <r>
    <s v="Mountain Cur"/>
    <m/>
    <x v="4"/>
    <x v="8"/>
    <n v="20"/>
    <s v="Intelligent"/>
    <s v=" Protective"/>
    <m/>
    <m/>
    <m/>
    <m/>
    <m/>
    <m/>
    <m/>
    <m/>
    <m/>
    <m/>
    <m/>
    <n v="400"/>
    <x v="2"/>
    <n v="6"/>
    <m/>
    <m/>
    <m/>
    <x v="2"/>
    <x v="104"/>
    <x v="142"/>
  </r>
  <r>
    <s v="Mountain Dog"/>
    <m/>
    <x v="4"/>
    <x v="4"/>
    <n v="44"/>
    <s v="Affectionate"/>
    <s v=" Faithful"/>
    <s v=" Intelligent"/>
    <s v=" Loyal"/>
    <m/>
    <m/>
    <m/>
    <m/>
    <m/>
    <m/>
    <m/>
    <m/>
    <m/>
    <n v="900"/>
    <x v="16"/>
    <n v="5"/>
    <m/>
    <m/>
    <m/>
    <x v="23"/>
    <x v="100"/>
    <x v="143"/>
  </r>
  <r>
    <s v="Munsterlander"/>
    <m/>
    <x v="1"/>
    <x v="7"/>
    <n v="20"/>
    <s v="Intelligent"/>
    <s v=" Trainable"/>
    <s v=" Attentive"/>
    <s v=" Mischevious"/>
    <m/>
    <m/>
    <m/>
    <m/>
    <m/>
    <m/>
    <m/>
    <m/>
    <m/>
    <n v="1500"/>
    <x v="2"/>
    <n v="3"/>
    <m/>
    <m/>
    <m/>
    <x v="2"/>
    <x v="105"/>
    <x v="144"/>
  </r>
  <r>
    <s v="Neapolitan Mastiff"/>
    <m/>
    <x v="4"/>
    <x v="4"/>
    <n v="60"/>
    <s v="Protective"/>
    <s v=" Dominant"/>
    <s v=" Fearless"/>
    <s v=" Obedient"/>
    <s v=" Stubborn"/>
    <s v=" Trainable"/>
    <m/>
    <m/>
    <m/>
    <m/>
    <m/>
    <m/>
    <m/>
    <n v="1750"/>
    <x v="2"/>
    <n v="6"/>
    <m/>
    <n v="1"/>
    <m/>
    <x v="117"/>
    <x v="106"/>
    <x v="145"/>
  </r>
  <r>
    <s v="New Guinea Singing Dog"/>
    <m/>
    <x v="8"/>
    <x v="9"/>
    <n v="11"/>
    <s v="Active"/>
    <s v=" Affectionate"/>
    <s v=" Alert"/>
    <s v=" Gentle"/>
    <s v=" Lively"/>
    <m/>
    <m/>
    <m/>
    <m/>
    <m/>
    <m/>
    <m/>
    <m/>
    <n v="3000"/>
    <x v="2"/>
    <n v="3"/>
    <m/>
    <m/>
    <m/>
    <x v="2"/>
    <x v="22"/>
    <x v="146"/>
  </r>
  <r>
    <s v="Newfoundland Dog"/>
    <s v="Newfoundland"/>
    <x v="4"/>
    <x v="4"/>
    <n v="65"/>
    <s v="Cheerful"/>
    <s v=" Courageous"/>
    <s v=" Intelligent"/>
    <s v=" Loyal"/>
    <s v=" Social"/>
    <s v=" Sweet"/>
    <s v=" Gentle"/>
    <m/>
    <m/>
    <m/>
    <m/>
    <m/>
    <m/>
    <n v="1750"/>
    <x v="6"/>
    <n v="5"/>
    <m/>
    <m/>
    <m/>
    <x v="118"/>
    <x v="65"/>
    <x v="96"/>
  </r>
  <r>
    <s v="Norfolk Terrier"/>
    <m/>
    <x v="3"/>
    <x v="3"/>
    <n v="5"/>
    <s v="Companionable"/>
    <s v=" Fearless"/>
    <s v=" Happy"/>
    <s v=" Lovable"/>
    <s v=" Self-confident"/>
    <s v=" Spirited"/>
    <s v=" Intelligent"/>
    <m/>
    <m/>
    <m/>
    <m/>
    <m/>
    <m/>
    <n v="2250"/>
    <x v="58"/>
    <n v="3"/>
    <m/>
    <m/>
    <m/>
    <x v="119"/>
    <x v="48"/>
    <x v="63"/>
  </r>
  <r>
    <s v="Norwegian Buhund"/>
    <m/>
    <x v="6"/>
    <x v="6"/>
    <n v="16"/>
    <s v="Agile"/>
    <s v=" Courageous"/>
    <s v=" Energetic"/>
    <s v=" Friendly"/>
    <s v=" Fun-loving"/>
    <m/>
    <m/>
    <m/>
    <m/>
    <m/>
    <m/>
    <m/>
    <m/>
    <n v="900"/>
    <x v="2"/>
    <n v="4"/>
    <m/>
    <m/>
    <m/>
    <x v="120"/>
    <x v="107"/>
    <x v="147"/>
  </r>
  <r>
    <s v="Norwegian Elkhound"/>
    <m/>
    <x v="7"/>
    <x v="6"/>
    <n v="26"/>
    <s v="Alert"/>
    <s v=" Bold"/>
    <s v=" Hardy"/>
    <s v=" Loyal"/>
    <s v=" Playful"/>
    <s v=" Strong-willed"/>
    <s v=" Intelligent"/>
    <m/>
    <m/>
    <m/>
    <m/>
    <m/>
    <m/>
    <n v="600"/>
    <x v="59"/>
    <n v="6"/>
    <m/>
    <m/>
    <m/>
    <x v="121"/>
    <x v="38"/>
    <x v="148"/>
  </r>
  <r>
    <s v="Norwegian Lundehund"/>
    <m/>
    <x v="5"/>
    <x v="6"/>
    <n v="8"/>
    <s v="Alert"/>
    <s v=" Energetic"/>
    <s v=" Loyal"/>
    <s v=" Protective"/>
    <m/>
    <m/>
    <m/>
    <m/>
    <m/>
    <m/>
    <m/>
    <m/>
    <m/>
    <n v="500"/>
    <x v="2"/>
    <n v="4"/>
    <m/>
    <m/>
    <m/>
    <x v="122"/>
    <x v="69"/>
    <x v="149"/>
  </r>
  <r>
    <s v="Norwich Terrier"/>
    <m/>
    <x v="3"/>
    <x v="3"/>
    <n v="5"/>
    <s v="Affectionate"/>
    <s v=" Energetic"/>
    <s v=" Hardy"/>
    <s v=" Intelligent"/>
    <s v=" Sensitive"/>
    <m/>
    <m/>
    <m/>
    <m/>
    <m/>
    <m/>
    <m/>
    <m/>
    <n v="1700"/>
    <x v="60"/>
    <n v="3"/>
    <m/>
    <m/>
    <m/>
    <x v="123"/>
    <x v="53"/>
    <x v="150"/>
  </r>
  <r>
    <s v="Nova Scotia Duck-Tolling Retriever"/>
    <m/>
    <x v="1"/>
    <x v="10"/>
    <n v="20"/>
    <s v="Affectionate"/>
    <s v=" Alert"/>
    <s v=" Courageous"/>
    <s v=" Energetic"/>
    <s v=" Gentle"/>
    <s v=" Playful"/>
    <s v=" Responsive"/>
    <m/>
    <m/>
    <m/>
    <m/>
    <m/>
    <m/>
    <n v="1900"/>
    <x v="2"/>
    <n v="5"/>
    <m/>
    <m/>
    <m/>
    <x v="124"/>
    <x v="9"/>
    <x v="151"/>
  </r>
  <r>
    <s v="Old English Sheepdog"/>
    <m/>
    <x v="6"/>
    <x v="5"/>
    <n v="39"/>
    <s v="Adaptable"/>
    <s v=" Bubbly"/>
    <s v=" Intelligent"/>
    <s v=" Loving"/>
    <s v=" Playful"/>
    <s v=" Sociable"/>
    <s v=" Protective"/>
    <m/>
    <m/>
    <m/>
    <m/>
    <m/>
    <m/>
    <n v="1350"/>
    <x v="61"/>
    <n v="4"/>
    <m/>
    <m/>
    <m/>
    <x v="125"/>
    <x v="24"/>
    <x v="152"/>
  </r>
  <r>
    <s v="Otterhound"/>
    <m/>
    <x v="7"/>
    <x v="8"/>
    <n v="41"/>
    <s v="Amiable"/>
    <s v=" Boisterous"/>
    <s v=" Even-tempered"/>
    <m/>
    <m/>
    <m/>
    <m/>
    <m/>
    <m/>
    <m/>
    <m/>
    <m/>
    <m/>
    <n v="550"/>
    <x v="43"/>
    <n v="2"/>
    <m/>
    <m/>
    <m/>
    <x v="126"/>
    <x v="18"/>
    <x v="153"/>
  </r>
  <r>
    <s v="Papillon"/>
    <m/>
    <x v="0"/>
    <x v="0"/>
    <n v="5"/>
    <s v="Alert"/>
    <s v=" Energetic"/>
    <s v=" Friendly"/>
    <s v=" Happy"/>
    <s v=" Hardy"/>
    <s v=" Intelligent"/>
    <m/>
    <m/>
    <m/>
    <m/>
    <m/>
    <m/>
    <m/>
    <n v="500"/>
    <x v="62"/>
    <n v="3"/>
    <m/>
    <m/>
    <m/>
    <x v="127"/>
    <x v="65"/>
    <x v="64"/>
  </r>
  <r>
    <s v="Patterdale Terrier (Fell Terrier)"/>
    <m/>
    <x v="3"/>
    <x v="3"/>
    <n v="6"/>
    <s v="Bold"/>
    <s v=" Confident"/>
    <s v=" Energetic"/>
    <s v=" Friendly"/>
    <s v=" Inquisitive"/>
    <s v=" Intelligent"/>
    <m/>
    <m/>
    <m/>
    <m/>
    <m/>
    <m/>
    <m/>
    <n v="600"/>
    <x v="2"/>
    <n v="3"/>
    <m/>
    <m/>
    <m/>
    <x v="2"/>
    <x v="108"/>
    <x v="154"/>
  </r>
  <r>
    <s v="Pekingese"/>
    <m/>
    <x v="0"/>
    <x v="0"/>
    <n v="4"/>
    <s v="Affectionate"/>
    <s v=" Aggressive"/>
    <s v=" Good-natured"/>
    <s v=" Intelligent"/>
    <s v=" Opinionated"/>
    <s v=" Stubborn"/>
    <m/>
    <m/>
    <m/>
    <m/>
    <m/>
    <m/>
    <m/>
    <n v="700"/>
    <x v="63"/>
    <n v="3"/>
    <m/>
    <m/>
    <m/>
    <x v="128"/>
    <x v="109"/>
    <x v="155"/>
  </r>
  <r>
    <s v="Pembroke"/>
    <m/>
    <x v="6"/>
    <x v="5"/>
    <n v="12"/>
    <s v="Active"/>
    <s v=" Affectionate"/>
    <s v=" Alert"/>
    <s v=" Companionable"/>
    <s v=" Devoted"/>
    <s v=" Gentle"/>
    <s v=" Intelligent"/>
    <m/>
    <m/>
    <m/>
    <m/>
    <m/>
    <m/>
    <n v="1100"/>
    <x v="28"/>
    <n v="4"/>
    <m/>
    <m/>
    <m/>
    <x v="46"/>
    <x v="48"/>
    <x v="52"/>
  </r>
  <r>
    <s v="Peruvian Inca Orchid"/>
    <m/>
    <x v="7"/>
    <x v="1"/>
    <n v="10"/>
    <s v="Affectionate"/>
    <s v=" Alert"/>
    <s v=" Intelligent"/>
    <s v=" Lively"/>
    <s v=" Noble"/>
    <s v=" Protective"/>
    <m/>
    <m/>
    <m/>
    <m/>
    <m/>
    <m/>
    <m/>
    <n v="500"/>
    <x v="2"/>
    <n v="4"/>
    <m/>
    <m/>
    <m/>
    <x v="2"/>
    <x v="48"/>
    <x v="156"/>
  </r>
  <r>
    <s v="Petit Basset Griffon Vendeen"/>
    <m/>
    <x v="7"/>
    <x v="8"/>
    <n v="16"/>
    <s v="Active"/>
    <s v=" Extroverted"/>
    <s v=" Friendly"/>
    <s v=" Happy"/>
    <s v=" Independent"/>
    <s v=" Lively"/>
    <s v=" Intelligent"/>
    <m/>
    <m/>
    <m/>
    <m/>
    <m/>
    <m/>
    <n v="1400"/>
    <x v="37"/>
    <n v="3"/>
    <m/>
    <m/>
    <m/>
    <x v="129"/>
    <x v="66"/>
    <x v="157"/>
  </r>
  <r>
    <s v="Pharaoh Hound"/>
    <m/>
    <x v="7"/>
    <x v="1"/>
    <n v="23"/>
    <s v="Active"/>
    <s v=" Affectionate"/>
    <s v=" Intelligent"/>
    <s v=" Playful"/>
    <s v=" Sociable"/>
    <s v=" Trainable"/>
    <m/>
    <m/>
    <m/>
    <m/>
    <m/>
    <m/>
    <m/>
    <n v="1900"/>
    <x v="0"/>
    <n v="2"/>
    <m/>
    <m/>
    <m/>
    <x v="130"/>
    <x v="110"/>
    <x v="158"/>
  </r>
  <r>
    <s v="Pit Bull Terrier"/>
    <m/>
    <x v="3"/>
    <x v="3"/>
    <n v="23"/>
    <s v="Affectionate"/>
    <s v=" Aggressive"/>
    <s v=" Clownish"/>
    <s v=" Courageous"/>
    <s v=" Friendly"/>
    <s v=" Intelligent"/>
    <s v=" Loyal"/>
    <s v=" Obedient"/>
    <s v=" Strong-willed"/>
    <s v=" Stubborn"/>
    <m/>
    <m/>
    <m/>
    <n v="600"/>
    <x v="2"/>
    <n v="3"/>
    <m/>
    <n v="1"/>
    <m/>
    <x v="2"/>
    <x v="111"/>
    <x v="159"/>
  </r>
  <r>
    <s v="Plott Hound"/>
    <m/>
    <x v="7"/>
    <x v="8"/>
    <n v="26"/>
    <s v="Alert"/>
    <s v=" Bold"/>
    <s v=" Courageous"/>
    <s v=" Loyal"/>
    <m/>
    <m/>
    <m/>
    <m/>
    <m/>
    <m/>
    <m/>
    <m/>
    <m/>
    <n v="400"/>
    <x v="2"/>
    <n v="3"/>
    <m/>
    <m/>
    <m/>
    <x v="131"/>
    <x v="9"/>
    <x v="9"/>
  </r>
  <r>
    <s v="Podengo Portugueso"/>
    <m/>
    <x v="7"/>
    <x v="1"/>
    <n v="5"/>
    <s v="Active"/>
    <s v=" Companionable"/>
    <s v=" Friendly"/>
    <s v=" Hardy"/>
    <s v=" Lively"/>
    <s v=" Loyal"/>
    <m/>
    <m/>
    <m/>
    <m/>
    <m/>
    <m/>
    <m/>
    <n v="900"/>
    <x v="2"/>
    <n v="3"/>
    <m/>
    <m/>
    <m/>
    <x v="132"/>
    <x v="112"/>
    <x v="160"/>
  </r>
  <r>
    <s v="Pointer"/>
    <m/>
    <x v="1"/>
    <x v="7"/>
    <n v="25"/>
    <s v="Active"/>
    <s v=" Affectionate"/>
    <s v=" Amiable"/>
    <s v=" Even-tempered"/>
    <s v=" Kind"/>
    <s v=" Loyal"/>
    <s v=" Intelligent"/>
    <m/>
    <m/>
    <m/>
    <m/>
    <m/>
    <m/>
    <n v="450"/>
    <x v="41"/>
    <n v="4"/>
    <m/>
    <m/>
    <m/>
    <x v="67"/>
    <x v="113"/>
    <x v="161"/>
  </r>
  <r>
    <s v="Polish Lowland Sheepdog"/>
    <m/>
    <x v="6"/>
    <x v="5"/>
    <n v="19"/>
    <s v="Agile"/>
    <s v=" Even-tempered"/>
    <s v=" Lively"/>
    <s v=" Perceptive"/>
    <s v=" Self-confident"/>
    <m/>
    <m/>
    <m/>
    <m/>
    <m/>
    <m/>
    <m/>
    <m/>
    <n v="1750"/>
    <x v="2"/>
    <n v="6"/>
    <m/>
    <m/>
    <m/>
    <x v="133"/>
    <x v="74"/>
    <x v="162"/>
  </r>
  <r>
    <s v="Pomeranian"/>
    <m/>
    <x v="0"/>
    <x v="0"/>
    <n v="2"/>
    <s v="Active"/>
    <s v=" Extroverted"/>
    <s v=" Friendly"/>
    <s v=" Intelligent"/>
    <s v=" Lively"/>
    <s v=" Playful"/>
    <s v=" Sociable"/>
    <m/>
    <m/>
    <m/>
    <m/>
    <m/>
    <m/>
    <n v="700"/>
    <x v="64"/>
    <n v="3"/>
    <m/>
    <m/>
    <n v="4"/>
    <x v="134"/>
    <x v="92"/>
    <x v="156"/>
  </r>
  <r>
    <s v="Poodle"/>
    <m/>
    <x v="5"/>
    <x v="7"/>
    <n v="26"/>
    <s v="Active"/>
    <s v=" Alert"/>
    <s v=" Faithful"/>
    <s v=" Instinctual"/>
    <s v=" Intelligent"/>
    <s v=" Trainable"/>
    <m/>
    <m/>
    <m/>
    <m/>
    <m/>
    <m/>
    <m/>
    <n v="1250"/>
    <x v="57"/>
    <n v="4"/>
    <m/>
    <m/>
    <n v="1"/>
    <x v="135"/>
    <x v="107"/>
    <x v="163"/>
  </r>
  <r>
    <s v="Portuguese Water Dog"/>
    <m/>
    <x v="4"/>
    <x v="7"/>
    <n v="22"/>
    <s v="Brave"/>
    <s v=" Docile"/>
    <s v=" Impetuous"/>
    <s v=" Intelligent"/>
    <s v=" Obedient"/>
    <s v=" Quarrelsome"/>
    <m/>
    <m/>
    <m/>
    <m/>
    <m/>
    <m/>
    <m/>
    <n v="2650"/>
    <x v="2"/>
    <n v="4"/>
    <m/>
    <m/>
    <m/>
    <x v="136"/>
    <x v="114"/>
    <x v="164"/>
  </r>
  <r>
    <s v="Presa Canario"/>
    <m/>
    <x v="4"/>
    <x v="4"/>
    <n v="40"/>
    <s v="Calm"/>
    <s v=" Dominant"/>
    <s v=" Gentle"/>
    <s v=" Strong-willed"/>
    <s v=" Suspicious"/>
    <m/>
    <m/>
    <m/>
    <m/>
    <m/>
    <m/>
    <m/>
    <m/>
    <n v="2100"/>
    <x v="2"/>
    <n v="6"/>
    <n v="1"/>
    <m/>
    <m/>
    <x v="2"/>
    <x v="54"/>
    <x v="165"/>
  </r>
  <r>
    <s v="Pug"/>
    <m/>
    <x v="0"/>
    <x v="0"/>
    <n v="8"/>
    <s v="Affectionate"/>
    <s v=" Cheerful"/>
    <s v=" Courageous"/>
    <s v=" Gentle"/>
    <s v=" Intelligent"/>
    <s v=" Friendly"/>
    <s v=" Outgoing"/>
    <s v=" Playful"/>
    <s v=" Loyal"/>
    <m/>
    <m/>
    <m/>
    <m/>
    <n v="400"/>
    <x v="65"/>
    <n v="3"/>
    <m/>
    <m/>
    <m/>
    <x v="137"/>
    <x v="93"/>
    <x v="121"/>
  </r>
  <r>
    <s v="Puli"/>
    <m/>
    <x v="6"/>
    <x v="5"/>
    <n v="14"/>
    <s v="Agile"/>
    <s v=" Energetic"/>
    <s v=" Faithful"/>
    <s v=" Intelligent"/>
    <s v=" Loyal"/>
    <s v=" Obedient"/>
    <m/>
    <m/>
    <m/>
    <m/>
    <m/>
    <m/>
    <m/>
    <n v="1100"/>
    <x v="29"/>
    <n v="5"/>
    <m/>
    <m/>
    <m/>
    <x v="138"/>
    <x v="70"/>
    <x v="166"/>
  </r>
  <r>
    <s v="Pumi"/>
    <m/>
    <x v="6"/>
    <x v="5"/>
    <n v="13"/>
    <s v="Active"/>
    <s v=" Intelligent"/>
    <s v=" Lively"/>
    <s v=" Protective"/>
    <s v=" Reserved"/>
    <s v=" Vocal"/>
    <m/>
    <m/>
    <m/>
    <m/>
    <m/>
    <m/>
    <m/>
    <n v="2750"/>
    <x v="2"/>
    <n v="3"/>
    <m/>
    <m/>
    <m/>
    <x v="139"/>
    <x v="115"/>
    <x v="167"/>
  </r>
  <r>
    <s v="Rat Terrier"/>
    <m/>
    <x v="3"/>
    <x v="3"/>
    <n v="11"/>
    <s v="Affectioante"/>
    <s v=" Alert"/>
    <s v=" Inquisitive"/>
    <s v=" Lively"/>
    <s v=" Loving"/>
    <m/>
    <m/>
    <m/>
    <m/>
    <m/>
    <m/>
    <m/>
    <m/>
    <n v="400"/>
    <x v="2"/>
    <n v="3"/>
    <m/>
    <m/>
    <m/>
    <x v="140"/>
    <x v="48"/>
    <x v="168"/>
  </r>
  <r>
    <s v="Redbone Coonhound"/>
    <s v="Redbone"/>
    <x v="7"/>
    <x v="8"/>
    <n v="28"/>
    <s v="Affectionate"/>
    <s v=" Companionable"/>
    <s v=" Energetic"/>
    <s v=" Familial"/>
    <s v=" Independent"/>
    <s v=" Unflappable"/>
    <m/>
    <m/>
    <m/>
    <m/>
    <m/>
    <m/>
    <m/>
    <n v="700"/>
    <x v="2"/>
    <n v="1"/>
    <m/>
    <m/>
    <m/>
    <x v="141"/>
    <x v="40"/>
    <x v="169"/>
  </r>
  <r>
    <s v="Retriever"/>
    <m/>
    <x v="1"/>
    <x v="7"/>
    <n v="32"/>
    <s v="Confident"/>
    <s v=" Friendly"/>
    <s v=" Intelligent"/>
    <s v=" Kind"/>
    <s v=" Reliable"/>
    <s v=" Trustworthy"/>
    <m/>
    <m/>
    <m/>
    <m/>
    <m/>
    <m/>
    <m/>
    <n v="1500"/>
    <x v="48"/>
    <n v="3"/>
    <m/>
    <m/>
    <m/>
    <x v="85"/>
    <x v="116"/>
    <x v="170"/>
  </r>
  <r>
    <s v="Rhodesian Ridgeback"/>
    <m/>
    <x v="7"/>
    <x v="1"/>
    <n v="39"/>
    <s v="Dignified"/>
    <s v=" Intelligent"/>
    <s v=" Loyal"/>
    <s v=" Mischevious"/>
    <s v=" Sensitive"/>
    <s v=" Strong-willed"/>
    <m/>
    <m/>
    <m/>
    <m/>
    <m/>
    <m/>
    <m/>
    <n v="1150"/>
    <x v="66"/>
    <n v="3"/>
    <m/>
    <m/>
    <m/>
    <x v="142"/>
    <x v="117"/>
    <x v="171"/>
  </r>
  <r>
    <s v="Rottweiler"/>
    <m/>
    <x v="4"/>
    <x v="4"/>
    <n v="51"/>
    <s v="Alert"/>
    <s v=" Courageous"/>
    <s v=" Fearless"/>
    <s v=" Good-natured"/>
    <s v=" Independent"/>
    <s v=" Intelligent"/>
    <s v=" Loyal"/>
    <s v=" Protective"/>
    <m/>
    <m/>
    <m/>
    <m/>
    <m/>
    <n v="1600"/>
    <x v="67"/>
    <n v="6"/>
    <n v="1"/>
    <m/>
    <n v="7"/>
    <x v="143"/>
    <x v="83"/>
    <x v="172"/>
  </r>
  <r>
    <s v="Saint Bernard"/>
    <m/>
    <x v="4"/>
    <x v="4"/>
    <n v="66"/>
    <s v="Friendly"/>
    <s v=" Gentle"/>
    <s v=" Independent"/>
    <s v=" Intelligent"/>
    <s v=" Outgoing"/>
    <s v=" Quiet"/>
    <s v=" Social"/>
    <m/>
    <m/>
    <m/>
    <m/>
    <m/>
    <m/>
    <n v="1650"/>
    <x v="68"/>
    <n v="3"/>
    <m/>
    <m/>
    <m/>
    <x v="144"/>
    <x v="118"/>
    <x v="173"/>
  </r>
  <r>
    <s v="Saluki"/>
    <m/>
    <x v="7"/>
    <x v="1"/>
    <n v="21"/>
    <s v="Aloof"/>
    <s v=" Intelligent"/>
    <s v=" Quiet"/>
    <s v=" Reserverd"/>
    <s v=" Loyal"/>
    <m/>
    <m/>
    <m/>
    <m/>
    <m/>
    <m/>
    <m/>
    <m/>
    <n v="700"/>
    <x v="41"/>
    <n v="3"/>
    <m/>
    <m/>
    <m/>
    <x v="145"/>
    <x v="119"/>
    <x v="174"/>
  </r>
  <r>
    <s v="Samoyed"/>
    <m/>
    <x v="4"/>
    <x v="6"/>
    <n v="26"/>
    <s v="Alert"/>
    <s v=" Lively"/>
    <s v=" Friendly"/>
    <s v=" Intelligent"/>
    <s v=" Playful"/>
    <s v=" Sociable"/>
    <s v=" Stubborn"/>
    <m/>
    <m/>
    <m/>
    <m/>
    <m/>
    <m/>
    <n v="1350"/>
    <x v="69"/>
    <n v="4"/>
    <m/>
    <m/>
    <m/>
    <x v="146"/>
    <x v="120"/>
    <x v="175"/>
  </r>
  <r>
    <s v="Sarplaninac"/>
    <m/>
    <x v="4"/>
    <x v="4"/>
    <n v="33"/>
    <s v="Independent"/>
    <s v=" Calm"/>
    <s v=" Devoted"/>
    <s v=" Intelligent"/>
    <s v=" Protective"/>
    <s v=" Reliable"/>
    <m/>
    <m/>
    <m/>
    <m/>
    <m/>
    <m/>
    <m/>
    <n v="900"/>
    <x v="2"/>
    <n v="5"/>
    <m/>
    <m/>
    <m/>
    <x v="2"/>
    <x v="108"/>
    <x v="176"/>
  </r>
  <r>
    <s v="Schipperke"/>
    <m/>
    <x v="5"/>
    <x v="0"/>
    <n v="7"/>
    <s v="Agile"/>
    <s v=" Confident"/>
    <s v=" Curious"/>
    <s v=" Faithful"/>
    <s v=" Fearless"/>
    <s v=" Independent"/>
    <s v=" Intelligent"/>
    <m/>
    <m/>
    <m/>
    <m/>
    <m/>
    <m/>
    <n v="800"/>
    <x v="14"/>
    <n v="3"/>
    <m/>
    <m/>
    <m/>
    <x v="147"/>
    <x v="11"/>
    <x v="177"/>
  </r>
  <r>
    <s v="Schnauzer"/>
    <s v="Standard Schnauzer"/>
    <x v="4"/>
    <x v="5"/>
    <n v="17"/>
    <s v="Devoted"/>
    <s v=" Good-natured"/>
    <s v=" Intelligent"/>
    <s v=" Lively"/>
    <s v=" Playful"/>
    <s v=" Trainable"/>
    <m/>
    <m/>
    <m/>
    <m/>
    <m/>
    <m/>
    <m/>
    <n v="1350"/>
    <x v="40"/>
    <n v="4"/>
    <m/>
    <m/>
    <n v="3"/>
    <x v="148"/>
    <x v="73"/>
    <x v="178"/>
  </r>
  <r>
    <s v="Scottish Deerhound"/>
    <m/>
    <x v="7"/>
    <x v="1"/>
    <n v="42"/>
    <s v="Dignified"/>
    <s v=" Docile"/>
    <s v=" Friendly"/>
    <s v=" Gentle"/>
    <s v=" Polite"/>
    <s v=" Quiet"/>
    <m/>
    <m/>
    <m/>
    <m/>
    <m/>
    <m/>
    <m/>
    <n v="1100"/>
    <x v="70"/>
    <n v="1"/>
    <m/>
    <m/>
    <m/>
    <x v="149"/>
    <x v="54"/>
    <x v="179"/>
  </r>
  <r>
    <s v="Scottish Terrier Scottie"/>
    <s v="Scotch Terrier"/>
    <x v="3"/>
    <x v="3"/>
    <n v="9"/>
    <s v="Independent"/>
    <s v=" Fiesty"/>
    <s v=" Alert"/>
    <s v=" Playful"/>
    <s v=" Quick"/>
    <s v=" Self-assured"/>
    <m/>
    <m/>
    <m/>
    <m/>
    <m/>
    <m/>
    <m/>
    <n v="900"/>
    <x v="68"/>
    <n v="3"/>
    <m/>
    <m/>
    <m/>
    <x v="150"/>
    <x v="109"/>
    <x v="180"/>
  </r>
  <r>
    <s v="Sealyham Terrier"/>
    <m/>
    <x v="3"/>
    <x v="3"/>
    <n v="9"/>
    <s v="Alert"/>
    <s v=" Calm"/>
    <s v=" Even-tempered"/>
    <s v=" Fearless"/>
    <s v=" Friendly"/>
    <s v=" Intelligent"/>
    <m/>
    <m/>
    <m/>
    <m/>
    <m/>
    <m/>
    <m/>
    <n v="900"/>
    <x v="58"/>
    <n v="3"/>
    <m/>
    <m/>
    <m/>
    <x v="151"/>
    <x v="121"/>
    <x v="181"/>
  </r>
  <r>
    <s v="Setter"/>
    <m/>
    <x v="1"/>
    <x v="7"/>
    <n v="30"/>
    <s v="Strong-willed"/>
    <s v=" Mischevious"/>
    <s v=" Gentle"/>
    <s v=" Energetic"/>
    <s v=" Intelligent"/>
    <m/>
    <m/>
    <m/>
    <m/>
    <m/>
    <m/>
    <m/>
    <m/>
    <n v="500"/>
    <x v="0"/>
    <n v="3"/>
    <m/>
    <m/>
    <m/>
    <x v="68"/>
    <x v="71"/>
    <x v="96"/>
  </r>
  <r>
    <s v="Shar Pei"/>
    <m/>
    <x v="5"/>
    <x v="6"/>
    <n v="22"/>
    <s v="Affectionate"/>
    <s v=" Devoted"/>
    <s v=" Independent"/>
    <s v=" Loving"/>
    <s v=" Reserved"/>
    <s v=" Suspicious"/>
    <m/>
    <m/>
    <m/>
    <m/>
    <m/>
    <m/>
    <m/>
    <n v="1100"/>
    <x v="71"/>
    <n v="3"/>
    <m/>
    <m/>
    <m/>
    <x v="152"/>
    <x v="47"/>
    <x v="182"/>
  </r>
  <r>
    <s v="Sheep Dog"/>
    <m/>
    <x v="6"/>
    <x v="5"/>
    <n v="39"/>
    <s v="Adaptable"/>
    <s v=" Bubbly"/>
    <s v=" Intelligent"/>
    <s v=" Loving"/>
    <s v=" Playful"/>
    <s v=" Sociable"/>
    <s v=" Protective"/>
    <m/>
    <m/>
    <m/>
    <m/>
    <m/>
    <m/>
    <n v="1350"/>
    <x v="61"/>
    <n v="4"/>
    <m/>
    <m/>
    <m/>
    <x v="125"/>
    <x v="14"/>
    <x v="183"/>
  </r>
  <r>
    <s v="Shepherd"/>
    <m/>
    <x v="6"/>
    <x v="5"/>
    <n v="35"/>
    <s v="Alert"/>
    <s v=" Confident"/>
    <s v=" Courageous"/>
    <s v=" Curious"/>
    <s v=" Intelligent"/>
    <s v=" Loyal"/>
    <s v=" Obedient"/>
    <s v=" Watchful"/>
    <m/>
    <m/>
    <m/>
    <m/>
    <m/>
    <n v="1400"/>
    <x v="45"/>
    <n v="6"/>
    <m/>
    <m/>
    <m/>
    <x v="80"/>
    <x v="122"/>
    <x v="184"/>
  </r>
  <r>
    <s v="Shetland Sheepdog Sheltie"/>
    <s v="Shetland Sheepdog"/>
    <x v="6"/>
    <x v="5"/>
    <n v="9"/>
    <s v="Affectionate"/>
    <s v=" Friendly"/>
    <s v=" Gentle"/>
    <s v=" Intelligent"/>
    <s v=" Lively"/>
    <s v=" Playful"/>
    <s v=" Responsive"/>
    <m/>
    <m/>
    <m/>
    <m/>
    <m/>
    <m/>
    <n v="900"/>
    <x v="72"/>
    <n v="4"/>
    <m/>
    <m/>
    <m/>
    <x v="153"/>
    <x v="29"/>
    <x v="185"/>
  </r>
  <r>
    <s v="Shiba Inu"/>
    <m/>
    <x v="5"/>
    <x v="0"/>
    <n v="10"/>
    <s v="Alert"/>
    <s v=" Charming"/>
    <s v=" Confident"/>
    <s v=" Faithful"/>
    <s v=" Fearless"/>
    <s v=" Keen"/>
    <s v=" Outgoing"/>
    <m/>
    <m/>
    <m/>
    <m/>
    <m/>
    <m/>
    <n v="900"/>
    <x v="2"/>
    <n v="4"/>
    <m/>
    <m/>
    <m/>
    <x v="154"/>
    <x v="30"/>
    <x v="186"/>
  </r>
  <r>
    <s v="Shih Tzu"/>
    <m/>
    <x v="0"/>
    <x v="0"/>
    <n v="6"/>
    <s v="Active"/>
    <s v=" Courageous"/>
    <s v=" Friendly"/>
    <s v=" Gentle"/>
    <s v=" Happy"/>
    <s v=" Intelligent"/>
    <s v=" Lively"/>
    <s v=" Outgoing"/>
    <s v=" Playful"/>
    <m/>
    <m/>
    <m/>
    <m/>
    <n v="1000"/>
    <x v="73"/>
    <n v="3"/>
    <m/>
    <m/>
    <n v="2"/>
    <x v="155"/>
    <x v="31"/>
    <x v="187"/>
  </r>
  <r>
    <s v="Siberian Husky"/>
    <m/>
    <x v="4"/>
    <x v="6"/>
    <n v="24"/>
    <s v="Alert"/>
    <s v=" Friendly"/>
    <s v=" Gentle"/>
    <s v=" Intelligent"/>
    <s v=" Outgoing"/>
    <m/>
    <m/>
    <m/>
    <m/>
    <m/>
    <m/>
    <m/>
    <m/>
    <n v="950"/>
    <x v="17"/>
    <n v="1"/>
    <m/>
    <m/>
    <n v="5"/>
    <x v="93"/>
    <x v="32"/>
    <x v="188"/>
  </r>
  <r>
    <s v="Silky Terrier"/>
    <m/>
    <x v="0"/>
    <x v="3"/>
    <n v="5"/>
    <s v="Alert"/>
    <s v=" Friendly"/>
    <s v=" Inquisitive"/>
    <s v=" Joyful"/>
    <s v=" Quick"/>
    <s v=" Responsive"/>
    <s v=" Intelligent"/>
    <m/>
    <m/>
    <m/>
    <m/>
    <m/>
    <m/>
    <n v="700"/>
    <x v="0"/>
    <n v="3"/>
    <m/>
    <m/>
    <m/>
    <x v="156"/>
    <x v="33"/>
    <x v="189"/>
  </r>
  <r>
    <s v="Skye Terrier"/>
    <m/>
    <x v="3"/>
    <x v="3"/>
    <n v="17"/>
    <s v="Loyal"/>
    <s v=" Fearless"/>
    <s v=" Friendly"/>
    <s v=" Good-tempered"/>
    <s v=" Intelligent"/>
    <m/>
    <m/>
    <m/>
    <m/>
    <m/>
    <m/>
    <m/>
    <m/>
    <n v="800"/>
    <x v="74"/>
    <n v="4"/>
    <m/>
    <m/>
    <m/>
    <x v="157"/>
    <x v="34"/>
    <x v="190"/>
  </r>
  <r>
    <s v="Sloughi"/>
    <m/>
    <x v="7"/>
    <x v="1"/>
    <n v="28"/>
    <s v="Alert"/>
    <s v=" Faithful"/>
    <s v=" Intelligent"/>
    <s v=" Sensitive"/>
    <s v=" Independent"/>
    <s v=" Playful"/>
    <s v=" Sweet"/>
    <m/>
    <m/>
    <m/>
    <m/>
    <m/>
    <m/>
    <n v="900"/>
    <x v="2"/>
    <n v="5"/>
    <m/>
    <m/>
    <m/>
    <x v="158"/>
    <x v="35"/>
    <x v="191"/>
  </r>
  <r>
    <s v="Smooth Fox Terrier"/>
    <m/>
    <x v="3"/>
    <x v="3"/>
    <n v="8"/>
    <s v="Active"/>
    <s v=" Affectionate"/>
    <s v=" Alert"/>
    <s v=" Fearless"/>
    <s v=" Intelligent"/>
    <s v=" Playful"/>
    <m/>
    <m/>
    <m/>
    <m/>
    <m/>
    <m/>
    <m/>
    <n v="850"/>
    <x v="13"/>
    <n v="3"/>
    <m/>
    <m/>
    <m/>
    <x v="76"/>
    <x v="36"/>
    <x v="192"/>
  </r>
  <r>
    <s v="South Russian Ovtcharka"/>
    <m/>
    <x v="6"/>
    <x v="5"/>
    <n v="49"/>
    <s v="Active"/>
    <s v=" Balanced"/>
    <s v=" Courageous"/>
    <s v=" Lively"/>
    <s v=" Nervous"/>
    <m/>
    <m/>
    <m/>
    <m/>
    <m/>
    <m/>
    <m/>
    <m/>
    <n v="900"/>
    <x v="2"/>
    <n v="4"/>
    <m/>
    <m/>
    <m/>
    <x v="2"/>
    <x v="37"/>
    <x v="193"/>
  </r>
  <r>
    <s v="Spaniel"/>
    <m/>
    <x v="1"/>
    <x v="7"/>
    <n v="10"/>
    <s v="Even Tempered"/>
    <s v=" Joyful"/>
    <s v=" Merry"/>
    <s v=" Outgoing"/>
    <s v=" Intelligent"/>
    <s v=" Sociable"/>
    <s v=" Trusting"/>
    <m/>
    <m/>
    <m/>
    <m/>
    <m/>
    <m/>
    <n v="700"/>
    <x v="33"/>
    <n v="3"/>
    <m/>
    <m/>
    <m/>
    <x v="55"/>
    <x v="32"/>
    <x v="38"/>
  </r>
  <r>
    <s v="Spitz"/>
    <m/>
    <x v="5"/>
    <x v="6"/>
    <n v="8"/>
    <s v="Alert"/>
    <s v=" Energetic"/>
    <s v=" Friendly"/>
    <s v=" Independent"/>
    <s v=" Intelligent"/>
    <s v=" Protective"/>
    <m/>
    <m/>
    <m/>
    <m/>
    <m/>
    <m/>
    <m/>
    <n v="700"/>
    <x v="2"/>
    <n v="4"/>
    <m/>
    <m/>
    <m/>
    <x v="6"/>
    <x v="38"/>
    <x v="95"/>
  </r>
  <r>
    <s v="Staffordshire Bull Terrier"/>
    <s v="Staffordshire Bullterrier"/>
    <x v="3"/>
    <x v="3"/>
    <n v="14"/>
    <s v="Affectionate"/>
    <s v=" Bold"/>
    <s v=" Courageous"/>
    <s v=" Fearless"/>
    <s v=" Intelligent"/>
    <s v=" Reliable"/>
    <m/>
    <m/>
    <m/>
    <m/>
    <m/>
    <m/>
    <m/>
    <n v="1750"/>
    <x v="23"/>
    <n v="3"/>
    <m/>
    <n v="1"/>
    <m/>
    <x v="159"/>
    <x v="8"/>
    <x v="194"/>
  </r>
  <r>
    <s v="Standard Poodle"/>
    <m/>
    <x v="5"/>
    <x v="7"/>
    <n v="26"/>
    <s v="Active"/>
    <s v=" Alert"/>
    <s v=" Faithful"/>
    <s v=" Instinctual"/>
    <s v=" Intelligent"/>
    <s v=" Trainable"/>
    <m/>
    <m/>
    <m/>
    <m/>
    <m/>
    <m/>
    <m/>
    <n v="1250"/>
    <x v="57"/>
    <n v="4"/>
    <m/>
    <m/>
    <m/>
    <x v="135"/>
    <x v="68"/>
    <x v="143"/>
  </r>
  <r>
    <s v="Sussex Spaniel"/>
    <m/>
    <x v="1"/>
    <x v="7"/>
    <n v="19"/>
    <s v="Calm"/>
    <s v=" Cheerful"/>
    <s v=" Companionable"/>
    <s v=" Devoted"/>
    <s v=" Friendly"/>
    <s v=" Sociable"/>
    <m/>
    <m/>
    <m/>
    <m/>
    <m/>
    <m/>
    <m/>
    <n v="2500"/>
    <x v="2"/>
    <n v="3"/>
    <m/>
    <m/>
    <m/>
    <x v="160"/>
    <x v="25"/>
    <x v="195"/>
  </r>
  <r>
    <s v="Swedish Vallhund"/>
    <m/>
    <x v="6"/>
    <x v="5"/>
    <n v="13"/>
    <s v="Alert"/>
    <s v=" Energetic"/>
    <s v=" Fearless"/>
    <s v=" Friendly"/>
    <s v=" Watchful"/>
    <m/>
    <m/>
    <m/>
    <m/>
    <m/>
    <m/>
    <m/>
    <m/>
    <n v="800"/>
    <x v="2"/>
    <n v="4"/>
    <m/>
    <m/>
    <m/>
    <x v="161"/>
    <x v="22"/>
    <x v="196"/>
  </r>
  <r>
    <s v="Terrier"/>
    <m/>
    <x v="3"/>
    <x v="3"/>
    <n v="8"/>
    <s v="Affectionate"/>
    <s v=" Alert"/>
    <s v=" Courageous"/>
    <s v=" Intelligent"/>
    <s v=" Friendly"/>
    <s v=" Hardy"/>
    <s v=" Independent"/>
    <m/>
    <m/>
    <m/>
    <m/>
    <m/>
    <m/>
    <n v="1050"/>
    <x v="70"/>
    <n v="3"/>
    <m/>
    <m/>
    <m/>
    <x v="162"/>
    <x v="17"/>
    <x v="82"/>
  </r>
  <r>
    <s v="Thai Ridgeback"/>
    <m/>
    <x v="7"/>
    <x v="1"/>
    <n v="28"/>
    <s v="Familial"/>
    <s v=" Independent"/>
    <s v=" Loving"/>
    <s v=" Loyal"/>
    <s v=" Protective"/>
    <m/>
    <m/>
    <m/>
    <m/>
    <m/>
    <m/>
    <m/>
    <m/>
    <n v="700"/>
    <x v="2"/>
    <n v="2"/>
    <m/>
    <m/>
    <m/>
    <x v="2"/>
    <x v="21"/>
    <x v="197"/>
  </r>
  <r>
    <s v="Tibetan Mastiff"/>
    <m/>
    <x v="4"/>
    <x v="4"/>
    <n v="71"/>
    <s v="Aloof"/>
    <s v=" Protective"/>
    <s v=" Strong-willed"/>
    <s v=" Stubborn"/>
    <s v=" Courageous"/>
    <s v=" Loyal"/>
    <m/>
    <m/>
    <m/>
    <m/>
    <m/>
    <m/>
    <m/>
    <n v="3000"/>
    <x v="2"/>
    <n v="6"/>
    <m/>
    <m/>
    <m/>
    <x v="163"/>
    <x v="22"/>
    <x v="146"/>
  </r>
  <r>
    <s v="Tibetan Spaniel"/>
    <m/>
    <x v="5"/>
    <x v="0"/>
    <n v="6"/>
    <s v="Intelligent"/>
    <s v=" Assertive"/>
    <s v=" Aloof"/>
    <s v=" Happy"/>
    <s v=" Independent"/>
    <s v=" Willful"/>
    <m/>
    <m/>
    <m/>
    <m/>
    <m/>
    <m/>
    <m/>
    <n v="900"/>
    <x v="43"/>
    <n v="4"/>
    <m/>
    <m/>
    <m/>
    <x v="164"/>
    <x v="14"/>
    <x v="198"/>
  </r>
  <r>
    <s v="Tibetan Terrier"/>
    <m/>
    <x v="5"/>
    <x v="0"/>
    <n v="10"/>
    <s v="Affectionate"/>
    <s v=" Amiable"/>
    <s v=" Energetic"/>
    <s v=" Gentle"/>
    <s v=" Reserved"/>
    <s v=" Sensitive"/>
    <s v=" Intelligent"/>
    <m/>
    <m/>
    <m/>
    <m/>
    <m/>
    <m/>
    <n v="1600"/>
    <x v="37"/>
    <n v="3"/>
    <m/>
    <m/>
    <m/>
    <x v="165"/>
    <x v="46"/>
    <x v="199"/>
  </r>
  <r>
    <s v="Tosa Inu"/>
    <m/>
    <x v="4"/>
    <x v="4"/>
    <n v="65"/>
    <s v="Aggressive"/>
    <s v=" Brave"/>
    <s v=" Fearless"/>
    <s v=" Intelligent"/>
    <s v=" Sensitive"/>
    <s v=" Suspicious"/>
    <m/>
    <m/>
    <m/>
    <m/>
    <m/>
    <m/>
    <m/>
    <n v="700"/>
    <x v="2"/>
    <n v="6"/>
    <m/>
    <n v="1"/>
    <m/>
    <x v="2"/>
    <x v="62"/>
    <x v="200"/>
  </r>
  <r>
    <s v="Toy Fox Terrier"/>
    <s v="Toy Terrier"/>
    <x v="0"/>
    <x v="3"/>
    <n v="2"/>
    <s v="Alert"/>
    <s v=" Friendly"/>
    <s v=" Intelligent"/>
    <s v=" Loyal"/>
    <s v=" Playful"/>
    <s v=" Spirited"/>
    <m/>
    <m/>
    <m/>
    <m/>
    <m/>
    <m/>
    <m/>
    <n v="500"/>
    <x v="2"/>
    <n v="2"/>
    <m/>
    <m/>
    <m/>
    <x v="166"/>
    <x v="1"/>
    <x v="201"/>
  </r>
  <r>
    <s v="Toy Poodle"/>
    <m/>
    <x v="0"/>
    <x v="0"/>
    <n v="4"/>
    <s v="Active"/>
    <s v=" Alert"/>
    <s v=" Faithful"/>
    <s v=" Instinctual"/>
    <s v=" Intelligent"/>
    <s v=" Trainable"/>
    <m/>
    <m/>
    <m/>
    <m/>
    <m/>
    <m/>
    <m/>
    <n v="1250"/>
    <x v="57"/>
    <n v="4"/>
    <m/>
    <m/>
    <m/>
    <x v="2"/>
    <x v="123"/>
    <x v="202"/>
  </r>
  <r>
    <s v="Treeing Walker Coonhound"/>
    <s v="Walker Hound"/>
    <x v="7"/>
    <x v="8"/>
    <n v="28"/>
    <s v="Affectionate"/>
    <s v=" Clever"/>
    <s v=" Confident"/>
    <s v=" Loving"/>
    <s v=" Trainable"/>
    <m/>
    <m/>
    <m/>
    <m/>
    <m/>
    <m/>
    <m/>
    <m/>
    <n v="500"/>
    <x v="2"/>
    <n v="3"/>
    <m/>
    <m/>
    <m/>
    <x v="167"/>
    <x v="63"/>
    <x v="203"/>
  </r>
  <r>
    <s v="Vizsla"/>
    <m/>
    <x v="1"/>
    <x v="7"/>
    <n v="21"/>
    <s v="Affectionate"/>
    <s v=" Cheerful"/>
    <s v=" Energetic"/>
    <s v=" Gentle"/>
    <s v=" Intelligent"/>
    <s v=" Playful"/>
    <s v=" Protective"/>
    <s v=" Quiet"/>
    <m/>
    <m/>
    <m/>
    <m/>
    <m/>
    <n v="1000"/>
    <x v="2"/>
    <n v="3"/>
    <m/>
    <m/>
    <m/>
    <x v="168"/>
    <x v="64"/>
    <x v="204"/>
  </r>
  <r>
    <s v="Weimaraner"/>
    <m/>
    <x v="1"/>
    <x v="7"/>
    <n v="29"/>
    <s v="Alert"/>
    <s v=" Aloof"/>
    <s v=" Energetic"/>
    <s v=" Fast"/>
    <s v=" Intelligent"/>
    <s v=" Powerful"/>
    <s v=" Steady"/>
    <s v=" Stubborn"/>
    <s v=" Social"/>
    <m/>
    <m/>
    <m/>
    <m/>
    <n v="1750"/>
    <x v="75"/>
    <n v="3"/>
    <m/>
    <m/>
    <m/>
    <x v="169"/>
    <x v="65"/>
    <x v="96"/>
  </r>
  <r>
    <s v="Welsh Corgi"/>
    <m/>
    <x v="6"/>
    <x v="5"/>
    <n v="13"/>
    <s v="Active"/>
    <s v=" Affectionate"/>
    <s v=" Alert"/>
    <s v=" Companionable"/>
    <s v=" Devoted"/>
    <s v=" Gentle"/>
    <s v=" Intelligent"/>
    <m/>
    <m/>
    <m/>
    <m/>
    <m/>
    <m/>
    <n v="1100"/>
    <x v="28"/>
    <n v="4"/>
    <m/>
    <m/>
    <m/>
    <x v="46"/>
    <x v="66"/>
    <x v="137"/>
  </r>
  <r>
    <s v="Welsh Springer Spaniel"/>
    <m/>
    <x v="1"/>
    <x v="7"/>
    <n v="18"/>
    <s v="Affectionate"/>
    <s v=" Loyal"/>
    <s v=" Active"/>
    <s v=" Friendly"/>
    <s v=" Playful"/>
    <s v=" Stubborn"/>
    <s v=" Intelligent"/>
    <m/>
    <m/>
    <m/>
    <m/>
    <m/>
    <m/>
    <n v="1300"/>
    <x v="76"/>
    <n v="4"/>
    <m/>
    <m/>
    <m/>
    <x v="170"/>
    <x v="66"/>
    <x v="16"/>
  </r>
  <r>
    <s v="Welsh Terrier"/>
    <m/>
    <x v="3"/>
    <x v="3"/>
    <n v="9"/>
    <s v="Alert"/>
    <s v=" Friendly"/>
    <s v=" Intelligent"/>
    <s v=" Spirited"/>
    <s v=" Independent"/>
    <s v=" Loving"/>
    <m/>
    <m/>
    <m/>
    <m/>
    <m/>
    <m/>
    <m/>
    <n v="1000"/>
    <x v="51"/>
    <n v="3"/>
    <m/>
    <m/>
    <m/>
    <x v="171"/>
    <x v="110"/>
    <x v="205"/>
  </r>
  <r>
    <s v="West Highland White Terrier Westie"/>
    <s v="West Highland White Terrier"/>
    <x v="3"/>
    <x v="3"/>
    <n v="8"/>
    <s v="Affectionate"/>
    <s v=" Alert"/>
    <s v=" Courageous"/>
    <s v=" Intelligent"/>
    <s v=" Friendly"/>
    <s v=" Hardy"/>
    <s v=" Independent"/>
    <m/>
    <m/>
    <m/>
    <m/>
    <m/>
    <m/>
    <n v="1050"/>
    <x v="70"/>
    <n v="3"/>
    <m/>
    <m/>
    <m/>
    <x v="162"/>
    <x v="111"/>
    <x v="206"/>
  </r>
  <r>
    <s v="Wheaten Terrier"/>
    <s v="Soft Coated Wheaten Terrier"/>
    <x v="3"/>
    <x v="3"/>
    <n v="18"/>
    <s v="Affectionate"/>
    <s v=" Energetic"/>
    <s v=" Faithful"/>
    <s v=" Intelligent"/>
    <s v=" Playful"/>
    <s v=" Spirited"/>
    <m/>
    <m/>
    <m/>
    <m/>
    <m/>
    <m/>
    <m/>
    <n v="900"/>
    <x v="13"/>
    <n v="4"/>
    <m/>
    <m/>
    <m/>
    <x v="172"/>
    <x v="9"/>
    <x v="207"/>
  </r>
  <r>
    <s v="Whippet"/>
    <m/>
    <x v="7"/>
    <x v="1"/>
    <n v="16"/>
    <s v="Affectionate"/>
    <s v=" Friendly"/>
    <s v=" Gentle"/>
    <s v=" Intelligent"/>
    <s v=" Lively"/>
    <s v=" Quiet"/>
    <m/>
    <m/>
    <m/>
    <m/>
    <m/>
    <m/>
    <m/>
    <n v="1000"/>
    <x v="71"/>
    <n v="3"/>
    <m/>
    <m/>
    <m/>
    <x v="173"/>
    <x v="112"/>
    <x v="208"/>
  </r>
  <r>
    <s v="White German Shepherd"/>
    <m/>
    <x v="6"/>
    <x v="5"/>
    <n v="35"/>
    <s v="Alert"/>
    <s v=" Confident"/>
    <s v=" Courageous"/>
    <s v=" Curious"/>
    <s v=" Intelligent"/>
    <s v=" Loyal"/>
    <s v=" Obedient"/>
    <s v=" Watchful"/>
    <m/>
    <m/>
    <m/>
    <m/>
    <m/>
    <n v="1400"/>
    <x v="45"/>
    <n v="6"/>
    <m/>
    <m/>
    <m/>
    <x v="80"/>
    <x v="121"/>
    <x v="209"/>
  </r>
  <r>
    <s v="Wire Fox Terrier"/>
    <s v="Wire Haired Fox Terrier"/>
    <x v="3"/>
    <x v="3"/>
    <n v="7"/>
    <s v="Alert"/>
    <s v=" Bold"/>
    <s v=" Fearless"/>
    <s v=" Friendly"/>
    <s v=" Keen"/>
    <s v=" Quick"/>
    <s v=" Intelligent"/>
    <m/>
    <m/>
    <m/>
    <m/>
    <m/>
    <m/>
    <n v="900"/>
    <x v="71"/>
    <n v="3"/>
    <m/>
    <m/>
    <m/>
    <x v="174"/>
    <x v="9"/>
    <x v="207"/>
  </r>
  <r>
    <s v="Wire-haired Pointing Griffon"/>
    <m/>
    <x v="1"/>
    <x v="7"/>
    <n v="25"/>
    <s v="Gentle"/>
    <s v=" Loyal"/>
    <s v=" Proud"/>
    <s v=" Trainable"/>
    <s v=" Vigilant"/>
    <s v=" Intelligent"/>
    <m/>
    <m/>
    <m/>
    <m/>
    <m/>
    <m/>
    <m/>
    <n v="700"/>
    <x v="43"/>
    <n v="5"/>
    <m/>
    <m/>
    <m/>
    <x v="175"/>
    <x v="66"/>
    <x v="210"/>
  </r>
  <r>
    <s v="Wirehaired Terrier"/>
    <m/>
    <x v="3"/>
    <x v="3"/>
    <n v="7"/>
    <s v="Alert"/>
    <s v=" Bold"/>
    <s v=" Fearless"/>
    <s v=" Friendly"/>
    <s v=" Keen"/>
    <s v=" Quick"/>
    <s v=" Intelligent"/>
    <m/>
    <m/>
    <m/>
    <m/>
    <m/>
    <m/>
    <n v="900"/>
    <x v="71"/>
    <n v="3"/>
    <m/>
    <m/>
    <m/>
    <x v="174"/>
    <x v="109"/>
    <x v="180"/>
  </r>
  <r>
    <s v="Xoloitzcuintle/Mexican Hairless"/>
    <s v="Mexican Hairless"/>
    <x v="5"/>
    <x v="1"/>
    <n v="11"/>
    <s v="Aleret"/>
    <s v=" Calm"/>
    <s v=" Cheerful"/>
    <s v=" Companionable"/>
    <s v=" Loyal"/>
    <s v=" Protective"/>
    <m/>
    <m/>
    <m/>
    <m/>
    <m/>
    <m/>
    <m/>
    <n v="700"/>
    <x v="2"/>
    <n v="3"/>
    <m/>
    <m/>
    <m/>
    <x v="176"/>
    <x v="124"/>
    <x v="211"/>
  </r>
  <r>
    <s v="Yellow Labrador Retriever"/>
    <m/>
    <x v="1"/>
    <x v="7"/>
    <n v="32"/>
    <s v="Affectionate"/>
    <s v=" Alert"/>
    <s v=" Cheerful"/>
    <s v=" Energetic"/>
    <s v=" Friendly"/>
    <s v=" Gentle"/>
    <s v=" Intelligent"/>
    <s v=" Loving"/>
    <s v=" Loyal"/>
    <s v=" Outgoing"/>
    <s v=" Playful"/>
    <s v=" Responsive"/>
    <s v=" Social"/>
    <n v="1500"/>
    <x v="18"/>
    <n v="3"/>
    <m/>
    <m/>
    <m/>
    <x v="26"/>
    <x v="30"/>
    <x v="30"/>
  </r>
  <r>
    <s v="Yorkshire Terrier Yorkie"/>
    <s v="Yorkshire Terrier"/>
    <x v="0"/>
    <x v="0"/>
    <n v="3"/>
    <s v="Alert"/>
    <s v=" Courageous"/>
    <s v=" Energetic"/>
    <s v=" Independent"/>
    <s v=" Intelligent"/>
    <s v=" Loyal"/>
    <s v=" Playful"/>
    <m/>
    <m/>
    <m/>
    <m/>
    <m/>
    <m/>
    <n v="800"/>
    <x v="29"/>
    <n v="3"/>
    <m/>
    <m/>
    <m/>
    <x v="177"/>
    <x v="71"/>
    <x v="21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EA099D3-BD84-944A-8F3B-48AF7E671BF6}" name="PivotTable26" cacheId="1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B10" firstHeaderRow="1" firstDataRow="1" firstDataCol="1" rowPageCount="1" colPageCount="1"/>
  <pivotFields count="20">
    <pivotField dataField="1" showAll="0"/>
    <pivotField showAll="0"/>
    <pivotField showAll="0">
      <items count="6">
        <item x="2"/>
        <item x="0"/>
        <item x="1"/>
        <item x="3"/>
        <item x="4"/>
        <item t="default"/>
      </items>
    </pivotField>
    <pivotField axis="axisRow" showAll="0">
      <items count="6">
        <item x="3"/>
        <item x="2"/>
        <item x="1"/>
        <item x="0"/>
        <item x="4"/>
        <item t="default"/>
      </items>
    </pivotField>
    <pivotField showAll="0">
      <items count="8">
        <item x="4"/>
        <item x="5"/>
        <item x="0"/>
        <item x="2"/>
        <item x="1"/>
        <item x="3"/>
        <item x="6"/>
        <item t="default"/>
      </items>
    </pivotField>
    <pivotField axis="axisPage" showAll="0">
      <items count="15">
        <item x="11"/>
        <item x="0"/>
        <item x="10"/>
        <item x="1"/>
        <item x="7"/>
        <item x="3"/>
        <item x="9"/>
        <item x="4"/>
        <item x="6"/>
        <item x="2"/>
        <item x="5"/>
        <item x="13"/>
        <item x="8"/>
        <item x="12"/>
        <item t="default"/>
      </items>
    </pivotField>
    <pivotField showAll="0">
      <items count="21">
        <item x="13"/>
        <item x="4"/>
        <item x="2"/>
        <item x="16"/>
        <item x="1"/>
        <item x="6"/>
        <item x="15"/>
        <item x="7"/>
        <item x="0"/>
        <item x="8"/>
        <item x="14"/>
        <item x="9"/>
        <item x="3"/>
        <item x="5"/>
        <item x="10"/>
        <item x="11"/>
        <item x="17"/>
        <item x="18"/>
        <item x="12"/>
        <item x="19"/>
        <item t="default"/>
      </items>
    </pivotField>
    <pivotField showAll="0"/>
    <pivotField showAll="0"/>
    <pivotField showAll="0"/>
    <pivotField showAll="0"/>
    <pivotField showAll="0"/>
    <pivotField showAll="0"/>
    <pivotField showAll="0"/>
    <pivotField showAll="0"/>
    <pivotField showAll="0"/>
    <pivotField showAll="0"/>
    <pivotField showAll="0">
      <items count="40">
        <item x="17"/>
        <item x="27"/>
        <item x="22"/>
        <item x="29"/>
        <item x="9"/>
        <item x="2"/>
        <item x="0"/>
        <item x="12"/>
        <item x="33"/>
        <item x="31"/>
        <item x="14"/>
        <item x="15"/>
        <item x="26"/>
        <item x="24"/>
        <item x="6"/>
        <item x="10"/>
        <item x="36"/>
        <item x="30"/>
        <item x="16"/>
        <item x="25"/>
        <item x="34"/>
        <item x="23"/>
        <item x="19"/>
        <item x="32"/>
        <item x="1"/>
        <item x="13"/>
        <item x="35"/>
        <item x="37"/>
        <item x="5"/>
        <item x="28"/>
        <item x="8"/>
        <item x="18"/>
        <item x="7"/>
        <item x="38"/>
        <item x="11"/>
        <item x="21"/>
        <item x="20"/>
        <item x="3"/>
        <item x="4"/>
        <item t="default"/>
      </items>
    </pivotField>
    <pivotField showAll="0">
      <items count="47">
        <item x="42"/>
        <item x="5"/>
        <item x="6"/>
        <item x="3"/>
        <item x="4"/>
        <item x="40"/>
        <item x="36"/>
        <item x="9"/>
        <item x="8"/>
        <item x="43"/>
        <item x="13"/>
        <item x="23"/>
        <item x="27"/>
        <item x="7"/>
        <item x="14"/>
        <item x="41"/>
        <item x="12"/>
        <item x="11"/>
        <item x="28"/>
        <item x="35"/>
        <item x="38"/>
        <item x="24"/>
        <item x="25"/>
        <item x="26"/>
        <item x="21"/>
        <item x="10"/>
        <item x="29"/>
        <item x="0"/>
        <item x="15"/>
        <item x="30"/>
        <item x="1"/>
        <item x="22"/>
        <item x="31"/>
        <item x="16"/>
        <item x="39"/>
        <item x="32"/>
        <item x="18"/>
        <item x="2"/>
        <item x="17"/>
        <item x="44"/>
        <item x="19"/>
        <item x="34"/>
        <item x="45"/>
        <item x="20"/>
        <item x="33"/>
        <item x="37"/>
        <item t="default"/>
      </items>
    </pivotField>
    <pivotField showAll="0">
      <items count="63">
        <item x="36"/>
        <item x="53"/>
        <item x="25"/>
        <item x="55"/>
        <item x="52"/>
        <item x="13"/>
        <item x="57"/>
        <item x="5"/>
        <item x="23"/>
        <item x="24"/>
        <item x="3"/>
        <item x="6"/>
        <item x="9"/>
        <item x="21"/>
        <item x="61"/>
        <item x="54"/>
        <item x="17"/>
        <item x="22"/>
        <item x="38"/>
        <item x="4"/>
        <item x="59"/>
        <item x="41"/>
        <item x="12"/>
        <item x="30"/>
        <item x="8"/>
        <item x="51"/>
        <item x="33"/>
        <item x="10"/>
        <item x="40"/>
        <item x="32"/>
        <item x="19"/>
        <item x="14"/>
        <item x="42"/>
        <item x="35"/>
        <item x="29"/>
        <item x="15"/>
        <item x="39"/>
        <item x="56"/>
        <item x="47"/>
        <item x="28"/>
        <item x="48"/>
        <item x="31"/>
        <item x="58"/>
        <item x="46"/>
        <item x="7"/>
        <item x="0"/>
        <item x="20"/>
        <item x="60"/>
        <item x="26"/>
        <item x="11"/>
        <item x="18"/>
        <item x="2"/>
        <item x="43"/>
        <item x="16"/>
        <item x="49"/>
        <item x="1"/>
        <item x="50"/>
        <item x="27"/>
        <item x="44"/>
        <item x="34"/>
        <item x="45"/>
        <item x="37"/>
        <item t="default"/>
      </items>
    </pivotField>
  </pivotFields>
  <rowFields count="1">
    <field x="3"/>
  </rowFields>
  <rowItems count="6">
    <i>
      <x/>
    </i>
    <i>
      <x v="1"/>
    </i>
    <i>
      <x v="2"/>
    </i>
    <i>
      <x v="3"/>
    </i>
    <i>
      <x v="4"/>
    </i>
    <i t="grand">
      <x/>
    </i>
  </rowItems>
  <colItems count="1">
    <i/>
  </colItems>
  <pageFields count="1">
    <pageField fld="5" hier="-1"/>
  </pageFields>
  <dataFields count="1">
    <dataField name="Count of Breed Name" fld="0"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D3129A0-66A2-CD41-94BB-B89511FBDC66}" name="PivotTable29" cacheId="14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B15" firstHeaderRow="1" firstDataRow="1" firstDataCol="1" rowPageCount="1" colPageCount="1"/>
  <pivotFields count="27">
    <pivotField dataField="1" showAll="0"/>
    <pivotField showAll="0"/>
    <pivotField showAll="0">
      <items count="10">
        <item x="2"/>
        <item x="5"/>
        <item x="1"/>
        <item x="8"/>
        <item x="6"/>
        <item x="4"/>
        <item x="3"/>
        <item x="7"/>
        <item x="0"/>
        <item t="default"/>
      </items>
    </pivotField>
    <pivotField axis="axisRow" showAll="0">
      <items count="12">
        <item x="3"/>
        <item x="8"/>
        <item x="6"/>
        <item x="9"/>
        <item x="2"/>
        <item x="1"/>
        <item x="5"/>
        <item x="7"/>
        <item x="10"/>
        <item x="4"/>
        <item x="0"/>
        <item t="default"/>
      </items>
    </pivotField>
    <pivotField showAll="0">
      <items count="62">
        <item x="4"/>
        <item x="44"/>
        <item x="6"/>
        <item x="15"/>
        <item x="7"/>
        <item x="1"/>
        <item x="11"/>
        <item x="27"/>
        <item x="33"/>
        <item x="23"/>
        <item x="31"/>
        <item x="10"/>
        <item x="24"/>
        <item x="43"/>
        <item x="8"/>
        <item x="32"/>
        <item x="17"/>
        <item x="21"/>
        <item x="16"/>
        <item x="28"/>
        <item x="13"/>
        <item x="14"/>
        <item x="51"/>
        <item x="5"/>
        <item x="12"/>
        <item x="3"/>
        <item x="9"/>
        <item x="34"/>
        <item x="26"/>
        <item x="50"/>
        <item x="2"/>
        <item x="37"/>
        <item x="49"/>
        <item x="45"/>
        <item x="30"/>
        <item x="19"/>
        <item x="38"/>
        <item x="53"/>
        <item x="58"/>
        <item x="25"/>
        <item x="41"/>
        <item x="35"/>
        <item x="40"/>
        <item x="55"/>
        <item x="18"/>
        <item x="57"/>
        <item x="46"/>
        <item x="54"/>
        <item x="39"/>
        <item x="20"/>
        <item x="36"/>
        <item x="48"/>
        <item x="47"/>
        <item x="22"/>
        <item x="42"/>
        <item x="59"/>
        <item x="52"/>
        <item x="60"/>
        <item x="56"/>
        <item x="29"/>
        <item x="0"/>
        <item t="default"/>
      </items>
    </pivotField>
    <pivotField axis="axisPage" showAll="0">
      <items count="4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78">
        <item x="75"/>
        <item x="8"/>
        <item x="53"/>
        <item x="69"/>
        <item x="61"/>
        <item x="20"/>
        <item x="29"/>
        <item x="62"/>
        <item x="56"/>
        <item x="48"/>
        <item x="18"/>
        <item x="59"/>
        <item x="1"/>
        <item x="50"/>
        <item x="32"/>
        <item x="17"/>
        <item x="64"/>
        <item x="72"/>
        <item x="52"/>
        <item x="47"/>
        <item x="2"/>
        <item x="12"/>
        <item x="30"/>
        <item x="39"/>
        <item x="71"/>
        <item x="60"/>
        <item x="42"/>
        <item x="26"/>
        <item x="6"/>
        <item x="51"/>
        <item x="11"/>
        <item x="13"/>
        <item x="57"/>
        <item x="9"/>
        <item x="45"/>
        <item x="3"/>
        <item x="27"/>
        <item x="68"/>
        <item x="24"/>
        <item x="28"/>
        <item x="16"/>
        <item x="19"/>
        <item x="40"/>
        <item x="31"/>
        <item x="74"/>
        <item x="38"/>
        <item x="41"/>
        <item x="35"/>
        <item x="70"/>
        <item x="10"/>
        <item x="22"/>
        <item x="76"/>
        <item x="63"/>
        <item x="23"/>
        <item x="25"/>
        <item x="4"/>
        <item x="43"/>
        <item x="34"/>
        <item x="7"/>
        <item x="15"/>
        <item x="37"/>
        <item x="73"/>
        <item x="14"/>
        <item x="58"/>
        <item x="54"/>
        <item x="55"/>
        <item x="5"/>
        <item x="33"/>
        <item x="21"/>
        <item x="36"/>
        <item x="46"/>
        <item x="67"/>
        <item x="65"/>
        <item x="49"/>
        <item x="44"/>
        <item x="66"/>
        <item x="0"/>
        <item t="default"/>
      </items>
    </pivotField>
    <pivotField showAll="0">
      <items count="8">
        <item x="6"/>
        <item x="5"/>
        <item x="3"/>
        <item x="4"/>
        <item x="1"/>
        <item x="2"/>
        <item x="0"/>
        <item t="default"/>
      </items>
    </pivotField>
    <pivotField showAll="0"/>
    <pivotField showAll="0"/>
    <pivotField showAll="0"/>
    <pivotField showAll="0">
      <items count="179">
        <item x="46"/>
        <item x="95"/>
        <item x="146"/>
        <item x="38"/>
        <item x="80"/>
        <item x="162"/>
        <item x="10"/>
        <item x="98"/>
        <item x="93"/>
        <item x="52"/>
        <item x="132"/>
        <item x="120"/>
        <item x="141"/>
        <item x="165"/>
        <item x="111"/>
        <item x="37"/>
        <item x="150"/>
        <item x="60"/>
        <item x="6"/>
        <item x="35"/>
        <item x="3"/>
        <item x="61"/>
        <item x="31"/>
        <item x="77"/>
        <item x="118"/>
        <item x="28"/>
        <item x="34"/>
        <item x="158"/>
        <item x="33"/>
        <item x="36"/>
        <item x="106"/>
        <item x="5"/>
        <item x="90"/>
        <item x="137"/>
        <item x="138"/>
        <item x="173"/>
        <item x="53"/>
        <item x="163"/>
        <item x="153"/>
        <item x="48"/>
        <item x="64"/>
        <item x="2"/>
        <item x="94"/>
        <item x="29"/>
        <item x="91"/>
        <item x="164"/>
        <item x="59"/>
        <item x="75"/>
        <item x="97"/>
        <item x="27"/>
        <item x="114"/>
        <item x="134"/>
        <item x="110"/>
        <item x="79"/>
        <item x="89"/>
        <item x="172"/>
        <item x="67"/>
        <item x="19"/>
        <item x="65"/>
        <item x="30"/>
        <item x="4"/>
        <item x="55"/>
        <item x="168"/>
        <item x="57"/>
        <item x="144"/>
        <item x="47"/>
        <item x="18"/>
        <item x="22"/>
        <item x="139"/>
        <item x="43"/>
        <item x="152"/>
        <item x="71"/>
        <item x="105"/>
        <item x="124"/>
        <item x="96"/>
        <item x="121"/>
        <item x="54"/>
        <item x="149"/>
        <item x="49"/>
        <item x="63"/>
        <item x="130"/>
        <item x="72"/>
        <item x="161"/>
        <item x="131"/>
        <item x="81"/>
        <item x="56"/>
        <item x="32"/>
        <item x="151"/>
        <item x="99"/>
        <item x="70"/>
        <item x="127"/>
        <item x="103"/>
        <item x="177"/>
        <item x="166"/>
        <item x="26"/>
        <item x="145"/>
        <item x="102"/>
        <item x="25"/>
        <item x="41"/>
        <item x="129"/>
        <item x="107"/>
        <item x="113"/>
        <item x="74"/>
        <item x="101"/>
        <item x="176"/>
        <item x="92"/>
        <item x="112"/>
        <item x="82"/>
        <item x="69"/>
        <item x="104"/>
        <item x="44"/>
        <item x="155"/>
        <item x="133"/>
        <item x="108"/>
        <item x="157"/>
        <item x="1"/>
        <item x="174"/>
        <item x="68"/>
        <item x="126"/>
        <item x="147"/>
        <item x="15"/>
        <item x="109"/>
        <item x="160"/>
        <item x="143"/>
        <item x="40"/>
        <item x="23"/>
        <item x="73"/>
        <item x="167"/>
        <item x="39"/>
        <item x="62"/>
        <item x="7"/>
        <item x="159"/>
        <item x="100"/>
        <item x="170"/>
        <item x="50"/>
        <item x="76"/>
        <item x="148"/>
        <item x="83"/>
        <item x="87"/>
        <item x="24"/>
        <item x="12"/>
        <item x="116"/>
        <item x="115"/>
        <item x="42"/>
        <item x="85"/>
        <item x="125"/>
        <item x="66"/>
        <item x="142"/>
        <item x="14"/>
        <item x="17"/>
        <item x="8"/>
        <item x="135"/>
        <item x="9"/>
        <item x="58"/>
        <item x="16"/>
        <item x="13"/>
        <item x="123"/>
        <item x="156"/>
        <item x="154"/>
        <item x="20"/>
        <item x="86"/>
        <item x="140"/>
        <item x="175"/>
        <item x="136"/>
        <item x="51"/>
        <item x="117"/>
        <item x="84"/>
        <item x="169"/>
        <item x="21"/>
        <item x="119"/>
        <item x="45"/>
        <item x="11"/>
        <item x="78"/>
        <item x="128"/>
        <item x="171"/>
        <item x="88"/>
        <item x="122"/>
        <item x="0"/>
        <item t="default"/>
      </items>
    </pivotField>
    <pivotField showAll="0">
      <items count="126">
        <item x="119"/>
        <item x="89"/>
        <item x="4"/>
        <item x="61"/>
        <item x="13"/>
        <item x="34"/>
        <item x="57"/>
        <item x="8"/>
        <item x="18"/>
        <item x="9"/>
        <item x="36"/>
        <item x="56"/>
        <item x="64"/>
        <item x="62"/>
        <item x="103"/>
        <item x="42"/>
        <item x="114"/>
        <item x="2"/>
        <item x="115"/>
        <item x="41"/>
        <item x="88"/>
        <item x="45"/>
        <item x="47"/>
        <item x="24"/>
        <item x="70"/>
        <item x="20"/>
        <item x="10"/>
        <item x="14"/>
        <item x="55"/>
        <item x="81"/>
        <item x="31"/>
        <item x="66"/>
        <item x="118"/>
        <item x="11"/>
        <item x="48"/>
        <item x="40"/>
        <item x="94"/>
        <item x="123"/>
        <item x="78"/>
        <item x="35"/>
        <item x="37"/>
        <item x="6"/>
        <item x="105"/>
        <item x="60"/>
        <item x="111"/>
        <item x="3"/>
        <item x="67"/>
        <item x="82"/>
        <item x="43"/>
        <item x="68"/>
        <item x="101"/>
        <item x="0"/>
        <item x="32"/>
        <item x="77"/>
        <item x="106"/>
        <item x="29"/>
        <item x="85"/>
        <item x="33"/>
        <item x="38"/>
        <item x="7"/>
        <item x="46"/>
        <item x="96"/>
        <item x="59"/>
        <item x="53"/>
        <item x="19"/>
        <item x="5"/>
        <item x="108"/>
        <item x="63"/>
        <item x="52"/>
        <item x="27"/>
        <item x="84"/>
        <item x="122"/>
        <item x="80"/>
        <item x="116"/>
        <item x="117"/>
        <item x="107"/>
        <item x="49"/>
        <item x="90"/>
        <item x="113"/>
        <item x="16"/>
        <item x="44"/>
        <item x="79"/>
        <item x="97"/>
        <item x="28"/>
        <item x="98"/>
        <item x="1"/>
        <item x="110"/>
        <item x="73"/>
        <item x="50"/>
        <item x="100"/>
        <item x="93"/>
        <item x="109"/>
        <item x="39"/>
        <item x="74"/>
        <item x="17"/>
        <item x="75"/>
        <item x="51"/>
        <item x="92"/>
        <item x="99"/>
        <item x="121"/>
        <item x="58"/>
        <item x="12"/>
        <item x="54"/>
        <item x="23"/>
        <item x="71"/>
        <item x="120"/>
        <item x="25"/>
        <item x="86"/>
        <item x="124"/>
        <item x="65"/>
        <item x="15"/>
        <item x="104"/>
        <item x="30"/>
        <item x="87"/>
        <item x="26"/>
        <item x="72"/>
        <item x="95"/>
        <item x="83"/>
        <item x="21"/>
        <item x="102"/>
        <item x="69"/>
        <item x="76"/>
        <item x="91"/>
        <item x="112"/>
        <item x="22"/>
        <item t="default"/>
      </items>
    </pivotField>
    <pivotField showAll="0">
      <items count="214">
        <item x="0"/>
        <item x="201"/>
        <item x="122"/>
        <item x="160"/>
        <item x="185"/>
        <item x="196"/>
        <item x="40"/>
        <item x="164"/>
        <item x="4"/>
        <item x="200"/>
        <item x="71"/>
        <item x="110"/>
        <item x="100"/>
        <item x="50"/>
        <item x="76"/>
        <item x="211"/>
        <item x="8"/>
        <item x="146"/>
        <item x="167"/>
        <item x="199"/>
        <item x="14"/>
        <item x="66"/>
        <item x="190"/>
        <item x="159"/>
        <item x="25"/>
        <item x="135"/>
        <item x="77"/>
        <item x="168"/>
        <item x="19"/>
        <item x="35"/>
        <item x="191"/>
        <item x="192"/>
        <item x="68"/>
        <item x="128"/>
        <item x="171"/>
        <item x="203"/>
        <item x="49"/>
        <item x="155"/>
        <item x="54"/>
        <item x="156"/>
        <item x="9"/>
        <item x="74"/>
        <item x="176"/>
        <item x="101"/>
        <item x="81"/>
        <item x="141"/>
        <item x="10"/>
        <item x="142"/>
        <item x="204"/>
        <item x="195"/>
        <item x="114"/>
        <item x="169"/>
        <item x="108"/>
        <item x="89"/>
        <item x="12"/>
        <item x="2"/>
        <item x="84"/>
        <item x="106"/>
        <item x="44"/>
        <item x="188"/>
        <item x="177"/>
        <item x="29"/>
        <item x="133"/>
        <item x="151"/>
        <item x="121"/>
        <item x="208"/>
        <item x="95"/>
        <item x="6"/>
        <item x="38"/>
        <item x="56"/>
        <item x="31"/>
        <item x="59"/>
        <item x="87"/>
        <item x="67"/>
        <item x="102"/>
        <item x="3"/>
        <item x="115"/>
        <item x="117"/>
        <item x="70"/>
        <item x="111"/>
        <item x="21"/>
        <item x="125"/>
        <item x="15"/>
        <item x="80"/>
        <item x="126"/>
        <item x="60"/>
        <item x="37"/>
        <item x="85"/>
        <item x="17"/>
        <item x="32"/>
        <item x="136"/>
        <item x="51"/>
        <item x="75"/>
        <item x="187"/>
        <item x="150"/>
        <item x="73"/>
        <item x="161"/>
        <item x="181"/>
        <item x="41"/>
        <item x="144"/>
        <item x="157"/>
        <item x="58"/>
        <item x="36"/>
        <item x="148"/>
        <item x="83"/>
        <item x="43"/>
        <item x="172"/>
        <item x="134"/>
        <item x="205"/>
        <item x="5"/>
        <item x="39"/>
        <item x="48"/>
        <item x="78"/>
        <item x="27"/>
        <item x="20"/>
        <item x="147"/>
        <item x="183"/>
        <item x="7"/>
        <item x="107"/>
        <item x="61"/>
        <item x="143"/>
        <item x="118"/>
        <item x="52"/>
        <item x="55"/>
        <item x="189"/>
        <item x="212"/>
        <item x="53"/>
        <item x="131"/>
        <item x="103"/>
        <item x="197"/>
        <item x="178"/>
        <item x="210"/>
        <item x="98"/>
        <item x="33"/>
        <item x="140"/>
        <item x="109"/>
        <item x="186"/>
        <item x="152"/>
        <item x="92"/>
        <item x="46"/>
        <item x="194"/>
        <item x="96"/>
        <item x="166"/>
        <item x="97"/>
        <item x="207"/>
        <item x="64"/>
        <item x="153"/>
        <item x="113"/>
        <item x="119"/>
        <item x="94"/>
        <item x="174"/>
        <item x="11"/>
        <item x="57"/>
        <item x="63"/>
        <item x="145"/>
        <item x="34"/>
        <item x="30"/>
        <item x="124"/>
        <item x="202"/>
        <item x="93"/>
        <item x="69"/>
        <item x="105"/>
        <item x="165"/>
        <item x="173"/>
        <item x="132"/>
        <item x="162"/>
        <item x="138"/>
        <item x="104"/>
        <item x="193"/>
        <item x="47"/>
        <item x="180"/>
        <item x="149"/>
        <item x="26"/>
        <item x="1"/>
        <item x="182"/>
        <item x="18"/>
        <item x="79"/>
        <item x="209"/>
        <item x="24"/>
        <item x="90"/>
        <item x="139"/>
        <item x="86"/>
        <item x="198"/>
        <item x="123"/>
        <item x="13"/>
        <item x="116"/>
        <item x="62"/>
        <item x="137"/>
        <item x="22"/>
        <item x="179"/>
        <item x="206"/>
        <item x="45"/>
        <item x="65"/>
        <item x="82"/>
        <item x="130"/>
        <item x="154"/>
        <item x="112"/>
        <item x="170"/>
        <item x="127"/>
        <item x="158"/>
        <item x="184"/>
        <item x="72"/>
        <item x="16"/>
        <item x="175"/>
        <item x="120"/>
        <item x="28"/>
        <item x="129"/>
        <item x="42"/>
        <item x="99"/>
        <item x="91"/>
        <item x="88"/>
        <item x="163"/>
        <item x="23"/>
        <item t="default"/>
      </items>
    </pivotField>
  </pivotFields>
  <rowFields count="1">
    <field x="3"/>
  </rowFields>
  <rowItems count="12">
    <i>
      <x/>
    </i>
    <i>
      <x v="1"/>
    </i>
    <i>
      <x v="2"/>
    </i>
    <i>
      <x v="3"/>
    </i>
    <i>
      <x v="4"/>
    </i>
    <i>
      <x v="5"/>
    </i>
    <i>
      <x v="6"/>
    </i>
    <i>
      <x v="7"/>
    </i>
    <i>
      <x v="8"/>
    </i>
    <i>
      <x v="9"/>
    </i>
    <i>
      <x v="10"/>
    </i>
    <i t="grand">
      <x/>
    </i>
  </rowItems>
  <colItems count="1">
    <i/>
  </colItems>
  <pageFields count="1">
    <pageField fld="5" hier="-1"/>
  </pageFields>
  <dataFields count="1">
    <dataField name="Count of Breed Name" fld="0"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verage_Sales1" xr10:uid="{1F970EAE-CB46-BE4F-A5C2-E16713FABF3A}" sourceName="Average Sales">
  <data>
    <tabular pivotCacheId="935973351">
      <items count="213">
        <i x="2" s="1"/>
        <i x="91" s="1"/>
        <i x="133" s="1"/>
        <i x="42" s="1"/>
        <i x="120" s="1"/>
        <i x="89" s="1"/>
        <i x="168" s="1"/>
        <i x="86" s="1"/>
        <i x="156" s="1"/>
        <i x="88" s="1"/>
        <i x="169" s="1"/>
        <i x="147" s="1"/>
        <i x="64" s="1"/>
        <i x="121" s="1"/>
        <i x="182" s="1"/>
        <i x="80" s="1"/>
        <i x="136" s="1"/>
        <i x="111" s="1"/>
        <i x="87" s="1"/>
        <i x="210" s="1"/>
        <i x="163" s="1"/>
        <i x="52" s="1"/>
        <i x="197" s="1"/>
        <i x="154" s="1"/>
        <i x="122" s="1"/>
        <i x="8" s="1"/>
        <i x="155" s="1"/>
        <i x="51" s="1"/>
        <i x="112" s="1"/>
        <i x="68" s="1"/>
        <i x="19" s="1"/>
        <i x="67" s="1"/>
        <i x="137" s="1"/>
        <i x="180" s="1"/>
        <i x="75" s="1"/>
        <i x="176" s="1"/>
        <i x="41" s="1"/>
        <i x="153" s="1"/>
        <i x="16" s="1"/>
        <i x="40" s="1"/>
        <i x="157" s="1"/>
        <i x="9" s="1"/>
        <i x="21" s="1"/>
        <i x="63" s="1"/>
        <i x="57" s="1"/>
        <i x="181" s="1"/>
        <i x="24" s="1"/>
        <i x="196" s="1"/>
        <i x="113" s="1"/>
        <i x="139" s="1"/>
        <i x="96" s="1"/>
        <i x="140" s="1"/>
        <i x="84" s="1"/>
        <i x="90" s="1"/>
        <i x="31" s="1"/>
        <i x="23" s="1"/>
        <i x="194" s="1"/>
        <i x="177" s="1"/>
        <i x="97" s="1"/>
        <i x="93" s="1"/>
        <i x="98" s="1"/>
        <i x="134" s="1"/>
        <i x="11" s="1"/>
        <i x="132" s="1"/>
        <i x="209" s="1"/>
        <i x="142" s="1"/>
        <i x="18" s="1"/>
        <i x="135" s="1"/>
        <i x="82" s="1"/>
        <i x="125" s="1"/>
        <i x="78" s="1"/>
        <i x="114" s="1"/>
        <i x="106" s="1"/>
        <i x="69" s="1"/>
        <i x="14" s="1"/>
        <i x="25" s="1"/>
        <i x="15" s="1"/>
        <i x="212" s="1"/>
        <i x="70" s="1"/>
        <i x="211" s="1"/>
        <i x="20" s="1"/>
        <i x="148" s="1"/>
        <i x="143" s="1"/>
        <i x="207" s="1"/>
        <i x="17" s="1"/>
        <i x="79" s="1"/>
        <i x="85" s="1"/>
        <i x="54" s="1"/>
        <i x="107" s="1"/>
        <i x="152" s="1"/>
        <i x="83" s="1"/>
        <i x="7" s="1"/>
        <i x="58" s="1"/>
        <i x="38" s="1"/>
        <i x="149" s="1"/>
        <i x="95" s="1"/>
        <i x="124" s="1"/>
        <i x="179" s="1"/>
        <i x="77" s="1"/>
        <i x="45" s="1"/>
        <i x="10" s="1"/>
        <i x="22" s="1"/>
        <i x="81" s="1"/>
        <i x="126" s="1"/>
        <i x="27" s="1"/>
        <i x="28" s="1"/>
        <i x="43" s="1"/>
        <i x="26" s="1"/>
        <i x="198" s="1"/>
        <i x="71" s="1"/>
        <i x="53" s="1"/>
        <i x="138" s="1"/>
        <i x="104" s="1"/>
        <i x="49" s="1"/>
        <i x="100" s="1"/>
        <i x="188" s="1"/>
        <i x="99" s="1"/>
        <i x="187" s="1"/>
        <i x="166" s="1"/>
        <i x="161" s="1"/>
        <i x="50" s="1"/>
        <i x="186" s="1"/>
        <i x="65" s="1"/>
        <i x="92" s="1"/>
        <i x="44" s="1"/>
        <i x="110" s="1"/>
        <i x="159" s="1"/>
        <i x="201" s="1"/>
        <i x="55" s="1"/>
        <i x="59" s="1"/>
        <i x="178" s="1"/>
        <i x="145" s="1"/>
        <i x="146" s="1"/>
        <i x="183" s="1"/>
        <i x="102" s="1"/>
        <i x="162" s="1"/>
        <i x="66" s="1"/>
        <i x="62" s="1"/>
        <i x="39" s="1"/>
        <i x="151" s="1"/>
        <i x="103" s="1"/>
        <i x="203" s="1"/>
        <i x="165" s="1"/>
        <i x="150" s="1"/>
        <i x="123" s="1"/>
        <i x="61" s="1"/>
        <i x="174" s="1"/>
        <i x="175" s="1"/>
        <i x="94" s="1"/>
        <i x="4" s="1"/>
        <i x="170" s="1"/>
        <i x="167" s="1"/>
        <i x="199" s="1"/>
        <i x="30" s="1"/>
        <i x="60" s="1"/>
        <i x="29" s="1"/>
        <i x="193" s="1"/>
        <i x="172" s="1"/>
        <i x="109" s="1"/>
        <i x="117" s="1"/>
        <i x="206" s="1"/>
        <i x="200" s="1"/>
        <i x="195" s="1"/>
        <i x="101" s="1"/>
        <i x="105" s="1"/>
        <i x="32" s="1"/>
        <i x="73" s="1"/>
        <i x="76" s="1"/>
        <i x="173" s="1"/>
        <i x="204" s="1"/>
        <i x="171" s="1"/>
        <i x="119" s="1"/>
        <i x="34" s="1"/>
        <i x="127" s="1"/>
        <i x="37" s="1"/>
        <i x="0" s="1"/>
        <i x="128" s="1"/>
        <i x="190" s="1"/>
        <i x="160" s="1"/>
        <i x="192" s="1"/>
        <i x="205" s="1"/>
        <i x="208" s="1"/>
        <i x="35" s="1"/>
        <i x="48" s="1"/>
        <i x="141" s="1"/>
        <i x="5" s="1"/>
        <i x="72" s="1"/>
        <i x="3" s="1"/>
        <i x="130" s="1"/>
        <i x="116" s="1"/>
        <i x="144" s="1"/>
        <i x="185" s="1"/>
        <i x="131" s="1"/>
        <i x="108" s="1"/>
        <i x="56" s="1"/>
        <i x="1" s="1"/>
        <i x="191" s="1"/>
        <i x="129" s="1"/>
        <i x="189" s="1"/>
        <i x="12" s="1"/>
        <i x="13" s="1"/>
        <i x="158" s="1"/>
        <i x="202" s="1"/>
        <i x="36" s="1"/>
        <i x="184" s="1"/>
        <i x="47" s="1"/>
        <i x="46" s="1"/>
        <i x="74" s="1"/>
        <i x="33" s="1"/>
        <i x="118" s="1"/>
        <i x="6" s="1"/>
        <i x="164" s="1"/>
        <i x="115"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ap_Cat" xr10:uid="{18885506-DA51-8A46-BF97-22E9EC5A2042}" sourceName="Lap Cat">
  <pivotTables>
    <pivotTable tabId="13" name="PivotTable26"/>
  </pivotTables>
  <data>
    <tabular pivotCacheId="256512292">
      <items count="5">
        <i x="2" s="1"/>
        <i x="0" s="1"/>
        <i x="1" s="1"/>
        <i x="3"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le_WtKg" xr10:uid="{00E2F570-F767-7E4C-8B99-B212A268467C}" sourceName="Male WtKg">
  <pivotTables>
    <pivotTable tabId="13" name="PivotTable26"/>
  </pivotTables>
  <data>
    <tabular pivotCacheId="256512292">
      <items count="7">
        <i x="4" s="1"/>
        <i x="5" s="1"/>
        <i x="0" s="1"/>
        <i x="2" s="1"/>
        <i x="1" s="1"/>
        <i x="3" s="1"/>
        <i x="6"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opularity_US_20171" xr10:uid="{4E1147BF-7246-4D40-8989-0E88557A5F2D}" sourceName="Popularity US 2017">
  <pivotTables>
    <pivotTable tabId="13" name="PivotTable26"/>
  </pivotTables>
  <data>
    <tabular pivotCacheId="256512292">
      <items count="39">
        <i x="17" s="1"/>
        <i x="27" s="1"/>
        <i x="22" s="1"/>
        <i x="29" s="1"/>
        <i x="9" s="1"/>
        <i x="2" s="1"/>
        <i x="0" s="1"/>
        <i x="12" s="1"/>
        <i x="33" s="1"/>
        <i x="31" s="1"/>
        <i x="14" s="1"/>
        <i x="15" s="1"/>
        <i x="26" s="1"/>
        <i x="24" s="1"/>
        <i x="6" s="1"/>
        <i x="10" s="1"/>
        <i x="36" s="1"/>
        <i x="30" s="1"/>
        <i x="16" s="1"/>
        <i x="25" s="1"/>
        <i x="34" s="1"/>
        <i x="23" s="1"/>
        <i x="19" s="1"/>
        <i x="32" s="1"/>
        <i x="1" s="1"/>
        <i x="13" s="1"/>
        <i x="35" s="1"/>
        <i x="37" s="1"/>
        <i x="5" s="1"/>
        <i x="28" s="1"/>
        <i x="8" s="1"/>
        <i x="18" s="1"/>
        <i x="7" s="1"/>
        <i x="38" s="1"/>
        <i x="11" s="1"/>
        <i x="21" s="1"/>
        <i x="20" s="1"/>
        <i x="3" s="1"/>
        <i x="4"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Qty_Sold1" xr10:uid="{F889296F-0787-7343-B84D-13A8499CD170}" sourceName="Qty Sold">
  <pivotTables>
    <pivotTable tabId="13" name="PivotTable26"/>
  </pivotTables>
  <data>
    <tabular pivotCacheId="256512292">
      <items count="46">
        <i x="42" s="1"/>
        <i x="5" s="1"/>
        <i x="6" s="1"/>
        <i x="3" s="1"/>
        <i x="4" s="1"/>
        <i x="40" s="1"/>
        <i x="36" s="1"/>
        <i x="9" s="1"/>
        <i x="8" s="1"/>
        <i x="43" s="1"/>
        <i x="13" s="1"/>
        <i x="23" s="1"/>
        <i x="27" s="1"/>
        <i x="7" s="1"/>
        <i x="14" s="1"/>
        <i x="41" s="1"/>
        <i x="12" s="1"/>
        <i x="11" s="1"/>
        <i x="28" s="1"/>
        <i x="35" s="1"/>
        <i x="38" s="1"/>
        <i x="24" s="1"/>
        <i x="25" s="1"/>
        <i x="26" s="1"/>
        <i x="21" s="1"/>
        <i x="10" s="1"/>
        <i x="29" s="1"/>
        <i x="0" s="1"/>
        <i x="15" s="1"/>
        <i x="30" s="1"/>
        <i x="1" s="1"/>
        <i x="22" s="1"/>
        <i x="31" s="1"/>
        <i x="16" s="1"/>
        <i x="39" s="1"/>
        <i x="32" s="1"/>
        <i x="18" s="1"/>
        <i x="2" s="1"/>
        <i x="17" s="1"/>
        <i x="44" s="1"/>
        <i x="19" s="1"/>
        <i x="34" s="1"/>
        <i x="45" s="1"/>
        <i x="20" s="1"/>
        <i x="33" s="1"/>
        <i x="37"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verage_Sales" xr10:uid="{E29DCD0E-19EE-BE41-AD55-CAC452A9599F}" sourceName="Average Sales">
  <pivotTables>
    <pivotTable tabId="13" name="PivotTable26"/>
  </pivotTables>
  <data>
    <tabular pivotCacheId="256512292">
      <items count="62">
        <i x="36" s="1"/>
        <i x="53" s="1"/>
        <i x="25" s="1"/>
        <i x="55" s="1"/>
        <i x="52" s="1"/>
        <i x="13" s="1"/>
        <i x="57" s="1"/>
        <i x="5" s="1"/>
        <i x="23" s="1"/>
        <i x="24" s="1"/>
        <i x="3" s="1"/>
        <i x="6" s="1"/>
        <i x="9" s="1"/>
        <i x="21" s="1"/>
        <i x="61" s="1"/>
        <i x="54" s="1"/>
        <i x="17" s="1"/>
        <i x="22" s="1"/>
        <i x="38" s="1"/>
        <i x="4" s="1"/>
        <i x="59" s="1"/>
        <i x="41" s="1"/>
        <i x="12" s="1"/>
        <i x="30" s="1"/>
        <i x="8" s="1"/>
        <i x="51" s="1"/>
        <i x="33" s="1"/>
        <i x="10" s="1"/>
        <i x="40" s="1"/>
        <i x="32" s="1"/>
        <i x="19" s="1"/>
        <i x="14" s="1"/>
        <i x="42" s="1"/>
        <i x="35" s="1"/>
        <i x="29" s="1"/>
        <i x="15" s="1"/>
        <i x="39" s="1"/>
        <i x="56" s="1"/>
        <i x="47" s="1"/>
        <i x="28" s="1"/>
        <i x="48" s="1"/>
        <i x="31" s="1"/>
        <i x="58" s="1"/>
        <i x="46" s="1"/>
        <i x="7" s="1"/>
        <i x="0" s="1"/>
        <i x="20" s="1"/>
        <i x="60" s="1"/>
        <i x="26" s="1"/>
        <i x="11" s="1"/>
        <i x="18" s="1"/>
        <i x="2" s="1"/>
        <i x="43" s="1"/>
        <i x="16" s="1"/>
        <i x="49" s="1"/>
        <i x="1" s="1"/>
        <i x="50" s="1"/>
        <i x="27" s="1"/>
        <i x="44" s="1"/>
        <i x="34" s="1"/>
        <i x="45" s="1"/>
        <i x="37"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roup1" xr10:uid="{318760D7-80AE-6F4F-8D9B-03B67BCA7765}" sourceName="Group1">
  <pivotTables>
    <pivotTable tabId="17" name="PivotTable29"/>
  </pivotTables>
  <data>
    <tabular pivotCacheId="1294001994">
      <items count="9">
        <i x="2" s="1"/>
        <i x="5" s="1"/>
        <i x="1" s="1"/>
        <i x="8" s="1"/>
        <i x="6" s="1"/>
        <i x="4" s="1"/>
        <i x="3" s="1"/>
        <i x="7" s="1"/>
        <i x="0"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le_WtKg1" xr10:uid="{BD73A98F-507C-A64B-B7B4-703821F67A12}" sourceName="Male WtKg">
  <pivotTables>
    <pivotTable tabId="17" name="PivotTable29"/>
  </pivotTables>
  <data>
    <tabular pivotCacheId="1294001994">
      <items count="61">
        <i x="4" s="1"/>
        <i x="44" s="1"/>
        <i x="6" s="1"/>
        <i x="15" s="1"/>
        <i x="7" s="1"/>
        <i x="1" s="1"/>
        <i x="11" s="1"/>
        <i x="27" s="1"/>
        <i x="33" s="1"/>
        <i x="23" s="1"/>
        <i x="31" s="1"/>
        <i x="10" s="1"/>
        <i x="24" s="1"/>
        <i x="43" s="1"/>
        <i x="8" s="1"/>
        <i x="32" s="1"/>
        <i x="17" s="1"/>
        <i x="21" s="1"/>
        <i x="16" s="1"/>
        <i x="28" s="1"/>
        <i x="13" s="1"/>
        <i x="14" s="1"/>
        <i x="51" s="1"/>
        <i x="5" s="1"/>
        <i x="12" s="1"/>
        <i x="3" s="1"/>
        <i x="9" s="1"/>
        <i x="34" s="1"/>
        <i x="26" s="1"/>
        <i x="50" s="1"/>
        <i x="2" s="1"/>
        <i x="37" s="1"/>
        <i x="49" s="1"/>
        <i x="45" s="1"/>
        <i x="30" s="1"/>
        <i x="19" s="1"/>
        <i x="38" s="1"/>
        <i x="53" s="1"/>
        <i x="58" s="1"/>
        <i x="25" s="1"/>
        <i x="41" s="1"/>
        <i x="35" s="1"/>
        <i x="40" s="1"/>
        <i x="55" s="1"/>
        <i x="18" s="1"/>
        <i x="57" s="1"/>
        <i x="46" s="1"/>
        <i x="54" s="1"/>
        <i x="39" s="1"/>
        <i x="20" s="1"/>
        <i x="36" s="1"/>
        <i x="48" s="1"/>
        <i x="47" s="1"/>
        <i x="22" s="1"/>
        <i x="42" s="1"/>
        <i x="59" s="1"/>
        <i x="52" s="1"/>
        <i x="60" s="1"/>
        <i x="56" s="1"/>
        <i x="29" s="1"/>
        <i x="0" s="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emperment" xr10:uid="{E89F36BA-EC1C-F34D-8A71-AAF4EA5FC2E0}" sourceName="Temperment">
  <pivotTables>
    <pivotTable tabId="17" name="PivotTable29"/>
  </pivotTables>
  <data>
    <tabular pivotCacheId="1294001994">
      <items count="40">
        <i x="0" s="1"/>
        <i x="1" s="1"/>
        <i x="2" s="1"/>
        <i x="3" s="1"/>
        <i x="4" s="1"/>
        <i x="5" s="1"/>
        <i x="6" s="1"/>
        <i x="7" s="1"/>
        <i x="8" s="1"/>
        <i x="9" s="1"/>
        <i x="10" s="1"/>
        <i x="11" s="1"/>
        <i x="12" s="1"/>
        <i x="13" s="1"/>
        <i x="14" s="1"/>
        <i x="15" s="1"/>
        <i x="16" s="1"/>
        <i x="17" s="1"/>
        <i x="18" s="1"/>
        <i x="19" s="1"/>
        <i x="20" s="1"/>
        <i x="21" s="1"/>
        <i x="22" s="1"/>
        <i x="23" s="1"/>
        <i x="24" s="1"/>
        <i x="25" s="1"/>
        <i x="26" s="1"/>
        <i x="27" s="1"/>
        <i x="28" s="1"/>
        <i x="29" s="1"/>
        <i x="30" s="1"/>
        <i x="31" s="1"/>
        <i x="32" s="1"/>
        <i x="33" s="1"/>
        <i x="34" s="1"/>
        <i x="35" s="1"/>
        <i x="36" s="1"/>
        <i x="37" s="1"/>
        <i x="38" s="1"/>
        <i x="39" s="1"/>
      </items>
    </tabular>
  </data>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telligence" xr10:uid="{EA7E2949-0A5B-9F47-A46C-2AB1101D8D93}" sourceName="Intelligence">
  <pivotTables>
    <pivotTable tabId="17" name="PivotTable29"/>
  </pivotTables>
  <data>
    <tabular pivotCacheId="1294001994">
      <items count="77">
        <i x="75" s="1"/>
        <i x="8" s="1"/>
        <i x="53" s="1"/>
        <i x="69" s="1"/>
        <i x="61" s="1"/>
        <i x="20" s="1"/>
        <i x="29" s="1"/>
        <i x="62" s="1"/>
        <i x="56" s="1"/>
        <i x="48" s="1"/>
        <i x="18" s="1"/>
        <i x="59" s="1"/>
        <i x="1" s="1"/>
        <i x="50" s="1"/>
        <i x="32" s="1"/>
        <i x="17" s="1"/>
        <i x="64" s="1"/>
        <i x="72" s="1"/>
        <i x="52" s="1"/>
        <i x="47" s="1"/>
        <i x="2" s="1"/>
        <i x="12" s="1"/>
        <i x="30" s="1"/>
        <i x="39" s="1"/>
        <i x="71" s="1"/>
        <i x="60" s="1"/>
        <i x="42" s="1"/>
        <i x="26" s="1"/>
        <i x="6" s="1"/>
        <i x="51" s="1"/>
        <i x="11" s="1"/>
        <i x="13" s="1"/>
        <i x="57" s="1"/>
        <i x="9" s="1"/>
        <i x="45" s="1"/>
        <i x="3" s="1"/>
        <i x="27" s="1"/>
        <i x="68" s="1"/>
        <i x="24" s="1"/>
        <i x="28" s="1"/>
        <i x="16" s="1"/>
        <i x="19" s="1"/>
        <i x="40" s="1"/>
        <i x="31" s="1"/>
        <i x="74" s="1"/>
        <i x="38" s="1"/>
        <i x="41" s="1"/>
        <i x="35" s="1"/>
        <i x="70" s="1"/>
        <i x="10" s="1"/>
        <i x="22" s="1"/>
        <i x="76" s="1"/>
        <i x="63" s="1"/>
        <i x="23" s="1"/>
        <i x="25" s="1"/>
        <i x="4" s="1"/>
        <i x="43" s="1"/>
        <i x="34" s="1"/>
        <i x="7" s="1"/>
        <i x="15" s="1"/>
        <i x="37" s="1"/>
        <i x="73" s="1"/>
        <i x="14" s="1"/>
        <i x="58" s="1"/>
        <i x="54" s="1"/>
        <i x="55" s="1"/>
        <i x="5" s="1"/>
        <i x="33" s="1"/>
        <i x="21" s="1"/>
        <i x="36" s="1"/>
        <i x="46" s="1"/>
        <i x="67" s="1"/>
        <i x="65" s="1"/>
        <i x="49" s="1"/>
        <i x="44" s="1"/>
        <i x="66" s="1"/>
        <i x="0" s="1"/>
      </items>
    </tabular>
  </data>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atch_dog" xr10:uid="{EBCDF908-B2F1-514F-A17D-96989E4765A3}" sourceName="Watch dog">
  <pivotTables>
    <pivotTable tabId="17" name="PivotTable29"/>
  </pivotTables>
  <data>
    <tabular pivotCacheId="1294001994">
      <items count="7">
        <i x="6" s="1"/>
        <i x="5" s="1"/>
        <i x="3" s="1"/>
        <i x="4" s="1"/>
        <i x="1" s="1"/>
        <i x="2" s="1"/>
        <i x="0" s="1"/>
      </items>
    </tabular>
  </data>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opularity_US_2017" xr10:uid="{258B0753-A740-794F-9C7B-5156265D942C}" sourceName="Popularity US 2017">
  <pivotTables>
    <pivotTable tabId="17" name="PivotTable29"/>
  </pivotTables>
  <data>
    <tabular pivotCacheId="1294001994">
      <items count="178">
        <i x="46" s="1"/>
        <i x="95" s="1"/>
        <i x="146" s="1"/>
        <i x="38" s="1"/>
        <i x="80" s="1"/>
        <i x="162" s="1"/>
        <i x="10" s="1"/>
        <i x="98" s="1"/>
        <i x="93" s="1"/>
        <i x="52" s="1"/>
        <i x="132" s="1"/>
        <i x="120" s="1"/>
        <i x="141" s="1"/>
        <i x="165" s="1"/>
        <i x="111" s="1"/>
        <i x="37" s="1"/>
        <i x="150" s="1"/>
        <i x="60" s="1"/>
        <i x="6" s="1"/>
        <i x="35" s="1"/>
        <i x="3" s="1"/>
        <i x="61" s="1"/>
        <i x="31" s="1"/>
        <i x="77" s="1"/>
        <i x="118" s="1"/>
        <i x="28" s="1"/>
        <i x="34" s="1"/>
        <i x="158" s="1"/>
        <i x="33" s="1"/>
        <i x="36" s="1"/>
        <i x="106" s="1"/>
        <i x="5" s="1"/>
        <i x="90" s="1"/>
        <i x="137" s="1"/>
        <i x="138" s="1"/>
        <i x="173" s="1"/>
        <i x="53" s="1"/>
        <i x="163" s="1"/>
        <i x="153" s="1"/>
        <i x="48" s="1"/>
        <i x="64" s="1"/>
        <i x="2" s="1"/>
        <i x="94" s="1"/>
        <i x="29" s="1"/>
        <i x="91" s="1"/>
        <i x="164" s="1"/>
        <i x="59" s="1"/>
        <i x="75" s="1"/>
        <i x="97" s="1"/>
        <i x="27" s="1"/>
        <i x="114" s="1"/>
        <i x="134" s="1"/>
        <i x="110" s="1"/>
        <i x="79" s="1"/>
        <i x="89" s="1"/>
        <i x="172" s="1"/>
        <i x="67" s="1"/>
        <i x="19" s="1"/>
        <i x="65" s="1"/>
        <i x="30" s="1"/>
        <i x="4" s="1"/>
        <i x="55" s="1"/>
        <i x="168" s="1"/>
        <i x="57" s="1"/>
        <i x="144" s="1"/>
        <i x="47" s="1"/>
        <i x="18" s="1"/>
        <i x="22" s="1"/>
        <i x="139" s="1"/>
        <i x="43" s="1"/>
        <i x="152" s="1"/>
        <i x="71" s="1"/>
        <i x="105" s="1"/>
        <i x="124" s="1"/>
        <i x="96" s="1"/>
        <i x="121" s="1"/>
        <i x="54" s="1"/>
        <i x="149" s="1"/>
        <i x="49" s="1"/>
        <i x="63" s="1"/>
        <i x="130" s="1"/>
        <i x="72" s="1"/>
        <i x="161" s="1"/>
        <i x="131" s="1"/>
        <i x="81" s="1"/>
        <i x="56" s="1"/>
        <i x="32" s="1"/>
        <i x="151" s="1"/>
        <i x="99" s="1"/>
        <i x="70" s="1"/>
        <i x="127" s="1"/>
        <i x="103" s="1"/>
        <i x="177" s="1"/>
        <i x="166" s="1"/>
        <i x="26" s="1"/>
        <i x="145" s="1"/>
        <i x="102" s="1"/>
        <i x="25" s="1"/>
        <i x="41" s="1"/>
        <i x="129" s="1"/>
        <i x="107" s="1"/>
        <i x="113" s="1"/>
        <i x="74" s="1"/>
        <i x="101" s="1"/>
        <i x="176" s="1"/>
        <i x="92" s="1"/>
        <i x="112" s="1"/>
        <i x="82" s="1"/>
        <i x="69" s="1"/>
        <i x="104" s="1"/>
        <i x="44" s="1"/>
        <i x="155" s="1"/>
        <i x="133" s="1"/>
        <i x="108" s="1"/>
        <i x="157" s="1"/>
        <i x="1" s="1"/>
        <i x="174" s="1"/>
        <i x="68" s="1"/>
        <i x="126" s="1"/>
        <i x="147" s="1"/>
        <i x="15" s="1"/>
        <i x="109" s="1"/>
        <i x="160" s="1"/>
        <i x="143" s="1"/>
        <i x="40" s="1"/>
        <i x="23" s="1"/>
        <i x="73" s="1"/>
        <i x="167" s="1"/>
        <i x="39" s="1"/>
        <i x="62" s="1"/>
        <i x="7" s="1"/>
        <i x="159" s="1"/>
        <i x="100" s="1"/>
        <i x="170" s="1"/>
        <i x="50" s="1"/>
        <i x="76" s="1"/>
        <i x="148" s="1"/>
        <i x="83" s="1"/>
        <i x="87" s="1"/>
        <i x="24" s="1"/>
        <i x="12" s="1"/>
        <i x="116" s="1"/>
        <i x="115" s="1"/>
        <i x="42" s="1"/>
        <i x="85" s="1"/>
        <i x="125" s="1"/>
        <i x="66" s="1"/>
        <i x="142" s="1"/>
        <i x="14" s="1"/>
        <i x="17" s="1"/>
        <i x="8" s="1"/>
        <i x="135" s="1"/>
        <i x="9" s="1"/>
        <i x="58" s="1"/>
        <i x="16" s="1"/>
        <i x="13" s="1"/>
        <i x="123" s="1"/>
        <i x="156" s="1"/>
        <i x="154" s="1"/>
        <i x="20" s="1"/>
        <i x="86" s="1"/>
        <i x="140" s="1"/>
        <i x="175" s="1"/>
        <i x="136" s="1"/>
        <i x="51" s="1"/>
        <i x="117" s="1"/>
        <i x="84" s="1"/>
        <i x="169" s="1"/>
        <i x="21" s="1"/>
        <i x="119" s="1"/>
        <i x="45" s="1"/>
        <i x="11" s="1"/>
        <i x="78" s="1"/>
        <i x="128" s="1"/>
        <i x="171" s="1"/>
        <i x="88" s="1"/>
        <i x="122" s="1"/>
        <i x="0" s="1"/>
      </items>
    </tabular>
  </data>
</slicerCacheDefinition>
</file>

<file path=xl/slicerCaches/slicerCache1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Qty_Sold" xr10:uid="{244B8106-925D-D24E-B589-FE9EF5409CCE}" sourceName="Qty Sold">
  <pivotTables>
    <pivotTable tabId="17" name="PivotTable29"/>
  </pivotTables>
  <data>
    <tabular pivotCacheId="1294001994">
      <items count="125">
        <i x="119" s="1"/>
        <i x="89" s="1"/>
        <i x="4" s="1"/>
        <i x="61" s="1"/>
        <i x="13" s="1"/>
        <i x="34" s="1"/>
        <i x="57" s="1"/>
        <i x="8" s="1"/>
        <i x="18" s="1"/>
        <i x="9" s="1"/>
        <i x="36" s="1"/>
        <i x="56" s="1"/>
        <i x="64" s="1"/>
        <i x="62" s="1"/>
        <i x="103" s="1"/>
        <i x="42" s="1"/>
        <i x="114" s="1"/>
        <i x="2" s="1"/>
        <i x="115" s="1"/>
        <i x="41" s="1"/>
        <i x="88" s="1"/>
        <i x="45" s="1"/>
        <i x="47" s="1"/>
        <i x="24" s="1"/>
        <i x="70" s="1"/>
        <i x="20" s="1"/>
        <i x="10" s="1"/>
        <i x="14" s="1"/>
        <i x="55" s="1"/>
        <i x="81" s="1"/>
        <i x="31" s="1"/>
        <i x="66" s="1"/>
        <i x="118" s="1"/>
        <i x="11" s="1"/>
        <i x="48" s="1"/>
        <i x="40" s="1"/>
        <i x="94" s="1"/>
        <i x="123" s="1"/>
        <i x="78" s="1"/>
        <i x="35" s="1"/>
        <i x="37" s="1"/>
        <i x="6" s="1"/>
        <i x="105" s="1"/>
        <i x="60" s="1"/>
        <i x="111" s="1"/>
        <i x="3" s="1"/>
        <i x="67" s="1"/>
        <i x="82" s="1"/>
        <i x="43" s="1"/>
        <i x="68" s="1"/>
        <i x="101" s="1"/>
        <i x="0" s="1"/>
        <i x="32" s="1"/>
        <i x="77" s="1"/>
        <i x="106" s="1"/>
        <i x="29" s="1"/>
        <i x="85" s="1"/>
        <i x="33" s="1"/>
        <i x="38" s="1"/>
        <i x="7" s="1"/>
        <i x="46" s="1"/>
        <i x="96" s="1"/>
        <i x="59" s="1"/>
        <i x="53" s="1"/>
        <i x="19" s="1"/>
        <i x="5" s="1"/>
        <i x="108" s="1"/>
        <i x="63" s="1"/>
        <i x="52" s="1"/>
        <i x="27" s="1"/>
        <i x="84" s="1"/>
        <i x="122" s="1"/>
        <i x="80" s="1"/>
        <i x="116" s="1"/>
        <i x="117" s="1"/>
        <i x="107" s="1"/>
        <i x="49" s="1"/>
        <i x="90" s="1"/>
        <i x="113" s="1"/>
        <i x="16" s="1"/>
        <i x="44" s="1"/>
        <i x="79" s="1"/>
        <i x="97" s="1"/>
        <i x="28" s="1"/>
        <i x="98" s="1"/>
        <i x="1" s="1"/>
        <i x="110" s="1"/>
        <i x="73" s="1"/>
        <i x="50" s="1"/>
        <i x="100" s="1"/>
        <i x="93" s="1"/>
        <i x="109" s="1"/>
        <i x="39" s="1"/>
        <i x="74" s="1"/>
        <i x="17" s="1"/>
        <i x="75" s="1"/>
        <i x="51" s="1"/>
        <i x="92" s="1"/>
        <i x="99" s="1"/>
        <i x="121" s="1"/>
        <i x="58" s="1"/>
        <i x="12" s="1"/>
        <i x="54" s="1"/>
        <i x="23" s="1"/>
        <i x="71" s="1"/>
        <i x="120" s="1"/>
        <i x="25" s="1"/>
        <i x="86" s="1"/>
        <i x="124" s="1"/>
        <i x="65" s="1"/>
        <i x="15" s="1"/>
        <i x="104" s="1"/>
        <i x="30" s="1"/>
        <i x="87" s="1"/>
        <i x="26" s="1"/>
        <i x="72" s="1"/>
        <i x="95" s="1"/>
        <i x="83" s="1"/>
        <i x="21" s="1"/>
        <i x="102" s="1"/>
        <i x="69" s="1"/>
        <i x="76" s="1"/>
        <i x="91" s="1"/>
        <i x="112" s="1"/>
        <i x="22" s="1"/>
      </items>
    </tabular>
  </data>
</slicerCacheDefinition>
</file>

<file path=xl/slicerCaches/slicerCache1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verage_Sales2" xr10:uid="{3E373B4D-F984-8A4D-AFD3-049DA5CDBF6A}" sourceName="Average Sales">
  <pivotTables>
    <pivotTable tabId="17" name="PivotTable29"/>
  </pivotTables>
  <data>
    <tabular pivotCacheId="1294001994">
      <items count="213">
        <i x="0" s="1"/>
        <i x="201" s="1"/>
        <i x="122" s="1"/>
        <i x="160" s="1"/>
        <i x="185" s="1"/>
        <i x="196" s="1"/>
        <i x="40" s="1"/>
        <i x="164" s="1"/>
        <i x="4" s="1"/>
        <i x="200" s="1"/>
        <i x="71" s="1"/>
        <i x="110" s="1"/>
        <i x="100" s="1"/>
        <i x="50" s="1"/>
        <i x="76" s="1"/>
        <i x="211" s="1"/>
        <i x="8" s="1"/>
        <i x="146" s="1"/>
        <i x="167" s="1"/>
        <i x="199" s="1"/>
        <i x="14" s="1"/>
        <i x="66" s="1"/>
        <i x="190" s="1"/>
        <i x="159" s="1"/>
        <i x="25" s="1"/>
        <i x="135" s="1"/>
        <i x="77" s="1"/>
        <i x="168" s="1"/>
        <i x="19" s="1"/>
        <i x="35" s="1"/>
        <i x="191" s="1"/>
        <i x="192" s="1"/>
        <i x="68" s="1"/>
        <i x="128" s="1"/>
        <i x="171" s="1"/>
        <i x="203" s="1"/>
        <i x="49" s="1"/>
        <i x="155" s="1"/>
        <i x="54" s="1"/>
        <i x="156" s="1"/>
        <i x="9" s="1"/>
        <i x="74" s="1"/>
        <i x="176" s="1"/>
        <i x="101" s="1"/>
        <i x="81" s="1"/>
        <i x="141" s="1"/>
        <i x="10" s="1"/>
        <i x="142" s="1"/>
        <i x="204" s="1"/>
        <i x="195" s="1"/>
        <i x="114" s="1"/>
        <i x="169" s="1"/>
        <i x="108" s="1"/>
        <i x="89" s="1"/>
        <i x="12" s="1"/>
        <i x="2" s="1"/>
        <i x="84" s="1"/>
        <i x="106" s="1"/>
        <i x="44" s="1"/>
        <i x="188" s="1"/>
        <i x="177" s="1"/>
        <i x="29" s="1"/>
        <i x="133" s="1"/>
        <i x="151" s="1"/>
        <i x="121" s="1"/>
        <i x="208" s="1"/>
        <i x="95" s="1"/>
        <i x="6" s="1"/>
        <i x="38" s="1"/>
        <i x="56" s="1"/>
        <i x="31" s="1"/>
        <i x="59" s="1"/>
        <i x="87" s="1"/>
        <i x="67" s="1"/>
        <i x="102" s="1"/>
        <i x="3" s="1"/>
        <i x="115" s="1"/>
        <i x="117" s="1"/>
        <i x="70" s="1"/>
        <i x="111" s="1"/>
        <i x="21" s="1"/>
        <i x="125" s="1"/>
        <i x="15" s="1"/>
        <i x="80" s="1"/>
        <i x="126" s="1"/>
        <i x="60" s="1"/>
        <i x="37" s="1"/>
        <i x="85" s="1"/>
        <i x="17" s="1"/>
        <i x="32" s="1"/>
        <i x="136" s="1"/>
        <i x="51" s="1"/>
        <i x="75" s="1"/>
        <i x="187" s="1"/>
        <i x="150" s="1"/>
        <i x="73" s="1"/>
        <i x="161" s="1"/>
        <i x="181" s="1"/>
        <i x="41" s="1"/>
        <i x="144" s="1"/>
        <i x="157" s="1"/>
        <i x="58" s="1"/>
        <i x="36" s="1"/>
        <i x="148" s="1"/>
        <i x="83" s="1"/>
        <i x="43" s="1"/>
        <i x="172" s="1"/>
        <i x="134" s="1"/>
        <i x="205" s="1"/>
        <i x="5" s="1"/>
        <i x="39" s="1"/>
        <i x="48" s="1"/>
        <i x="78" s="1"/>
        <i x="27" s="1"/>
        <i x="20" s="1"/>
        <i x="147" s="1"/>
        <i x="183" s="1"/>
        <i x="7" s="1"/>
        <i x="107" s="1"/>
        <i x="61" s="1"/>
        <i x="143" s="1"/>
        <i x="118" s="1"/>
        <i x="52" s="1"/>
        <i x="55" s="1"/>
        <i x="189" s="1"/>
        <i x="212" s="1"/>
        <i x="53" s="1"/>
        <i x="131" s="1"/>
        <i x="103" s="1"/>
        <i x="197" s="1"/>
        <i x="178" s="1"/>
        <i x="210" s="1"/>
        <i x="98" s="1"/>
        <i x="33" s="1"/>
        <i x="140" s="1"/>
        <i x="109" s="1"/>
        <i x="186" s="1"/>
        <i x="152" s="1"/>
        <i x="92" s="1"/>
        <i x="46" s="1"/>
        <i x="194" s="1"/>
        <i x="96" s="1"/>
        <i x="166" s="1"/>
        <i x="97" s="1"/>
        <i x="207" s="1"/>
        <i x="64" s="1"/>
        <i x="153" s="1"/>
        <i x="113" s="1"/>
        <i x="119" s="1"/>
        <i x="94" s="1"/>
        <i x="174" s="1"/>
        <i x="11" s="1"/>
        <i x="57" s="1"/>
        <i x="63" s="1"/>
        <i x="145" s="1"/>
        <i x="34" s="1"/>
        <i x="30" s="1"/>
        <i x="124" s="1"/>
        <i x="202" s="1"/>
        <i x="93" s="1"/>
        <i x="69" s="1"/>
        <i x="105" s="1"/>
        <i x="165" s="1"/>
        <i x="173" s="1"/>
        <i x="132" s="1"/>
        <i x="162" s="1"/>
        <i x="138" s="1"/>
        <i x="104" s="1"/>
        <i x="193" s="1"/>
        <i x="47" s="1"/>
        <i x="180" s="1"/>
        <i x="149" s="1"/>
        <i x="26" s="1"/>
        <i x="1" s="1"/>
        <i x="182" s="1"/>
        <i x="18" s="1"/>
        <i x="79" s="1"/>
        <i x="209" s="1"/>
        <i x="24" s="1"/>
        <i x="90" s="1"/>
        <i x="139" s="1"/>
        <i x="86" s="1"/>
        <i x="198" s="1"/>
        <i x="123" s="1"/>
        <i x="13" s="1"/>
        <i x="116" s="1"/>
        <i x="62" s="1"/>
        <i x="137" s="1"/>
        <i x="22" s="1"/>
        <i x="179" s="1"/>
        <i x="206" s="1"/>
        <i x="45" s="1"/>
        <i x="65" s="1"/>
        <i x="82" s="1"/>
        <i x="130" s="1"/>
        <i x="154" s="1"/>
        <i x="112" s="1"/>
        <i x="170" s="1"/>
        <i x="127" s="1"/>
        <i x="158" s="1"/>
        <i x="184" s="1"/>
        <i x="72" s="1"/>
        <i x="16" s="1"/>
        <i x="175" s="1"/>
        <i x="120" s="1"/>
        <i x="28" s="1"/>
        <i x="129" s="1"/>
        <i x="42" s="1"/>
        <i x="99" s="1"/>
        <i x="91" s="1"/>
        <i x="88" s="1"/>
        <i x="163" s="1"/>
        <i x="23" s="1"/>
      </items>
    </tabular>
  </data>
</slicerCacheDefinition>
</file>

<file path=xl/slicerCaches/slicerCache1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emperment1" xr10:uid="{B9831BD4-E25B-D548-967F-CF569BAE681A}" sourceName="Temperment">
  <pivotTables>
    <pivotTable tabId="13" name="PivotTable26"/>
  </pivotTables>
  <data>
    <tabular pivotCacheId="256512292">
      <items count="14">
        <i x="11" s="1"/>
        <i x="0" s="1"/>
        <i x="10" s="1"/>
        <i x="1" s="1"/>
        <i x="7" s="1"/>
        <i x="3" s="1"/>
        <i x="9" s="1"/>
        <i x="4" s="1"/>
        <i x="6" s="1"/>
        <i x="2" s="1"/>
        <i x="5" s="1"/>
        <i x="13" s="1"/>
        <i x="8" s="1"/>
        <i x="1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ap Cat" xr10:uid="{08B75A60-6806-CC41-8178-8316244098ED}" cache="Slicer_Lap_Cat" caption="Lap Cat" rowHeight="251883"/>
  <slicer name="Male WtKg" xr10:uid="{98CF5C90-867C-CF4D-BE47-A59D3DCBD363}" cache="Slicer_Male_WtKg" caption="Male WtKg" rowHeight="251883"/>
  <slicer name="Popularity US 2017 1" xr10:uid="{76FD1DA4-5103-5D40-A8E8-9F228F50AE9E}" cache="Slicer_Popularity_US_20171" caption="Popularity US 2017" rowHeight="251883"/>
  <slicer name="Qty Sold 1" xr10:uid="{7DC9745F-8A82-3F4D-B9CD-F2C3CA1E8BCE}" cache="Slicer_Qty_Sold1" caption="Qty Sold" rowHeight="251883"/>
  <slicer name="Average Sales" xr10:uid="{0F823D02-1A64-C74F-BC2A-20A45879CC47}" cache="Slicer_Average_Sales" caption="Average Sales" rowHeight="251883"/>
  <slicer name="Temperment 1" xr10:uid="{0D04F97C-CEEC-3148-B6B3-31FC9F0232B9}" cache="Slicer_Temperment1" caption="Temperment" rowHeight="25188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verage Sales 2" xr10:uid="{7AB46DFC-A281-AC4F-A50A-45D7BE514763}" cache="Slicer_Average_Sales1" caption="Average Sales" rowHeight="251883"/>
  <slicer name="Group1" xr10:uid="{C33D0ACB-60BF-1643-B4BE-A53042206516}" cache="Slicer_Group1" caption="Group1" rowHeight="251883"/>
  <slicer name="Male WtKg 1" xr10:uid="{ED529409-D730-6C4F-828B-56A1278E299D}" cache="Slicer_Male_WtKg1" caption="Male WtKg" rowHeight="251883"/>
  <slicer name="Temperment" xr10:uid="{F3A0BA9C-1B72-494B-8AB1-F7609DC9836D}" cache="Slicer_Temperment" caption="Temperment" rowHeight="251883"/>
  <slicer name="Intelligence" xr10:uid="{5EC63350-315F-2A47-8F0F-5764799EEF08}" cache="Slicer_Intelligence" caption="Intelligence" rowHeight="251883"/>
  <slicer name="Watch dog" xr10:uid="{5368FC11-82A6-EC4A-96EE-9DF74BD823AD}" cache="Slicer_Watch_dog" caption="Watch dog" rowHeight="251883"/>
  <slicer name="Popularity US 2017" xr10:uid="{46E5CEBF-BB49-9C47-A359-73A7CFCD3CAE}" cache="Slicer_Popularity_US_2017" caption="Popularity US 2017" rowHeight="251883"/>
  <slicer name="Qty Sold" xr10:uid="{477628F1-B92E-D540-AA11-D0C8D982816B}" cache="Slicer_Qty_Sold" caption="Qty Sold" rowHeight="251883"/>
  <slicer name="Average Sales 1" xr10:uid="{93EFA41B-B5C8-7C40-9C7A-7444194D4273}" cache="Slicer_Average_Sales2" caption="Average Sales" rowHeight="251883"/>
</slicer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6.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7.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00"/>
  <sheetViews>
    <sheetView workbookViewId="0">
      <selection activeCell="F3" sqref="F3:F12"/>
    </sheetView>
  </sheetViews>
  <sheetFormatPr baseColWidth="10" defaultColWidth="11.1640625" defaultRowHeight="15" customHeight="1" x14ac:dyDescent="0.2"/>
  <cols>
    <col min="1" max="13" width="10.5" customWidth="1"/>
    <col min="14" max="14" width="10.83203125" customWidth="1"/>
    <col min="15" max="26" width="10.5" customWidth="1"/>
  </cols>
  <sheetData>
    <row r="1" spans="1:14" ht="15.75" customHeight="1" x14ac:dyDescent="0.2">
      <c r="A1" s="1" t="s">
        <v>0</v>
      </c>
      <c r="B1" s="1" t="s">
        <v>1</v>
      </c>
      <c r="C1" s="1" t="s">
        <v>2</v>
      </c>
      <c r="D1" s="1" t="s">
        <v>3</v>
      </c>
      <c r="E1" s="1" t="s">
        <v>4</v>
      </c>
      <c r="F1" s="1" t="s">
        <v>5</v>
      </c>
      <c r="G1" s="1" t="s">
        <v>6</v>
      </c>
      <c r="H1" s="1" t="s">
        <v>7</v>
      </c>
      <c r="I1" s="1" t="s">
        <v>8</v>
      </c>
      <c r="J1" s="1" t="s">
        <v>9</v>
      </c>
      <c r="K1" s="1" t="s">
        <v>10</v>
      </c>
      <c r="L1" s="1" t="s">
        <v>11</v>
      </c>
      <c r="M1" s="1" t="s">
        <v>12</v>
      </c>
      <c r="N1" s="2" t="s">
        <v>13</v>
      </c>
    </row>
    <row r="2" spans="1:14" ht="15.75" customHeight="1" x14ac:dyDescent="0.2">
      <c r="A2" s="1" t="s">
        <v>290</v>
      </c>
      <c r="C2" s="1" t="s">
        <v>19</v>
      </c>
      <c r="D2" s="1" t="s">
        <v>49</v>
      </c>
      <c r="E2" s="1">
        <v>25</v>
      </c>
      <c r="F2" s="1" t="s">
        <v>291</v>
      </c>
      <c r="G2" s="1">
        <v>900</v>
      </c>
      <c r="H2" s="1">
        <v>24</v>
      </c>
      <c r="I2" s="1">
        <v>4</v>
      </c>
      <c r="M2" s="1">
        <v>164</v>
      </c>
      <c r="N2" s="2">
        <v>74172</v>
      </c>
    </row>
    <row r="3" spans="1:14" ht="15.75" customHeight="1" x14ac:dyDescent="0.2">
      <c r="A3" s="1" t="s">
        <v>53</v>
      </c>
      <c r="B3" s="1" t="s">
        <v>54</v>
      </c>
      <c r="C3" s="1" t="s">
        <v>29</v>
      </c>
      <c r="D3" s="1" t="s">
        <v>30</v>
      </c>
      <c r="E3" s="1">
        <v>27</v>
      </c>
      <c r="F3" s="1" t="s">
        <v>55</v>
      </c>
      <c r="G3" s="1">
        <v>700</v>
      </c>
      <c r="I3" s="1">
        <v>5</v>
      </c>
      <c r="N3" s="2">
        <v>909</v>
      </c>
    </row>
    <row r="4" spans="1:14" ht="15.75" customHeight="1" x14ac:dyDescent="0.2">
      <c r="A4" s="1" t="s">
        <v>132</v>
      </c>
      <c r="B4" s="1" t="s">
        <v>133</v>
      </c>
      <c r="C4" s="1" t="s">
        <v>15</v>
      </c>
      <c r="D4" s="1" t="s">
        <v>16</v>
      </c>
      <c r="E4" s="1">
        <v>4</v>
      </c>
      <c r="F4" s="1" t="s">
        <v>134</v>
      </c>
      <c r="G4" s="1">
        <v>900</v>
      </c>
      <c r="I4" s="1">
        <v>3</v>
      </c>
      <c r="M4" s="1">
        <v>94</v>
      </c>
      <c r="N4" s="2">
        <v>895</v>
      </c>
    </row>
    <row r="5" spans="1:14" ht="15.75" customHeight="1" x14ac:dyDescent="0.2">
      <c r="A5" s="1" t="s">
        <v>461</v>
      </c>
      <c r="C5" s="1" t="s">
        <v>15</v>
      </c>
      <c r="D5" s="1" t="s">
        <v>26</v>
      </c>
      <c r="E5" s="1">
        <v>5</v>
      </c>
      <c r="F5" s="1" t="s">
        <v>462</v>
      </c>
      <c r="G5" s="1">
        <v>700</v>
      </c>
      <c r="H5" s="1">
        <v>37</v>
      </c>
      <c r="I5" s="1">
        <v>3</v>
      </c>
      <c r="M5" s="1">
        <v>106</v>
      </c>
      <c r="N5" s="2">
        <v>891</v>
      </c>
    </row>
    <row r="6" spans="1:14" ht="15.75" customHeight="1" x14ac:dyDescent="0.2">
      <c r="A6" s="1" t="s">
        <v>102</v>
      </c>
      <c r="C6" s="1" t="s">
        <v>66</v>
      </c>
      <c r="D6" s="1" t="s">
        <v>70</v>
      </c>
      <c r="E6" s="1">
        <v>46</v>
      </c>
      <c r="F6" s="1" t="s">
        <v>103</v>
      </c>
      <c r="G6" s="1">
        <v>1000</v>
      </c>
      <c r="H6" s="1">
        <v>74</v>
      </c>
      <c r="I6" s="1">
        <v>1</v>
      </c>
      <c r="M6" s="1">
        <v>50</v>
      </c>
      <c r="N6" s="2">
        <v>891</v>
      </c>
    </row>
    <row r="7" spans="1:14" ht="15.75" customHeight="1" x14ac:dyDescent="0.2">
      <c r="A7" s="1" t="s">
        <v>35</v>
      </c>
      <c r="B7" s="1" t="s">
        <v>36</v>
      </c>
      <c r="C7" s="1" t="s">
        <v>29</v>
      </c>
      <c r="D7" s="1" t="s">
        <v>37</v>
      </c>
      <c r="E7" s="1">
        <v>40</v>
      </c>
      <c r="F7" s="1" t="s">
        <v>38</v>
      </c>
      <c r="G7" s="1">
        <v>1350</v>
      </c>
      <c r="H7" s="1">
        <v>50</v>
      </c>
      <c r="I7" s="1">
        <v>5</v>
      </c>
      <c r="M7" s="1">
        <v>59</v>
      </c>
      <c r="N7" s="2">
        <v>890</v>
      </c>
    </row>
    <row r="8" spans="1:14" ht="15.75" customHeight="1" x14ac:dyDescent="0.2">
      <c r="A8" s="1" t="s">
        <v>51</v>
      </c>
      <c r="C8" s="1" t="s">
        <v>29</v>
      </c>
      <c r="D8" s="1" t="s">
        <v>30</v>
      </c>
      <c r="E8" s="1">
        <v>52</v>
      </c>
      <c r="F8" s="1" t="s">
        <v>52</v>
      </c>
      <c r="G8" s="1">
        <v>800</v>
      </c>
      <c r="I8" s="1">
        <v>6</v>
      </c>
      <c r="M8" s="1">
        <v>86</v>
      </c>
      <c r="N8" s="2">
        <v>780</v>
      </c>
    </row>
    <row r="9" spans="1:14" ht="15.75" customHeight="1" x14ac:dyDescent="0.2">
      <c r="A9" s="1" t="s">
        <v>323</v>
      </c>
      <c r="C9" s="1" t="s">
        <v>42</v>
      </c>
      <c r="D9" s="1" t="s">
        <v>16</v>
      </c>
      <c r="E9" s="1">
        <v>5</v>
      </c>
      <c r="F9" s="1" t="s">
        <v>324</v>
      </c>
      <c r="G9" s="1">
        <v>700</v>
      </c>
      <c r="I9" s="1">
        <v>3</v>
      </c>
      <c r="N9" s="2">
        <v>689</v>
      </c>
    </row>
    <row r="10" spans="1:14" ht="15.75" customHeight="1" x14ac:dyDescent="0.2">
      <c r="A10" s="1" t="s">
        <v>465</v>
      </c>
      <c r="C10" s="1" t="s">
        <v>66</v>
      </c>
      <c r="D10" s="1" t="s">
        <v>20</v>
      </c>
      <c r="E10" s="1">
        <v>28</v>
      </c>
      <c r="F10" s="1" t="s">
        <v>466</v>
      </c>
      <c r="G10" s="1">
        <v>900</v>
      </c>
      <c r="I10" s="1">
        <v>5</v>
      </c>
      <c r="M10" s="1">
        <v>188</v>
      </c>
      <c r="N10" s="2">
        <v>675</v>
      </c>
    </row>
    <row r="11" spans="1:14" ht="15.75" customHeight="1" x14ac:dyDescent="0.2">
      <c r="A11" s="1" t="s">
        <v>106</v>
      </c>
      <c r="B11" s="1" t="s">
        <v>107</v>
      </c>
      <c r="C11" s="1" t="s">
        <v>66</v>
      </c>
      <c r="D11" s="1" t="s">
        <v>70</v>
      </c>
      <c r="E11" s="1">
        <v>28</v>
      </c>
      <c r="F11" s="1" t="s">
        <v>108</v>
      </c>
      <c r="G11" s="1">
        <v>550</v>
      </c>
      <c r="I11" s="1">
        <v>1</v>
      </c>
      <c r="M11" s="1">
        <v>132</v>
      </c>
      <c r="N11" s="2">
        <v>675</v>
      </c>
    </row>
    <row r="12" spans="1:14" ht="15.75" customHeight="1" x14ac:dyDescent="0.2">
      <c r="A12" s="1" t="s">
        <v>24</v>
      </c>
      <c r="B12" s="1" t="s">
        <v>25</v>
      </c>
      <c r="C12" s="1" t="s">
        <v>26</v>
      </c>
      <c r="D12" s="1" t="s">
        <v>26</v>
      </c>
      <c r="E12" s="1">
        <v>26</v>
      </c>
      <c r="F12" s="1" t="s">
        <v>27</v>
      </c>
      <c r="G12" s="1">
        <v>700</v>
      </c>
      <c r="H12" s="1">
        <v>29</v>
      </c>
      <c r="I12" s="1">
        <v>4</v>
      </c>
      <c r="M12" s="1">
        <v>55</v>
      </c>
      <c r="N12" s="2">
        <v>670</v>
      </c>
    </row>
    <row r="13" spans="1:14" ht="15.75" customHeight="1" x14ac:dyDescent="0.2">
      <c r="A13" s="1" t="s">
        <v>296</v>
      </c>
      <c r="C13" s="1" t="s">
        <v>19</v>
      </c>
      <c r="D13" s="1" t="s">
        <v>49</v>
      </c>
      <c r="E13" s="1">
        <v>33</v>
      </c>
      <c r="F13" s="1" t="s">
        <v>297</v>
      </c>
      <c r="G13" s="1">
        <v>1750</v>
      </c>
      <c r="I13" s="1">
        <v>3</v>
      </c>
      <c r="M13" s="1">
        <v>111</v>
      </c>
      <c r="N13" s="2">
        <v>597</v>
      </c>
    </row>
    <row r="14" spans="1:14" ht="15.75" customHeight="1" x14ac:dyDescent="0.2">
      <c r="A14" s="1" t="s">
        <v>135</v>
      </c>
      <c r="B14" s="1" t="s">
        <v>136</v>
      </c>
      <c r="C14" s="1" t="s">
        <v>26</v>
      </c>
      <c r="D14" s="1" t="s">
        <v>26</v>
      </c>
      <c r="E14" s="1">
        <v>28</v>
      </c>
      <c r="F14" s="1" t="s">
        <v>137</v>
      </c>
      <c r="G14" s="1">
        <v>1350</v>
      </c>
      <c r="H14" s="1">
        <v>66</v>
      </c>
      <c r="I14" s="1">
        <v>6</v>
      </c>
      <c r="M14" s="1">
        <v>60</v>
      </c>
      <c r="N14" s="2">
        <v>576</v>
      </c>
    </row>
    <row r="15" spans="1:14" ht="15.75" customHeight="1" x14ac:dyDescent="0.2">
      <c r="A15" s="1" t="s">
        <v>452</v>
      </c>
      <c r="C15" s="1" t="s">
        <v>33</v>
      </c>
      <c r="D15" s="1" t="s">
        <v>33</v>
      </c>
      <c r="E15" s="1">
        <v>35</v>
      </c>
      <c r="F15" s="1" t="s">
        <v>251</v>
      </c>
      <c r="G15" s="1">
        <v>1400</v>
      </c>
      <c r="H15" s="1">
        <v>3</v>
      </c>
      <c r="I15" s="1">
        <v>6</v>
      </c>
      <c r="M15" s="1">
        <v>2</v>
      </c>
      <c r="N15" s="2">
        <v>555</v>
      </c>
    </row>
    <row r="16" spans="1:14" ht="15.75" customHeight="1" x14ac:dyDescent="0.2">
      <c r="A16" s="1" t="s">
        <v>94</v>
      </c>
      <c r="C16" s="1" t="s">
        <v>66</v>
      </c>
      <c r="D16" s="1" t="s">
        <v>70</v>
      </c>
      <c r="E16" s="1">
        <v>55</v>
      </c>
      <c r="F16" s="1" t="s">
        <v>95</v>
      </c>
      <c r="G16" s="1">
        <v>350</v>
      </c>
      <c r="H16" s="1">
        <v>44</v>
      </c>
      <c r="I16" s="1">
        <v>3</v>
      </c>
      <c r="M16" s="1">
        <v>130</v>
      </c>
      <c r="N16" s="2">
        <v>542</v>
      </c>
    </row>
    <row r="17" spans="1:14" ht="15.75" customHeight="1" x14ac:dyDescent="0.2">
      <c r="A17" s="1" t="s">
        <v>453</v>
      </c>
      <c r="B17" s="1" t="s">
        <v>454</v>
      </c>
      <c r="C17" s="1" t="s">
        <v>33</v>
      </c>
      <c r="D17" s="1" t="s">
        <v>33</v>
      </c>
      <c r="E17" s="1">
        <v>9</v>
      </c>
      <c r="F17" s="1" t="s">
        <v>455</v>
      </c>
      <c r="G17" s="1">
        <v>900</v>
      </c>
      <c r="H17" s="1">
        <v>6</v>
      </c>
      <c r="I17" s="1">
        <v>4</v>
      </c>
      <c r="M17" s="1">
        <v>24</v>
      </c>
      <c r="N17" s="2">
        <v>542</v>
      </c>
    </row>
    <row r="18" spans="1:14" ht="15.75" customHeight="1" x14ac:dyDescent="0.2">
      <c r="A18" s="1" t="s">
        <v>407</v>
      </c>
      <c r="C18" s="1" t="s">
        <v>29</v>
      </c>
      <c r="D18" s="1" t="s">
        <v>49</v>
      </c>
      <c r="E18" s="1">
        <v>22</v>
      </c>
      <c r="F18" s="1" t="s">
        <v>408</v>
      </c>
      <c r="G18" s="1">
        <v>2650</v>
      </c>
      <c r="I18" s="1">
        <v>4</v>
      </c>
      <c r="M18" s="1">
        <v>54</v>
      </c>
      <c r="N18" s="2">
        <v>526</v>
      </c>
    </row>
    <row r="19" spans="1:14" ht="15.75" customHeight="1" x14ac:dyDescent="0.2">
      <c r="A19" s="1" t="s">
        <v>406</v>
      </c>
      <c r="C19" s="1" t="s">
        <v>15</v>
      </c>
      <c r="D19" s="1" t="s">
        <v>16</v>
      </c>
      <c r="E19" s="1">
        <v>4</v>
      </c>
      <c r="F19" s="1" t="s">
        <v>403</v>
      </c>
      <c r="G19" s="1">
        <v>1250</v>
      </c>
      <c r="H19" s="1">
        <v>2</v>
      </c>
      <c r="I19" s="1">
        <v>4</v>
      </c>
      <c r="N19" s="2">
        <v>521</v>
      </c>
    </row>
    <row r="20" spans="1:14" ht="15.75" customHeight="1" x14ac:dyDescent="0.2">
      <c r="A20" s="1" t="s">
        <v>276</v>
      </c>
      <c r="C20" s="1" t="s">
        <v>15</v>
      </c>
      <c r="D20" s="1" t="s">
        <v>16</v>
      </c>
      <c r="E20" s="1">
        <v>5</v>
      </c>
      <c r="F20" s="1" t="s">
        <v>277</v>
      </c>
      <c r="G20" s="1">
        <v>1050</v>
      </c>
      <c r="I20" s="1">
        <v>3</v>
      </c>
      <c r="M20" s="1">
        <v>23</v>
      </c>
      <c r="N20" s="2">
        <v>505</v>
      </c>
    </row>
    <row r="21" spans="1:14" ht="15.75" customHeight="1" x14ac:dyDescent="0.2">
      <c r="A21" s="1" t="s">
        <v>22</v>
      </c>
      <c r="E21" s="1">
        <v>23</v>
      </c>
      <c r="F21" s="1" t="s">
        <v>23</v>
      </c>
      <c r="N21" s="2">
        <v>500</v>
      </c>
    </row>
    <row r="22" spans="1:14" ht="15.75" customHeight="1" x14ac:dyDescent="0.2">
      <c r="A22" s="1" t="s">
        <v>321</v>
      </c>
      <c r="C22" s="1" t="s">
        <v>29</v>
      </c>
      <c r="D22" s="1" t="s">
        <v>30</v>
      </c>
      <c r="E22" s="1">
        <v>49</v>
      </c>
      <c r="F22" s="1" t="s">
        <v>322</v>
      </c>
      <c r="G22" s="1">
        <v>1350</v>
      </c>
      <c r="H22" s="1">
        <v>42</v>
      </c>
      <c r="I22" s="1">
        <v>6</v>
      </c>
      <c r="M22" s="1">
        <v>157</v>
      </c>
      <c r="N22" s="2">
        <v>457</v>
      </c>
    </row>
    <row r="23" spans="1:14" ht="15.75" customHeight="1" x14ac:dyDescent="0.2">
      <c r="A23" s="1" t="s">
        <v>32</v>
      </c>
      <c r="C23" s="1" t="s">
        <v>29</v>
      </c>
      <c r="D23" s="1" t="s">
        <v>33</v>
      </c>
      <c r="E23" s="1">
        <v>44</v>
      </c>
      <c r="F23" s="1" t="s">
        <v>34</v>
      </c>
      <c r="G23" s="1">
        <v>1000</v>
      </c>
      <c r="H23" s="1">
        <v>54</v>
      </c>
      <c r="I23" s="1">
        <v>5</v>
      </c>
      <c r="K23" s="1">
        <v>1</v>
      </c>
      <c r="M23" s="1">
        <v>47</v>
      </c>
      <c r="N23" s="2">
        <v>457</v>
      </c>
    </row>
    <row r="24" spans="1:14" ht="15.75" customHeight="1" x14ac:dyDescent="0.2">
      <c r="A24" s="1" t="s">
        <v>463</v>
      </c>
      <c r="C24" s="1" t="s">
        <v>26</v>
      </c>
      <c r="D24" s="1" t="s">
        <v>26</v>
      </c>
      <c r="E24" s="1">
        <v>17</v>
      </c>
      <c r="F24" s="1" t="s">
        <v>464</v>
      </c>
      <c r="G24" s="1">
        <v>800</v>
      </c>
      <c r="H24" s="1">
        <v>55</v>
      </c>
      <c r="I24" s="1">
        <v>4</v>
      </c>
      <c r="M24" s="1">
        <v>172</v>
      </c>
      <c r="N24" s="2">
        <v>397</v>
      </c>
    </row>
    <row r="25" spans="1:14" ht="15.75" customHeight="1" x14ac:dyDescent="0.2">
      <c r="A25" s="1" t="s">
        <v>104</v>
      </c>
      <c r="C25" s="1" t="s">
        <v>19</v>
      </c>
      <c r="D25" s="1" t="s">
        <v>49</v>
      </c>
      <c r="E25" s="1">
        <v>18</v>
      </c>
      <c r="F25" s="1" t="s">
        <v>105</v>
      </c>
      <c r="G25" s="1">
        <v>700</v>
      </c>
      <c r="I25" s="1">
        <v>4</v>
      </c>
      <c r="N25" s="2">
        <v>397</v>
      </c>
    </row>
    <row r="26" spans="1:14" ht="15.75" customHeight="1" x14ac:dyDescent="0.2">
      <c r="A26" s="1" t="s">
        <v>66</v>
      </c>
      <c r="C26" s="1" t="s">
        <v>66</v>
      </c>
      <c r="D26" s="1" t="s">
        <v>70</v>
      </c>
      <c r="E26" s="1">
        <v>32</v>
      </c>
      <c r="F26" s="1" t="s">
        <v>242</v>
      </c>
      <c r="G26" s="1">
        <v>500</v>
      </c>
      <c r="H26" s="1">
        <v>46</v>
      </c>
      <c r="I26" s="1">
        <v>2</v>
      </c>
      <c r="M26" s="1">
        <v>187</v>
      </c>
      <c r="N26" s="2">
        <v>396</v>
      </c>
    </row>
    <row r="27" spans="1:14" ht="15.75" customHeight="1" x14ac:dyDescent="0.2">
      <c r="A27" s="1" t="s">
        <v>109</v>
      </c>
      <c r="C27" s="1" t="s">
        <v>29</v>
      </c>
      <c r="D27" s="1" t="s">
        <v>30</v>
      </c>
      <c r="E27" s="1">
        <v>80</v>
      </c>
      <c r="F27" s="1" t="s">
        <v>110</v>
      </c>
      <c r="G27" s="1">
        <v>1750</v>
      </c>
      <c r="I27" s="1">
        <v>6</v>
      </c>
      <c r="M27" s="1">
        <v>124</v>
      </c>
      <c r="N27" s="2">
        <v>393</v>
      </c>
    </row>
    <row r="28" spans="1:14" ht="15.75" customHeight="1" x14ac:dyDescent="0.2">
      <c r="A28" s="1" t="s">
        <v>467</v>
      </c>
      <c r="C28" s="1" t="s">
        <v>26</v>
      </c>
      <c r="D28" s="1" t="s">
        <v>26</v>
      </c>
      <c r="E28" s="1">
        <v>8</v>
      </c>
      <c r="F28" s="1" t="s">
        <v>240</v>
      </c>
      <c r="G28" s="1">
        <v>850</v>
      </c>
      <c r="H28" s="1">
        <v>40</v>
      </c>
      <c r="I28" s="1">
        <v>3</v>
      </c>
      <c r="M28" s="1">
        <v>122</v>
      </c>
      <c r="N28" s="2">
        <v>393</v>
      </c>
    </row>
    <row r="29" spans="1:14" ht="15.75" customHeight="1" x14ac:dyDescent="0.2">
      <c r="A29" s="1" t="s">
        <v>395</v>
      </c>
      <c r="C29" s="1" t="s">
        <v>66</v>
      </c>
      <c r="D29" s="1" t="s">
        <v>20</v>
      </c>
      <c r="E29" s="1">
        <v>5</v>
      </c>
      <c r="F29" s="1" t="s">
        <v>396</v>
      </c>
      <c r="G29" s="1">
        <v>900</v>
      </c>
      <c r="I29" s="1">
        <v>3</v>
      </c>
      <c r="M29" s="1">
        <v>159</v>
      </c>
      <c r="N29" s="2">
        <v>371</v>
      </c>
    </row>
    <row r="30" spans="1:14" ht="15.75" customHeight="1" x14ac:dyDescent="0.2">
      <c r="A30" s="1" t="s">
        <v>512</v>
      </c>
      <c r="C30" s="1" t="s">
        <v>66</v>
      </c>
      <c r="D30" s="1" t="s">
        <v>20</v>
      </c>
      <c r="E30" s="1">
        <v>16</v>
      </c>
      <c r="F30" s="1" t="s">
        <v>513</v>
      </c>
      <c r="G30" s="1">
        <v>1000</v>
      </c>
      <c r="H30" s="1">
        <v>51</v>
      </c>
      <c r="I30" s="1">
        <v>3</v>
      </c>
      <c r="M30" s="1">
        <v>61</v>
      </c>
      <c r="N30" s="2">
        <v>371</v>
      </c>
    </row>
    <row r="31" spans="1:14" ht="15.75" customHeight="1" x14ac:dyDescent="0.2">
      <c r="A31" s="1" t="s">
        <v>325</v>
      </c>
      <c r="C31" s="1" t="s">
        <v>19</v>
      </c>
      <c r="D31" s="1" t="s">
        <v>49</v>
      </c>
      <c r="E31" s="1">
        <v>32</v>
      </c>
      <c r="F31" s="1" t="s">
        <v>97</v>
      </c>
      <c r="G31" s="1">
        <v>1500</v>
      </c>
      <c r="H31" s="1">
        <v>7</v>
      </c>
      <c r="I31" s="1">
        <v>3</v>
      </c>
      <c r="M31" s="1">
        <v>1</v>
      </c>
      <c r="N31" s="2">
        <v>351</v>
      </c>
    </row>
    <row r="32" spans="1:14" ht="15.75" customHeight="1" x14ac:dyDescent="0.2">
      <c r="A32" s="1" t="s">
        <v>405</v>
      </c>
      <c r="C32" s="1" t="s">
        <v>15</v>
      </c>
      <c r="D32" s="1" t="s">
        <v>16</v>
      </c>
      <c r="E32" s="1">
        <v>8</v>
      </c>
      <c r="F32" s="1" t="s">
        <v>403</v>
      </c>
      <c r="G32" s="1">
        <v>1250</v>
      </c>
      <c r="H32" s="1">
        <v>2</v>
      </c>
      <c r="I32" s="1">
        <v>4</v>
      </c>
      <c r="N32" s="2">
        <v>345</v>
      </c>
    </row>
    <row r="33" spans="1:14" ht="15.75" customHeight="1" x14ac:dyDescent="0.2">
      <c r="A33" s="1" t="s">
        <v>389</v>
      </c>
      <c r="C33" s="1" t="s">
        <v>66</v>
      </c>
      <c r="D33" s="1" t="s">
        <v>20</v>
      </c>
      <c r="E33" s="1">
        <v>23</v>
      </c>
      <c r="F33" s="1" t="s">
        <v>390</v>
      </c>
      <c r="G33" s="1">
        <v>1900</v>
      </c>
      <c r="H33" s="1">
        <v>37</v>
      </c>
      <c r="I33" s="1">
        <v>2</v>
      </c>
      <c r="M33" s="1">
        <v>174</v>
      </c>
      <c r="N33" s="2">
        <v>341</v>
      </c>
    </row>
    <row r="34" spans="1:14" ht="15.75" customHeight="1" x14ac:dyDescent="0.2">
      <c r="A34" s="1" t="s">
        <v>505</v>
      </c>
      <c r="C34" s="1" t="s">
        <v>26</v>
      </c>
      <c r="D34" s="1" t="s">
        <v>26</v>
      </c>
      <c r="E34" s="1">
        <v>9</v>
      </c>
      <c r="F34" s="1" t="s">
        <v>506</v>
      </c>
      <c r="G34" s="1">
        <v>1000</v>
      </c>
      <c r="H34" s="1">
        <v>53</v>
      </c>
      <c r="I34" s="1">
        <v>3</v>
      </c>
      <c r="M34" s="1">
        <v>109</v>
      </c>
      <c r="N34" s="2">
        <v>341</v>
      </c>
    </row>
    <row r="35" spans="1:14" ht="15.75" customHeight="1" x14ac:dyDescent="0.2">
      <c r="A35" s="1" t="s">
        <v>352</v>
      </c>
      <c r="C35" s="1" t="s">
        <v>19</v>
      </c>
      <c r="D35" s="1" t="s">
        <v>49</v>
      </c>
      <c r="E35" s="1">
        <v>20</v>
      </c>
      <c r="F35" s="1" t="s">
        <v>353</v>
      </c>
      <c r="G35" s="1">
        <v>1500</v>
      </c>
      <c r="I35" s="1">
        <v>3</v>
      </c>
      <c r="N35" s="2">
        <v>325</v>
      </c>
    </row>
    <row r="36" spans="1:14" ht="15.75" customHeight="1" x14ac:dyDescent="0.2">
      <c r="A36" s="1" t="s">
        <v>298</v>
      </c>
      <c r="C36" s="1" t="s">
        <v>26</v>
      </c>
      <c r="D36" s="1" t="s">
        <v>26</v>
      </c>
      <c r="E36" s="1">
        <v>7</v>
      </c>
      <c r="F36" s="1" t="s">
        <v>299</v>
      </c>
      <c r="G36" s="1">
        <v>850</v>
      </c>
      <c r="I36" s="1">
        <v>4</v>
      </c>
      <c r="M36" s="1">
        <v>78</v>
      </c>
      <c r="N36" s="2">
        <v>321</v>
      </c>
    </row>
    <row r="37" spans="1:14" ht="15.75" customHeight="1" x14ac:dyDescent="0.2">
      <c r="A37" s="1" t="s">
        <v>153</v>
      </c>
      <c r="C37" s="1" t="s">
        <v>29</v>
      </c>
      <c r="D37" s="1" t="s">
        <v>30</v>
      </c>
      <c r="E37" s="1">
        <v>63</v>
      </c>
      <c r="F37" s="1" t="s">
        <v>154</v>
      </c>
      <c r="G37" s="1">
        <v>1750</v>
      </c>
      <c r="I37" s="1">
        <v>6</v>
      </c>
      <c r="N37" s="2">
        <v>315</v>
      </c>
    </row>
    <row r="38" spans="1:14" ht="15.75" customHeight="1" x14ac:dyDescent="0.2">
      <c r="A38" s="1" t="s">
        <v>193</v>
      </c>
      <c r="B38" s="1" t="s">
        <v>194</v>
      </c>
      <c r="C38" s="1" t="s">
        <v>26</v>
      </c>
      <c r="D38" s="1" t="s">
        <v>26</v>
      </c>
      <c r="E38" s="1">
        <v>10</v>
      </c>
      <c r="F38" s="1" t="s">
        <v>195</v>
      </c>
      <c r="G38" s="1">
        <v>1500</v>
      </c>
      <c r="H38" s="1">
        <v>62</v>
      </c>
      <c r="I38" s="1">
        <v>3</v>
      </c>
      <c r="M38" s="1">
        <v>182</v>
      </c>
      <c r="N38" s="2">
        <v>309</v>
      </c>
    </row>
    <row r="39" spans="1:14" ht="15.75" customHeight="1" x14ac:dyDescent="0.2">
      <c r="A39" s="1" t="s">
        <v>319</v>
      </c>
      <c r="C39" s="1" t="s">
        <v>29</v>
      </c>
      <c r="D39" s="1" t="s">
        <v>30</v>
      </c>
      <c r="E39" s="1">
        <v>59</v>
      </c>
      <c r="F39" s="1" t="s">
        <v>320</v>
      </c>
      <c r="G39" s="1">
        <v>1000</v>
      </c>
      <c r="I39" s="1">
        <v>6</v>
      </c>
      <c r="M39" s="1">
        <v>163</v>
      </c>
      <c r="N39" s="2">
        <v>309</v>
      </c>
    </row>
    <row r="40" spans="1:14" ht="15.75" customHeight="1" x14ac:dyDescent="0.2">
      <c r="A40" s="1" t="s">
        <v>488</v>
      </c>
      <c r="C40" s="1" t="s">
        <v>29</v>
      </c>
      <c r="D40" s="1" t="s">
        <v>30</v>
      </c>
      <c r="E40" s="1">
        <v>65</v>
      </c>
      <c r="F40" s="1" t="s">
        <v>489</v>
      </c>
      <c r="G40" s="1">
        <v>700</v>
      </c>
      <c r="I40" s="1">
        <v>6</v>
      </c>
      <c r="K40" s="1">
        <v>1</v>
      </c>
      <c r="N40" s="2">
        <v>309</v>
      </c>
    </row>
    <row r="41" spans="1:14" ht="15.75" customHeight="1" x14ac:dyDescent="0.2">
      <c r="A41" s="1" t="s">
        <v>493</v>
      </c>
      <c r="B41" s="1" t="s">
        <v>494</v>
      </c>
      <c r="C41" s="1" t="s">
        <v>66</v>
      </c>
      <c r="D41" s="1" t="s">
        <v>70</v>
      </c>
      <c r="E41" s="1">
        <v>28</v>
      </c>
      <c r="F41" s="1" t="s">
        <v>495</v>
      </c>
      <c r="G41" s="1">
        <v>500</v>
      </c>
      <c r="I41" s="1">
        <v>3</v>
      </c>
      <c r="M41" s="1">
        <v>131</v>
      </c>
      <c r="N41" s="2">
        <v>301</v>
      </c>
    </row>
    <row r="42" spans="1:14" ht="15.75" customHeight="1" x14ac:dyDescent="0.2">
      <c r="A42" s="1" t="s">
        <v>197</v>
      </c>
      <c r="E42" s="1">
        <v>16</v>
      </c>
      <c r="F42" s="1" t="s">
        <v>23</v>
      </c>
      <c r="N42" s="2">
        <v>301</v>
      </c>
    </row>
    <row r="43" spans="1:14" ht="15.75" customHeight="1" x14ac:dyDescent="0.2">
      <c r="A43" s="1" t="s">
        <v>14</v>
      </c>
      <c r="C43" s="1" t="s">
        <v>15</v>
      </c>
      <c r="D43" s="1" t="s">
        <v>16</v>
      </c>
      <c r="E43" s="1">
        <v>4</v>
      </c>
      <c r="F43" s="1" t="s">
        <v>17</v>
      </c>
      <c r="G43" s="1">
        <v>1000</v>
      </c>
      <c r="H43" s="1">
        <v>37</v>
      </c>
      <c r="I43" s="1">
        <v>1</v>
      </c>
      <c r="M43" s="1">
        <v>147</v>
      </c>
      <c r="N43" s="2">
        <v>300</v>
      </c>
    </row>
    <row r="44" spans="1:14" ht="15.75" customHeight="1" x14ac:dyDescent="0.2">
      <c r="A44" s="1" t="s">
        <v>138</v>
      </c>
      <c r="B44" s="1" t="s">
        <v>139</v>
      </c>
      <c r="C44" s="1" t="s">
        <v>29</v>
      </c>
      <c r="D44" s="1" t="s">
        <v>30</v>
      </c>
      <c r="E44" s="1">
        <v>55</v>
      </c>
      <c r="F44" s="1" t="s">
        <v>140</v>
      </c>
      <c r="G44" s="1">
        <v>1350</v>
      </c>
      <c r="H44" s="1">
        <v>69</v>
      </c>
      <c r="I44" s="1">
        <v>6</v>
      </c>
      <c r="J44" s="1">
        <v>1</v>
      </c>
      <c r="M44" s="1">
        <v>51</v>
      </c>
      <c r="N44" s="2">
        <v>300</v>
      </c>
    </row>
    <row r="45" spans="1:14" ht="15.75" customHeight="1" x14ac:dyDescent="0.2">
      <c r="A45" s="1" t="s">
        <v>28</v>
      </c>
      <c r="C45" s="1" t="s">
        <v>29</v>
      </c>
      <c r="D45" s="1" t="s">
        <v>30</v>
      </c>
      <c r="E45" s="1">
        <v>53</v>
      </c>
      <c r="F45" s="1" t="s">
        <v>31</v>
      </c>
      <c r="G45" s="1">
        <v>600</v>
      </c>
      <c r="I45" s="1">
        <v>5</v>
      </c>
      <c r="N45" s="2">
        <v>293</v>
      </c>
    </row>
    <row r="46" spans="1:14" ht="15.75" customHeight="1" x14ac:dyDescent="0.2">
      <c r="A46" s="1" t="s">
        <v>496</v>
      </c>
      <c r="C46" s="1" t="s">
        <v>19</v>
      </c>
      <c r="D46" s="1" t="s">
        <v>49</v>
      </c>
      <c r="E46" s="1">
        <v>21</v>
      </c>
      <c r="F46" s="1" t="s">
        <v>497</v>
      </c>
      <c r="G46" s="1">
        <v>1000</v>
      </c>
      <c r="I46" s="1">
        <v>3</v>
      </c>
      <c r="M46" s="1">
        <v>30</v>
      </c>
      <c r="N46" s="2">
        <v>256</v>
      </c>
    </row>
    <row r="47" spans="1:14" ht="15.75" customHeight="1" x14ac:dyDescent="0.2">
      <c r="A47" s="1" t="s">
        <v>198</v>
      </c>
      <c r="B47" s="1" t="s">
        <v>199</v>
      </c>
      <c r="C47" s="1" t="s">
        <v>29</v>
      </c>
      <c r="D47" s="1" t="s">
        <v>30</v>
      </c>
      <c r="E47" s="1">
        <v>43</v>
      </c>
      <c r="F47" s="1" t="s">
        <v>200</v>
      </c>
      <c r="G47" s="1">
        <v>900</v>
      </c>
      <c r="H47" s="1">
        <v>5</v>
      </c>
      <c r="I47" s="1">
        <v>6</v>
      </c>
      <c r="J47" s="1">
        <v>1</v>
      </c>
      <c r="M47" s="1">
        <v>16</v>
      </c>
      <c r="N47" s="2">
        <v>256</v>
      </c>
    </row>
    <row r="48" spans="1:14" ht="15.75" customHeight="1" x14ac:dyDescent="0.2">
      <c r="A48" s="1" t="s">
        <v>292</v>
      </c>
      <c r="C48" s="1" t="s">
        <v>66</v>
      </c>
      <c r="D48" s="1" t="s">
        <v>70</v>
      </c>
      <c r="E48" s="1">
        <v>55</v>
      </c>
      <c r="F48" s="1" t="s">
        <v>293</v>
      </c>
      <c r="G48" s="1">
        <v>1900</v>
      </c>
      <c r="H48" s="1">
        <v>41</v>
      </c>
      <c r="I48" s="1">
        <v>3</v>
      </c>
      <c r="M48" s="1">
        <v>73</v>
      </c>
      <c r="N48" s="2">
        <v>254</v>
      </c>
    </row>
    <row r="49" spans="1:14" ht="15.75" customHeight="1" x14ac:dyDescent="0.2">
      <c r="A49" s="1" t="s">
        <v>490</v>
      </c>
      <c r="B49" s="1" t="s">
        <v>491</v>
      </c>
      <c r="C49" s="1" t="s">
        <v>15</v>
      </c>
      <c r="D49" s="1" t="s">
        <v>26</v>
      </c>
      <c r="E49" s="1">
        <v>2</v>
      </c>
      <c r="F49" s="1" t="s">
        <v>492</v>
      </c>
      <c r="G49" s="1">
        <v>500</v>
      </c>
      <c r="I49" s="1">
        <v>2</v>
      </c>
      <c r="M49" s="1">
        <v>112</v>
      </c>
      <c r="N49" s="2">
        <v>250</v>
      </c>
    </row>
    <row r="50" spans="1:14" ht="15.75" customHeight="1" x14ac:dyDescent="0.2">
      <c r="A50" s="1" t="s">
        <v>18</v>
      </c>
      <c r="C50" s="1" t="s">
        <v>19</v>
      </c>
      <c r="D50" s="1" t="s">
        <v>20</v>
      </c>
      <c r="E50" s="1">
        <v>28</v>
      </c>
      <c r="F50" s="1" t="s">
        <v>21</v>
      </c>
      <c r="G50" s="1">
        <v>2250</v>
      </c>
      <c r="H50" s="1">
        <v>79</v>
      </c>
      <c r="I50" s="1">
        <v>1</v>
      </c>
      <c r="M50" s="1">
        <v>93</v>
      </c>
      <c r="N50" s="2">
        <v>250</v>
      </c>
    </row>
    <row r="51" spans="1:14" ht="15.75" customHeight="1" x14ac:dyDescent="0.2">
      <c r="A51" s="1" t="s">
        <v>196</v>
      </c>
      <c r="E51" s="1">
        <v>18</v>
      </c>
      <c r="F51" s="1" t="s">
        <v>23</v>
      </c>
      <c r="N51" s="2">
        <v>250</v>
      </c>
    </row>
    <row r="52" spans="1:14" ht="15.75" customHeight="1" x14ac:dyDescent="0.2">
      <c r="A52" s="1" t="s">
        <v>429</v>
      </c>
      <c r="C52" s="1" t="s">
        <v>66</v>
      </c>
      <c r="D52" s="1" t="s">
        <v>20</v>
      </c>
      <c r="E52" s="1">
        <v>21</v>
      </c>
      <c r="F52" s="1" t="s">
        <v>430</v>
      </c>
      <c r="G52" s="1">
        <v>700</v>
      </c>
      <c r="H52" s="1">
        <v>43</v>
      </c>
      <c r="I52" s="1">
        <v>3</v>
      </c>
      <c r="M52" s="1">
        <v>123</v>
      </c>
      <c r="N52" s="2">
        <v>245</v>
      </c>
    </row>
    <row r="53" spans="1:14" ht="15.75" customHeight="1" x14ac:dyDescent="0.2">
      <c r="A53" s="1" t="s">
        <v>397</v>
      </c>
      <c r="C53" s="1" t="s">
        <v>19</v>
      </c>
      <c r="D53" s="1" t="s">
        <v>49</v>
      </c>
      <c r="E53" s="1">
        <v>25</v>
      </c>
      <c r="F53" s="1" t="s">
        <v>214</v>
      </c>
      <c r="G53" s="1">
        <v>450</v>
      </c>
      <c r="H53" s="1">
        <v>43</v>
      </c>
      <c r="I53" s="1">
        <v>4</v>
      </c>
      <c r="M53" s="1">
        <v>113</v>
      </c>
      <c r="N53" s="2">
        <v>235</v>
      </c>
    </row>
    <row r="54" spans="1:14" ht="15.75" customHeight="1" x14ac:dyDescent="0.2">
      <c r="A54" s="1" t="s">
        <v>294</v>
      </c>
      <c r="C54" s="1" t="s">
        <v>15</v>
      </c>
      <c r="D54" s="1" t="s">
        <v>16</v>
      </c>
      <c r="E54" s="1">
        <v>4</v>
      </c>
      <c r="F54" s="1" t="s">
        <v>295</v>
      </c>
      <c r="G54" s="1">
        <v>900</v>
      </c>
      <c r="H54" s="1">
        <v>60</v>
      </c>
      <c r="I54" s="1">
        <v>3</v>
      </c>
      <c r="M54" s="1">
        <v>74</v>
      </c>
      <c r="N54" s="2">
        <v>232</v>
      </c>
    </row>
    <row r="55" spans="1:14" ht="15.75" customHeight="1" x14ac:dyDescent="0.2">
      <c r="A55" s="1" t="s">
        <v>423</v>
      </c>
      <c r="C55" s="1" t="s">
        <v>66</v>
      </c>
      <c r="D55" s="1" t="s">
        <v>20</v>
      </c>
      <c r="E55" s="1">
        <v>39</v>
      </c>
      <c r="F55" s="1" t="s">
        <v>424</v>
      </c>
      <c r="G55" s="1">
        <v>1150</v>
      </c>
      <c r="H55" s="1">
        <v>52</v>
      </c>
      <c r="I55" s="1">
        <v>3</v>
      </c>
      <c r="M55" s="1">
        <v>41</v>
      </c>
      <c r="N55" s="2">
        <v>230</v>
      </c>
    </row>
    <row r="56" spans="1:14" ht="15.75" customHeight="1" x14ac:dyDescent="0.2">
      <c r="A56" s="1" t="s">
        <v>317</v>
      </c>
      <c r="C56" s="1" t="s">
        <v>42</v>
      </c>
      <c r="D56" s="1" t="s">
        <v>37</v>
      </c>
      <c r="E56" s="1">
        <v>7</v>
      </c>
      <c r="F56" s="1" t="s">
        <v>318</v>
      </c>
      <c r="G56" s="1">
        <v>1250</v>
      </c>
      <c r="I56" s="1">
        <v>5</v>
      </c>
      <c r="N56" s="2">
        <v>225</v>
      </c>
    </row>
    <row r="57" spans="1:14" ht="15.75" customHeight="1" x14ac:dyDescent="0.2">
      <c r="A57" s="1" t="s">
        <v>315</v>
      </c>
      <c r="C57" s="1" t="s">
        <v>19</v>
      </c>
      <c r="D57" s="1" t="s">
        <v>37</v>
      </c>
      <c r="E57" s="1">
        <v>20</v>
      </c>
      <c r="F57" s="1" t="s">
        <v>316</v>
      </c>
      <c r="G57" s="1">
        <v>400</v>
      </c>
      <c r="I57" s="1">
        <v>4</v>
      </c>
      <c r="N57" s="2">
        <v>220</v>
      </c>
    </row>
    <row r="58" spans="1:14" ht="15.75" customHeight="1" x14ac:dyDescent="0.2">
      <c r="A58" s="1" t="s">
        <v>111</v>
      </c>
      <c r="C58" s="1" t="s">
        <v>29</v>
      </c>
      <c r="D58" s="1" t="s">
        <v>16</v>
      </c>
      <c r="E58" s="1">
        <v>3</v>
      </c>
      <c r="F58" s="1" t="s">
        <v>112</v>
      </c>
      <c r="G58" s="1">
        <v>1350</v>
      </c>
      <c r="I58" s="1">
        <v>2</v>
      </c>
      <c r="N58" s="2">
        <v>215</v>
      </c>
    </row>
    <row r="59" spans="1:14" ht="15.75" customHeight="1" x14ac:dyDescent="0.2">
      <c r="A59" s="1" t="s">
        <v>468</v>
      </c>
      <c r="C59" s="1" t="s">
        <v>33</v>
      </c>
      <c r="D59" s="1" t="s">
        <v>33</v>
      </c>
      <c r="E59" s="1">
        <v>49</v>
      </c>
      <c r="F59" s="1" t="s">
        <v>469</v>
      </c>
      <c r="G59" s="1">
        <v>900</v>
      </c>
      <c r="I59" s="1">
        <v>4</v>
      </c>
      <c r="N59" s="2">
        <v>215</v>
      </c>
    </row>
    <row r="60" spans="1:14" ht="15.75" customHeight="1" x14ac:dyDescent="0.2">
      <c r="A60" s="1" t="s">
        <v>165</v>
      </c>
      <c r="C60" s="1" t="s">
        <v>29</v>
      </c>
      <c r="D60" s="1" t="s">
        <v>37</v>
      </c>
      <c r="E60" s="1">
        <v>32</v>
      </c>
      <c r="F60" s="1" t="s">
        <v>166</v>
      </c>
      <c r="G60" s="1">
        <v>900</v>
      </c>
      <c r="I60" s="1">
        <v>4</v>
      </c>
      <c r="M60" s="1">
        <v>179</v>
      </c>
      <c r="N60" s="2">
        <v>210</v>
      </c>
    </row>
    <row r="61" spans="1:14" ht="15.75" customHeight="1" x14ac:dyDescent="0.2">
      <c r="A61" s="1" t="s">
        <v>152</v>
      </c>
      <c r="C61" s="1" t="s">
        <v>33</v>
      </c>
      <c r="D61" s="1" t="s">
        <v>33</v>
      </c>
      <c r="E61" s="1">
        <v>21</v>
      </c>
      <c r="F61" s="1" t="s">
        <v>57</v>
      </c>
      <c r="G61" s="1">
        <v>600</v>
      </c>
      <c r="H61" s="1">
        <v>10</v>
      </c>
      <c r="I61" s="1">
        <v>6</v>
      </c>
      <c r="M61" s="1">
        <v>56</v>
      </c>
      <c r="N61" s="2">
        <v>209</v>
      </c>
    </row>
    <row r="62" spans="1:14" ht="15.75" customHeight="1" x14ac:dyDescent="0.2">
      <c r="A62" s="1" t="s">
        <v>507</v>
      </c>
      <c r="B62" s="1" t="s">
        <v>508</v>
      </c>
      <c r="C62" s="1" t="s">
        <v>26</v>
      </c>
      <c r="D62" s="1" t="s">
        <v>26</v>
      </c>
      <c r="E62" s="1">
        <v>8</v>
      </c>
      <c r="F62" s="1" t="s">
        <v>479</v>
      </c>
      <c r="G62" s="1">
        <v>1050</v>
      </c>
      <c r="H62" s="1">
        <v>47</v>
      </c>
      <c r="I62" s="1">
        <v>3</v>
      </c>
      <c r="M62" s="1">
        <v>42</v>
      </c>
      <c r="N62" s="2">
        <v>205</v>
      </c>
    </row>
    <row r="63" spans="1:14" ht="15.75" customHeight="1" x14ac:dyDescent="0.2">
      <c r="A63" s="1" t="s">
        <v>391</v>
      </c>
      <c r="C63" s="1" t="s">
        <v>26</v>
      </c>
      <c r="D63" s="1" t="s">
        <v>26</v>
      </c>
      <c r="E63" s="1">
        <v>23</v>
      </c>
      <c r="F63" s="1" t="s">
        <v>392</v>
      </c>
      <c r="G63" s="1">
        <v>600</v>
      </c>
      <c r="I63" s="1">
        <v>3</v>
      </c>
      <c r="K63" s="1">
        <v>1</v>
      </c>
      <c r="N63" s="2">
        <v>205</v>
      </c>
    </row>
    <row r="64" spans="1:14" ht="15.75" customHeight="1" x14ac:dyDescent="0.2">
      <c r="A64" s="1" t="s">
        <v>274</v>
      </c>
      <c r="C64" s="1" t="s">
        <v>66</v>
      </c>
      <c r="D64" s="1" t="s">
        <v>70</v>
      </c>
      <c r="E64" s="1">
        <v>22</v>
      </c>
      <c r="F64" s="1" t="s">
        <v>275</v>
      </c>
      <c r="G64" s="1">
        <v>350</v>
      </c>
      <c r="I64" s="1">
        <v>2</v>
      </c>
      <c r="M64" s="1">
        <v>183</v>
      </c>
      <c r="N64" s="2">
        <v>204</v>
      </c>
    </row>
    <row r="65" spans="1:14" ht="15.75" customHeight="1" x14ac:dyDescent="0.2">
      <c r="A65" s="1" t="s">
        <v>168</v>
      </c>
      <c r="B65" s="1" t="s">
        <v>169</v>
      </c>
      <c r="C65" s="1" t="s">
        <v>42</v>
      </c>
      <c r="D65" s="1" t="s">
        <v>37</v>
      </c>
      <c r="E65" s="1">
        <v>26</v>
      </c>
      <c r="F65" s="1" t="s">
        <v>170</v>
      </c>
      <c r="G65" s="1">
        <v>700</v>
      </c>
      <c r="H65" s="1">
        <v>76</v>
      </c>
      <c r="I65" s="1">
        <v>3</v>
      </c>
      <c r="M65" s="1">
        <v>76</v>
      </c>
      <c r="N65" s="2">
        <v>204</v>
      </c>
    </row>
    <row r="66" spans="1:14" ht="15.75" customHeight="1" x14ac:dyDescent="0.2">
      <c r="A66" s="1" t="s">
        <v>178</v>
      </c>
      <c r="C66" s="1" t="s">
        <v>19</v>
      </c>
      <c r="D66" s="1" t="s">
        <v>49</v>
      </c>
      <c r="E66" s="1">
        <v>10</v>
      </c>
      <c r="F66" s="1" t="s">
        <v>179</v>
      </c>
      <c r="G66" s="1">
        <v>700</v>
      </c>
      <c r="H66" s="1">
        <v>20</v>
      </c>
      <c r="I66" s="1">
        <v>3</v>
      </c>
      <c r="M66" s="1">
        <v>29</v>
      </c>
      <c r="N66" s="2">
        <v>203</v>
      </c>
    </row>
    <row r="67" spans="1:14" ht="15.75" customHeight="1" x14ac:dyDescent="0.2">
      <c r="A67" s="1" t="s">
        <v>150</v>
      </c>
      <c r="C67" s="1" t="s">
        <v>33</v>
      </c>
      <c r="D67" s="1" t="s">
        <v>33</v>
      </c>
      <c r="E67" s="1">
        <v>27</v>
      </c>
      <c r="F67" s="1" t="s">
        <v>151</v>
      </c>
      <c r="G67" s="1">
        <v>400</v>
      </c>
      <c r="I67" s="1">
        <v>6</v>
      </c>
      <c r="N67" s="2">
        <v>178</v>
      </c>
    </row>
    <row r="68" spans="1:14" ht="15.75" customHeight="1" x14ac:dyDescent="0.2">
      <c r="A68" s="1" t="s">
        <v>368</v>
      </c>
      <c r="C68" s="1" t="s">
        <v>42</v>
      </c>
      <c r="D68" s="1" t="s">
        <v>37</v>
      </c>
      <c r="E68" s="1">
        <v>8</v>
      </c>
      <c r="F68" s="1" t="s">
        <v>369</v>
      </c>
      <c r="G68" s="1">
        <v>500</v>
      </c>
      <c r="I68" s="1">
        <v>4</v>
      </c>
      <c r="M68" s="1">
        <v>190</v>
      </c>
      <c r="N68" s="2">
        <v>153</v>
      </c>
    </row>
    <row r="69" spans="1:14" ht="15.75" customHeight="1" x14ac:dyDescent="0.2">
      <c r="A69" s="1" t="s">
        <v>213</v>
      </c>
      <c r="C69" s="1" t="s">
        <v>19</v>
      </c>
      <c r="D69" s="1" t="s">
        <v>49</v>
      </c>
      <c r="E69" s="1">
        <v>25</v>
      </c>
      <c r="F69" s="1" t="s">
        <v>214</v>
      </c>
      <c r="G69" s="1">
        <v>450</v>
      </c>
      <c r="H69" s="1">
        <v>43</v>
      </c>
      <c r="I69" s="1">
        <v>4</v>
      </c>
      <c r="M69" s="1">
        <v>113</v>
      </c>
      <c r="N69" s="2">
        <v>153</v>
      </c>
    </row>
    <row r="70" spans="1:14" ht="15.75" customHeight="1" x14ac:dyDescent="0.2">
      <c r="A70" s="1" t="s">
        <v>264</v>
      </c>
      <c r="C70" s="1" t="s">
        <v>19</v>
      </c>
      <c r="D70" s="1" t="s">
        <v>49</v>
      </c>
      <c r="E70" s="1">
        <v>31</v>
      </c>
      <c r="F70" s="1" t="s">
        <v>265</v>
      </c>
      <c r="G70" s="1">
        <v>900</v>
      </c>
      <c r="H70" s="1">
        <v>34</v>
      </c>
      <c r="I70" s="1">
        <v>4</v>
      </c>
      <c r="M70" s="1">
        <v>104</v>
      </c>
      <c r="N70" s="2">
        <v>153</v>
      </c>
    </row>
    <row r="71" spans="1:14" ht="15.75" customHeight="1" x14ac:dyDescent="0.2">
      <c r="A71" s="1" t="s">
        <v>262</v>
      </c>
      <c r="C71" s="1" t="s">
        <v>19</v>
      </c>
      <c r="D71" s="1" t="s">
        <v>49</v>
      </c>
      <c r="E71" s="1">
        <v>32</v>
      </c>
      <c r="F71" s="1" t="s">
        <v>263</v>
      </c>
      <c r="G71" s="1">
        <v>1500</v>
      </c>
      <c r="H71" s="1">
        <v>4</v>
      </c>
      <c r="I71" s="1">
        <v>3</v>
      </c>
      <c r="L71" s="1">
        <v>6</v>
      </c>
      <c r="M71" s="1">
        <v>3</v>
      </c>
      <c r="N71" s="2">
        <v>150</v>
      </c>
    </row>
    <row r="72" spans="1:14" ht="15.75" customHeight="1" x14ac:dyDescent="0.2">
      <c r="A72" s="1" t="s">
        <v>266</v>
      </c>
      <c r="C72" s="1" t="s">
        <v>29</v>
      </c>
      <c r="D72" s="1" t="s">
        <v>30</v>
      </c>
      <c r="E72" s="1">
        <v>77</v>
      </c>
      <c r="F72" s="1" t="s">
        <v>267</v>
      </c>
      <c r="G72" s="1">
        <v>1000</v>
      </c>
      <c r="H72" s="1">
        <v>48</v>
      </c>
      <c r="I72" s="1">
        <v>5</v>
      </c>
      <c r="M72" s="1">
        <v>14</v>
      </c>
      <c r="N72" s="2">
        <v>149</v>
      </c>
    </row>
    <row r="73" spans="1:14" ht="15.75" customHeight="1" x14ac:dyDescent="0.2">
      <c r="A73" s="1" t="s">
        <v>427</v>
      </c>
      <c r="C73" s="1" t="s">
        <v>29</v>
      </c>
      <c r="D73" s="1" t="s">
        <v>30</v>
      </c>
      <c r="E73" s="1">
        <v>66</v>
      </c>
      <c r="F73" s="1" t="s">
        <v>428</v>
      </c>
      <c r="G73" s="1">
        <v>1650</v>
      </c>
      <c r="H73" s="1">
        <v>65</v>
      </c>
      <c r="I73" s="1">
        <v>3</v>
      </c>
      <c r="M73" s="1">
        <v>48</v>
      </c>
      <c r="N73" s="2">
        <v>147</v>
      </c>
    </row>
    <row r="74" spans="1:14" ht="15.75" customHeight="1" x14ac:dyDescent="0.2">
      <c r="A74" s="1" t="s">
        <v>207</v>
      </c>
      <c r="C74" s="1" t="s">
        <v>42</v>
      </c>
      <c r="D74" s="1" t="s">
        <v>16</v>
      </c>
      <c r="E74" s="1">
        <v>25</v>
      </c>
      <c r="F74" s="1" t="s">
        <v>208</v>
      </c>
      <c r="G74" s="1">
        <v>1600</v>
      </c>
      <c r="H74" s="1">
        <v>77</v>
      </c>
      <c r="I74" s="1">
        <v>3</v>
      </c>
      <c r="M74" s="1">
        <v>5</v>
      </c>
      <c r="N74" s="2">
        <v>145</v>
      </c>
    </row>
    <row r="75" spans="1:14" ht="15.75" customHeight="1" x14ac:dyDescent="0.2">
      <c r="A75" s="1" t="s">
        <v>349</v>
      </c>
      <c r="C75" s="1" t="s">
        <v>29</v>
      </c>
      <c r="D75" s="1" t="s">
        <v>70</v>
      </c>
      <c r="E75" s="1">
        <v>20</v>
      </c>
      <c r="F75" s="1" t="s">
        <v>350</v>
      </c>
      <c r="G75" s="1">
        <v>400</v>
      </c>
      <c r="I75" s="1">
        <v>6</v>
      </c>
      <c r="N75" s="2">
        <v>134</v>
      </c>
    </row>
    <row r="76" spans="1:14" ht="15.75" customHeight="1" x14ac:dyDescent="0.2">
      <c r="A76" s="1" t="s">
        <v>431</v>
      </c>
      <c r="C76" s="1" t="s">
        <v>29</v>
      </c>
      <c r="D76" s="1" t="s">
        <v>37</v>
      </c>
      <c r="E76" s="1">
        <v>26</v>
      </c>
      <c r="F76" s="1" t="s">
        <v>432</v>
      </c>
      <c r="G76" s="1">
        <v>1350</v>
      </c>
      <c r="H76" s="1">
        <v>33</v>
      </c>
      <c r="I76" s="1">
        <v>4</v>
      </c>
      <c r="M76" s="1">
        <v>57</v>
      </c>
      <c r="N76" s="2">
        <v>128</v>
      </c>
    </row>
    <row r="77" spans="1:14" ht="15.75" customHeight="1" x14ac:dyDescent="0.2">
      <c r="A77" s="1" t="s">
        <v>334</v>
      </c>
      <c r="C77" s="1" t="s">
        <v>42</v>
      </c>
      <c r="D77" s="1" t="s">
        <v>16</v>
      </c>
      <c r="E77" s="1">
        <v>6</v>
      </c>
      <c r="F77" s="1" t="s">
        <v>335</v>
      </c>
      <c r="G77" s="1">
        <v>400</v>
      </c>
      <c r="I77" s="1">
        <v>3</v>
      </c>
      <c r="M77" s="1">
        <v>169</v>
      </c>
      <c r="N77" s="2">
        <v>125</v>
      </c>
    </row>
    <row r="78" spans="1:14" ht="15.75" customHeight="1" x14ac:dyDescent="0.2">
      <c r="A78" s="1" t="s">
        <v>249</v>
      </c>
      <c r="B78" s="1" t="s">
        <v>250</v>
      </c>
      <c r="C78" s="1" t="s">
        <v>33</v>
      </c>
      <c r="D78" s="1" t="s">
        <v>33</v>
      </c>
      <c r="E78" s="1">
        <v>35</v>
      </c>
      <c r="F78" s="1" t="s">
        <v>251</v>
      </c>
      <c r="G78" s="1">
        <v>1400</v>
      </c>
      <c r="H78" s="1">
        <v>3</v>
      </c>
      <c r="I78" s="1">
        <v>6</v>
      </c>
      <c r="J78" s="1">
        <v>1</v>
      </c>
      <c r="L78" s="1">
        <v>8</v>
      </c>
      <c r="M78" s="1">
        <v>2</v>
      </c>
      <c r="N78" s="2">
        <v>125</v>
      </c>
    </row>
    <row r="79" spans="1:14" ht="15.75" customHeight="1" x14ac:dyDescent="0.2">
      <c r="A79" s="1" t="s">
        <v>456</v>
      </c>
      <c r="C79" s="1" t="s">
        <v>42</v>
      </c>
      <c r="D79" s="1" t="s">
        <v>16</v>
      </c>
      <c r="E79" s="1">
        <v>10</v>
      </c>
      <c r="F79" s="1" t="s">
        <v>457</v>
      </c>
      <c r="G79" s="1">
        <v>900</v>
      </c>
      <c r="I79" s="1">
        <v>4</v>
      </c>
      <c r="M79" s="1">
        <v>45</v>
      </c>
      <c r="N79" s="2">
        <v>123</v>
      </c>
    </row>
    <row r="80" spans="1:14" ht="15.75" customHeight="1" x14ac:dyDescent="0.2">
      <c r="A80" s="1" t="s">
        <v>96</v>
      </c>
      <c r="C80" s="1" t="s">
        <v>19</v>
      </c>
      <c r="D80" s="1" t="s">
        <v>49</v>
      </c>
      <c r="E80" s="1">
        <v>32</v>
      </c>
      <c r="F80" s="1" t="s">
        <v>97</v>
      </c>
      <c r="G80" s="1">
        <v>1500</v>
      </c>
      <c r="H80" s="1">
        <v>7</v>
      </c>
      <c r="I80" s="1">
        <v>3</v>
      </c>
      <c r="M80" s="1">
        <v>1</v>
      </c>
      <c r="N80" s="2">
        <v>123</v>
      </c>
    </row>
    <row r="81" spans="1:14" ht="15.75" customHeight="1" x14ac:dyDescent="0.2">
      <c r="A81" s="1" t="s">
        <v>524</v>
      </c>
      <c r="C81" s="1" t="s">
        <v>19</v>
      </c>
      <c r="D81" s="1" t="s">
        <v>49</v>
      </c>
      <c r="E81" s="1">
        <v>32</v>
      </c>
      <c r="F81" s="1" t="s">
        <v>97</v>
      </c>
      <c r="G81" s="1">
        <v>1500</v>
      </c>
      <c r="H81" s="1">
        <v>7</v>
      </c>
      <c r="I81" s="1">
        <v>3</v>
      </c>
      <c r="M81" s="1">
        <v>1</v>
      </c>
      <c r="N81" s="2">
        <v>123</v>
      </c>
    </row>
    <row r="82" spans="1:14" ht="15.75" customHeight="1" x14ac:dyDescent="0.2">
      <c r="A82" s="1" t="s">
        <v>268</v>
      </c>
      <c r="C82" s="1" t="s">
        <v>29</v>
      </c>
      <c r="D82" s="1" t="s">
        <v>30</v>
      </c>
      <c r="E82" s="1">
        <v>45</v>
      </c>
      <c r="F82" s="1" t="s">
        <v>269</v>
      </c>
      <c r="G82" s="1">
        <v>800</v>
      </c>
      <c r="H82" s="1">
        <v>64</v>
      </c>
      <c r="I82" s="1">
        <v>6</v>
      </c>
      <c r="M82" s="1">
        <v>66</v>
      </c>
      <c r="N82" s="2">
        <v>121</v>
      </c>
    </row>
    <row r="83" spans="1:14" ht="15.75" customHeight="1" x14ac:dyDescent="0.2">
      <c r="A83" s="1" t="s">
        <v>425</v>
      </c>
      <c r="C83" s="1" t="s">
        <v>29</v>
      </c>
      <c r="D83" s="1" t="s">
        <v>30</v>
      </c>
      <c r="E83" s="1">
        <v>51</v>
      </c>
      <c r="F83" s="1" t="s">
        <v>426</v>
      </c>
      <c r="G83" s="1">
        <v>1600</v>
      </c>
      <c r="H83" s="1">
        <v>9</v>
      </c>
      <c r="I83" s="1">
        <v>6</v>
      </c>
      <c r="J83" s="1">
        <v>1</v>
      </c>
      <c r="L83" s="1">
        <v>7</v>
      </c>
      <c r="M83" s="1">
        <v>8</v>
      </c>
      <c r="N83" s="2">
        <v>121</v>
      </c>
    </row>
    <row r="84" spans="1:14" ht="15.75" customHeight="1" x14ac:dyDescent="0.2">
      <c r="A84" s="1" t="s">
        <v>422</v>
      </c>
      <c r="C84" s="1" t="s">
        <v>19</v>
      </c>
      <c r="D84" s="1" t="s">
        <v>49</v>
      </c>
      <c r="E84" s="1">
        <v>32</v>
      </c>
      <c r="F84" s="1" t="s">
        <v>263</v>
      </c>
      <c r="G84" s="1">
        <v>1500</v>
      </c>
      <c r="H84" s="1">
        <v>4</v>
      </c>
      <c r="I84" s="1">
        <v>3</v>
      </c>
      <c r="M84" s="1">
        <v>3</v>
      </c>
      <c r="N84" s="2">
        <v>119</v>
      </c>
    </row>
    <row r="85" spans="1:14" ht="15.75" customHeight="1" x14ac:dyDescent="0.2">
      <c r="A85" s="1" t="s">
        <v>486</v>
      </c>
      <c r="C85" s="1" t="s">
        <v>42</v>
      </c>
      <c r="D85" s="1" t="s">
        <v>16</v>
      </c>
      <c r="E85" s="1">
        <v>10</v>
      </c>
      <c r="F85" s="1" t="s">
        <v>487</v>
      </c>
      <c r="G85" s="1">
        <v>1600</v>
      </c>
      <c r="H85" s="1">
        <v>62</v>
      </c>
      <c r="I85" s="1">
        <v>3</v>
      </c>
      <c r="M85" s="1">
        <v>101</v>
      </c>
      <c r="N85" s="2">
        <v>115</v>
      </c>
    </row>
    <row r="86" spans="1:14" ht="15.75" customHeight="1" x14ac:dyDescent="0.2">
      <c r="A86" s="1" t="s">
        <v>141</v>
      </c>
      <c r="B86" s="1" t="s">
        <v>142</v>
      </c>
      <c r="C86" s="1" t="s">
        <v>26</v>
      </c>
      <c r="D86" s="1" t="s">
        <v>26</v>
      </c>
      <c r="E86" s="1">
        <v>7</v>
      </c>
      <c r="F86" s="1" t="s">
        <v>143</v>
      </c>
      <c r="G86" s="1">
        <v>850</v>
      </c>
      <c r="H86" s="1">
        <v>35</v>
      </c>
      <c r="I86" s="1">
        <v>4</v>
      </c>
      <c r="M86" s="1">
        <v>69</v>
      </c>
      <c r="N86" s="2">
        <v>115</v>
      </c>
    </row>
    <row r="87" spans="1:14" ht="15.75" customHeight="1" x14ac:dyDescent="0.2">
      <c r="A87" s="1" t="s">
        <v>191</v>
      </c>
      <c r="C87" s="1" t="s">
        <v>42</v>
      </c>
      <c r="D87" s="1" t="s">
        <v>16</v>
      </c>
      <c r="E87" s="1">
        <v>25</v>
      </c>
      <c r="F87" s="1" t="s">
        <v>192</v>
      </c>
      <c r="G87" s="1">
        <v>800</v>
      </c>
      <c r="H87" s="1">
        <v>39</v>
      </c>
      <c r="I87" s="1">
        <v>3</v>
      </c>
      <c r="M87" s="1">
        <v>63</v>
      </c>
      <c r="N87" s="2">
        <v>115</v>
      </c>
    </row>
    <row r="88" spans="1:14" ht="15.75" customHeight="1" x14ac:dyDescent="0.2">
      <c r="A88" s="1" t="s">
        <v>176</v>
      </c>
      <c r="C88" s="1" t="s">
        <v>19</v>
      </c>
      <c r="D88" s="1" t="s">
        <v>49</v>
      </c>
      <c r="E88" s="1">
        <v>8</v>
      </c>
      <c r="F88" s="1" t="s">
        <v>177</v>
      </c>
      <c r="G88" s="1">
        <v>1000</v>
      </c>
      <c r="I88" s="1">
        <v>3</v>
      </c>
      <c r="N88" s="2">
        <v>115</v>
      </c>
    </row>
    <row r="89" spans="1:14" ht="15.75" customHeight="1" x14ac:dyDescent="0.2">
      <c r="A89" s="1" t="s">
        <v>227</v>
      </c>
      <c r="C89" s="1" t="s">
        <v>26</v>
      </c>
      <c r="D89" s="1" t="s">
        <v>26</v>
      </c>
      <c r="E89" s="1">
        <v>15</v>
      </c>
      <c r="F89" s="1" t="s">
        <v>228</v>
      </c>
      <c r="G89" s="1">
        <v>350</v>
      </c>
      <c r="I89" s="1">
        <v>4</v>
      </c>
      <c r="N89" s="2">
        <v>115</v>
      </c>
    </row>
    <row r="90" spans="1:14" ht="15.75" customHeight="1" x14ac:dyDescent="0.2">
      <c r="A90" s="1" t="s">
        <v>260</v>
      </c>
      <c r="C90" s="1" t="s">
        <v>26</v>
      </c>
      <c r="D90" s="1" t="s">
        <v>26</v>
      </c>
      <c r="E90" s="1">
        <v>16</v>
      </c>
      <c r="F90" s="1" t="s">
        <v>261</v>
      </c>
      <c r="G90" s="1">
        <v>900</v>
      </c>
      <c r="I90" s="1">
        <v>3</v>
      </c>
      <c r="M90" s="1">
        <v>158</v>
      </c>
      <c r="N90" s="2">
        <v>112</v>
      </c>
    </row>
    <row r="91" spans="1:14" ht="15.75" customHeight="1" x14ac:dyDescent="0.2">
      <c r="A91" s="1" t="s">
        <v>167</v>
      </c>
      <c r="C91" s="1" t="s">
        <v>19</v>
      </c>
      <c r="D91" s="1" t="s">
        <v>49</v>
      </c>
      <c r="E91" s="1">
        <v>32</v>
      </c>
      <c r="F91" s="1" t="s">
        <v>97</v>
      </c>
      <c r="G91" s="1">
        <v>1500</v>
      </c>
      <c r="H91" s="1">
        <v>7</v>
      </c>
      <c r="I91" s="1">
        <v>3</v>
      </c>
      <c r="M91" s="1">
        <v>1</v>
      </c>
      <c r="N91" s="2">
        <v>111</v>
      </c>
    </row>
    <row r="92" spans="1:14" ht="15.75" customHeight="1" x14ac:dyDescent="0.2">
      <c r="A92" s="1" t="s">
        <v>278</v>
      </c>
      <c r="C92" s="1" t="s">
        <v>29</v>
      </c>
      <c r="D92" s="1" t="s">
        <v>30</v>
      </c>
      <c r="E92" s="1">
        <v>38</v>
      </c>
      <c r="F92" s="1" t="s">
        <v>279</v>
      </c>
      <c r="G92" s="1">
        <v>1100</v>
      </c>
      <c r="I92" s="1">
        <v>6</v>
      </c>
      <c r="N92" s="2">
        <v>111</v>
      </c>
    </row>
    <row r="93" spans="1:14" ht="15.75" customHeight="1" x14ac:dyDescent="0.2">
      <c r="A93" s="1" t="s">
        <v>144</v>
      </c>
      <c r="C93" s="1" t="s">
        <v>33</v>
      </c>
      <c r="D93" s="1" t="s">
        <v>20</v>
      </c>
      <c r="E93" s="1">
        <v>21</v>
      </c>
      <c r="F93" s="1" t="s">
        <v>145</v>
      </c>
      <c r="G93" s="1">
        <v>1000</v>
      </c>
      <c r="I93" s="1">
        <v>3</v>
      </c>
      <c r="M93" s="1">
        <v>175</v>
      </c>
      <c r="N93" s="2">
        <v>110</v>
      </c>
    </row>
    <row r="94" spans="1:14" ht="15.75" customHeight="1" x14ac:dyDescent="0.2">
      <c r="A94" s="1" t="s">
        <v>471</v>
      </c>
      <c r="C94" s="1" t="s">
        <v>42</v>
      </c>
      <c r="D94" s="1" t="s">
        <v>37</v>
      </c>
      <c r="E94" s="1">
        <v>8</v>
      </c>
      <c r="F94" s="1" t="s">
        <v>43</v>
      </c>
      <c r="G94" s="1">
        <v>700</v>
      </c>
      <c r="I94" s="1">
        <v>4</v>
      </c>
      <c r="M94" s="1">
        <v>118</v>
      </c>
      <c r="N94" s="2">
        <v>110</v>
      </c>
    </row>
    <row r="95" spans="1:14" ht="15.75" customHeight="1" x14ac:dyDescent="0.2">
      <c r="A95" s="1" t="s">
        <v>115</v>
      </c>
      <c r="C95" s="1" t="s">
        <v>26</v>
      </c>
      <c r="D95" s="1" t="s">
        <v>26</v>
      </c>
      <c r="E95" s="1">
        <v>7</v>
      </c>
      <c r="F95" s="1" t="s">
        <v>116</v>
      </c>
      <c r="G95" s="1">
        <v>1300</v>
      </c>
      <c r="H95" s="1">
        <v>30</v>
      </c>
      <c r="I95" s="1">
        <v>4</v>
      </c>
      <c r="M95" s="1">
        <v>92</v>
      </c>
      <c r="N95" s="2">
        <v>110</v>
      </c>
    </row>
    <row r="96" spans="1:14" ht="15.75" customHeight="1" x14ac:dyDescent="0.2">
      <c r="A96" s="1" t="s">
        <v>366</v>
      </c>
      <c r="C96" s="1" t="s">
        <v>66</v>
      </c>
      <c r="D96" s="1" t="s">
        <v>37</v>
      </c>
      <c r="E96" s="1">
        <v>26</v>
      </c>
      <c r="F96" s="1" t="s">
        <v>367</v>
      </c>
      <c r="G96" s="1">
        <v>600</v>
      </c>
      <c r="H96" s="1">
        <v>36</v>
      </c>
      <c r="I96" s="1">
        <v>6</v>
      </c>
      <c r="M96" s="1">
        <v>91</v>
      </c>
      <c r="N96" s="2">
        <v>110</v>
      </c>
    </row>
    <row r="97" spans="1:14" ht="15.75" customHeight="1" x14ac:dyDescent="0.2">
      <c r="A97" s="1" t="s">
        <v>252</v>
      </c>
      <c r="B97" s="1" t="s">
        <v>253</v>
      </c>
      <c r="C97" s="1" t="s">
        <v>29</v>
      </c>
      <c r="D97" s="1" t="s">
        <v>49</v>
      </c>
      <c r="E97" s="1">
        <v>29</v>
      </c>
      <c r="F97" s="1" t="s">
        <v>254</v>
      </c>
      <c r="G97" s="1">
        <v>700</v>
      </c>
      <c r="H97" s="1">
        <v>17</v>
      </c>
      <c r="I97" s="1">
        <v>3</v>
      </c>
      <c r="M97" s="1">
        <v>10</v>
      </c>
      <c r="N97" s="2">
        <v>110</v>
      </c>
    </row>
    <row r="98" spans="1:14" ht="15.75" customHeight="1" x14ac:dyDescent="0.2">
      <c r="A98" s="1" t="s">
        <v>130</v>
      </c>
      <c r="C98" s="1" t="s">
        <v>19</v>
      </c>
      <c r="D98" s="1" t="s">
        <v>49</v>
      </c>
      <c r="E98" s="1">
        <v>17</v>
      </c>
      <c r="F98" s="1" t="s">
        <v>131</v>
      </c>
      <c r="G98" s="1">
        <v>750</v>
      </c>
      <c r="H98" s="1">
        <v>19</v>
      </c>
      <c r="I98" s="1">
        <v>3</v>
      </c>
      <c r="M98" s="1">
        <v>26</v>
      </c>
      <c r="N98" s="2">
        <v>109</v>
      </c>
    </row>
    <row r="99" spans="1:14" ht="15.75" customHeight="1" x14ac:dyDescent="0.2">
      <c r="A99" s="1" t="s">
        <v>313</v>
      </c>
      <c r="C99" s="1" t="s">
        <v>26</v>
      </c>
      <c r="D99" s="1" t="s">
        <v>26</v>
      </c>
      <c r="E99" s="1">
        <v>17</v>
      </c>
      <c r="F99" s="1" t="s">
        <v>314</v>
      </c>
      <c r="G99" s="1">
        <v>550</v>
      </c>
      <c r="H99" s="1">
        <v>35</v>
      </c>
      <c r="I99" s="1">
        <v>5</v>
      </c>
      <c r="M99" s="1">
        <v>129</v>
      </c>
      <c r="N99" s="2">
        <v>107</v>
      </c>
    </row>
    <row r="100" spans="1:14" ht="15.75" customHeight="1" x14ac:dyDescent="0.2">
      <c r="A100" s="1" t="s">
        <v>128</v>
      </c>
      <c r="C100" s="1" t="s">
        <v>33</v>
      </c>
      <c r="D100" s="1" t="s">
        <v>49</v>
      </c>
      <c r="E100" s="1">
        <v>35</v>
      </c>
      <c r="F100" s="1" t="s">
        <v>129</v>
      </c>
      <c r="G100" s="1">
        <v>1100</v>
      </c>
      <c r="H100" s="1">
        <v>30</v>
      </c>
      <c r="I100" s="1">
        <v>6</v>
      </c>
      <c r="M100" s="1">
        <v>127</v>
      </c>
      <c r="N100" s="2">
        <v>107</v>
      </c>
    </row>
    <row r="101" spans="1:14" ht="15.75" customHeight="1" x14ac:dyDescent="0.2">
      <c r="A101" s="1" t="s">
        <v>100</v>
      </c>
      <c r="C101" s="1" t="s">
        <v>29</v>
      </c>
      <c r="D101" s="1" t="s">
        <v>30</v>
      </c>
      <c r="E101" s="1">
        <v>51</v>
      </c>
      <c r="F101" s="1" t="s">
        <v>101</v>
      </c>
      <c r="G101" s="1">
        <v>2150</v>
      </c>
      <c r="I101" s="1">
        <v>6</v>
      </c>
      <c r="M101" s="1">
        <v>116</v>
      </c>
      <c r="N101" s="2">
        <v>107</v>
      </c>
    </row>
    <row r="102" spans="1:14" ht="15.75" customHeight="1" x14ac:dyDescent="0.2">
      <c r="A102" s="1" t="s">
        <v>113</v>
      </c>
      <c r="C102" s="1" t="s">
        <v>33</v>
      </c>
      <c r="D102" s="1" t="s">
        <v>33</v>
      </c>
      <c r="E102" s="1">
        <v>17</v>
      </c>
      <c r="F102" s="1" t="s">
        <v>114</v>
      </c>
      <c r="G102" s="1">
        <v>700</v>
      </c>
      <c r="H102" s="1">
        <v>1</v>
      </c>
      <c r="I102" s="1">
        <v>6</v>
      </c>
      <c r="M102" s="1">
        <v>38</v>
      </c>
      <c r="N102" s="2">
        <v>107</v>
      </c>
    </row>
    <row r="103" spans="1:14" ht="15.75" customHeight="1" x14ac:dyDescent="0.2">
      <c r="A103" s="1" t="s">
        <v>470</v>
      </c>
      <c r="C103" s="1" t="s">
        <v>19</v>
      </c>
      <c r="D103" s="1" t="s">
        <v>49</v>
      </c>
      <c r="E103" s="1">
        <v>10</v>
      </c>
      <c r="F103" s="1" t="s">
        <v>179</v>
      </c>
      <c r="G103" s="1">
        <v>700</v>
      </c>
      <c r="H103" s="1">
        <v>20</v>
      </c>
      <c r="I103" s="1">
        <v>3</v>
      </c>
      <c r="M103" s="1">
        <v>29</v>
      </c>
      <c r="N103" s="2">
        <v>107</v>
      </c>
    </row>
    <row r="104" spans="1:14" ht="15.75" customHeight="1" x14ac:dyDescent="0.2">
      <c r="A104" s="1" t="s">
        <v>460</v>
      </c>
      <c r="C104" s="1" t="s">
        <v>29</v>
      </c>
      <c r="D104" s="1" t="s">
        <v>37</v>
      </c>
      <c r="E104" s="1">
        <v>24</v>
      </c>
      <c r="F104" s="1" t="s">
        <v>281</v>
      </c>
      <c r="G104" s="1">
        <v>950</v>
      </c>
      <c r="H104" s="1">
        <v>45</v>
      </c>
      <c r="I104" s="1">
        <v>1</v>
      </c>
      <c r="L104" s="1">
        <v>5</v>
      </c>
      <c r="M104" s="1">
        <v>12</v>
      </c>
      <c r="N104" s="2">
        <v>107</v>
      </c>
    </row>
    <row r="105" spans="1:14" ht="15.75" customHeight="1" x14ac:dyDescent="0.2">
      <c r="A105" s="1" t="s">
        <v>458</v>
      </c>
      <c r="C105" s="1" t="s">
        <v>15</v>
      </c>
      <c r="D105" s="1" t="s">
        <v>16</v>
      </c>
      <c r="E105" s="1">
        <v>6</v>
      </c>
      <c r="F105" s="1" t="s">
        <v>459</v>
      </c>
      <c r="G105" s="1">
        <v>1000</v>
      </c>
      <c r="H105" s="1">
        <v>70</v>
      </c>
      <c r="I105" s="1">
        <v>3</v>
      </c>
      <c r="L105" s="1">
        <v>2</v>
      </c>
      <c r="M105" s="1">
        <v>20</v>
      </c>
      <c r="N105" s="2">
        <v>105</v>
      </c>
    </row>
    <row r="106" spans="1:14" ht="15.75" customHeight="1" x14ac:dyDescent="0.2">
      <c r="A106" s="1" t="s">
        <v>98</v>
      </c>
      <c r="C106" s="1" t="s">
        <v>66</v>
      </c>
      <c r="D106" s="1" t="s">
        <v>70</v>
      </c>
      <c r="E106" s="1">
        <v>32</v>
      </c>
      <c r="F106" s="1" t="s">
        <v>99</v>
      </c>
      <c r="G106" s="1">
        <v>400</v>
      </c>
      <c r="I106" s="1">
        <v>3</v>
      </c>
      <c r="N106" s="2">
        <v>105</v>
      </c>
    </row>
    <row r="107" spans="1:14" ht="15.75" customHeight="1" x14ac:dyDescent="0.2">
      <c r="A107" s="1" t="s">
        <v>92</v>
      </c>
      <c r="C107" s="1" t="s">
        <v>42</v>
      </c>
      <c r="D107" s="1" t="s">
        <v>16</v>
      </c>
      <c r="E107" s="1">
        <v>4</v>
      </c>
      <c r="F107" s="1" t="s">
        <v>93</v>
      </c>
      <c r="G107" s="1">
        <v>850</v>
      </c>
      <c r="H107" s="1">
        <v>45</v>
      </c>
      <c r="I107" s="1">
        <v>3</v>
      </c>
      <c r="M107" s="1">
        <v>46</v>
      </c>
      <c r="N107" s="2">
        <v>104</v>
      </c>
    </row>
    <row r="108" spans="1:14" ht="15.75" customHeight="1" x14ac:dyDescent="0.2">
      <c r="A108" s="1" t="s">
        <v>226</v>
      </c>
      <c r="C108" s="1" t="s">
        <v>42</v>
      </c>
      <c r="D108" s="1" t="s">
        <v>37</v>
      </c>
      <c r="E108" s="1">
        <v>8</v>
      </c>
      <c r="F108" s="1" t="s">
        <v>43</v>
      </c>
      <c r="G108" s="1">
        <v>700</v>
      </c>
      <c r="I108" s="1">
        <v>4</v>
      </c>
      <c r="M108" s="1">
        <v>118</v>
      </c>
      <c r="N108" s="2">
        <v>103</v>
      </c>
    </row>
    <row r="109" spans="1:14" ht="15.75" customHeight="1" x14ac:dyDescent="0.2">
      <c r="A109" s="1" t="s">
        <v>148</v>
      </c>
      <c r="D109" s="1" t="s">
        <v>20</v>
      </c>
      <c r="E109" s="1">
        <v>18</v>
      </c>
      <c r="F109" s="1" t="s">
        <v>149</v>
      </c>
      <c r="G109" s="1">
        <v>900</v>
      </c>
      <c r="I109" s="1">
        <v>3</v>
      </c>
      <c r="N109" s="2">
        <v>103</v>
      </c>
    </row>
    <row r="110" spans="1:14" ht="15.75" customHeight="1" x14ac:dyDescent="0.2">
      <c r="A110" s="1" t="s">
        <v>58</v>
      </c>
      <c r="B110" s="1" t="s">
        <v>59</v>
      </c>
      <c r="C110" s="1" t="s">
        <v>29</v>
      </c>
      <c r="D110" s="1" t="s">
        <v>33</v>
      </c>
      <c r="E110" s="1">
        <v>16</v>
      </c>
      <c r="F110" s="1" t="s">
        <v>60</v>
      </c>
      <c r="G110" s="1">
        <v>600</v>
      </c>
      <c r="I110" s="1">
        <v>5</v>
      </c>
      <c r="N110" s="2">
        <v>102</v>
      </c>
    </row>
    <row r="111" spans="1:14" ht="15.75" customHeight="1" x14ac:dyDescent="0.2">
      <c r="A111" s="1" t="s">
        <v>484</v>
      </c>
      <c r="C111" s="1" t="s">
        <v>42</v>
      </c>
      <c r="D111" s="1" t="s">
        <v>16</v>
      </c>
      <c r="E111" s="1">
        <v>6</v>
      </c>
      <c r="F111" s="1" t="s">
        <v>485</v>
      </c>
      <c r="G111" s="1">
        <v>900</v>
      </c>
      <c r="H111" s="1">
        <v>46</v>
      </c>
      <c r="I111" s="1">
        <v>4</v>
      </c>
      <c r="M111" s="1">
        <v>121</v>
      </c>
      <c r="N111" s="2">
        <v>101</v>
      </c>
    </row>
    <row r="112" spans="1:14" ht="15.75" customHeight="1" x14ac:dyDescent="0.2">
      <c r="A112" s="1" t="s">
        <v>270</v>
      </c>
      <c r="C112" s="1" t="s">
        <v>29</v>
      </c>
      <c r="D112" s="1" t="s">
        <v>30</v>
      </c>
      <c r="E112" s="1">
        <v>60</v>
      </c>
      <c r="F112" s="1" t="s">
        <v>271</v>
      </c>
      <c r="G112" s="1">
        <v>2250</v>
      </c>
      <c r="I112" s="1">
        <v>5</v>
      </c>
      <c r="M112" s="1">
        <v>75</v>
      </c>
      <c r="N112" s="2">
        <v>101</v>
      </c>
    </row>
    <row r="113" spans="1:14" ht="15.75" customHeight="1" x14ac:dyDescent="0.2">
      <c r="A113" s="1" t="s">
        <v>451</v>
      </c>
      <c r="C113" s="1" t="s">
        <v>33</v>
      </c>
      <c r="D113" s="1" t="s">
        <v>33</v>
      </c>
      <c r="E113" s="1">
        <v>39</v>
      </c>
      <c r="F113" s="1" t="s">
        <v>376</v>
      </c>
      <c r="G113" s="1">
        <v>1350</v>
      </c>
      <c r="H113" s="1">
        <v>63</v>
      </c>
      <c r="I113" s="1">
        <v>4</v>
      </c>
      <c r="M113" s="1">
        <v>70</v>
      </c>
      <c r="N113" s="2">
        <v>101</v>
      </c>
    </row>
    <row r="114" spans="1:14" ht="15.75" customHeight="1" x14ac:dyDescent="0.2">
      <c r="A114" s="1" t="s">
        <v>56</v>
      </c>
      <c r="C114" s="1" t="s">
        <v>33</v>
      </c>
      <c r="D114" s="1" t="s">
        <v>33</v>
      </c>
      <c r="E114" s="1">
        <v>21</v>
      </c>
      <c r="F114" s="1" t="s">
        <v>57</v>
      </c>
      <c r="G114" s="1">
        <v>600</v>
      </c>
      <c r="H114" s="1">
        <v>10</v>
      </c>
      <c r="I114" s="1">
        <v>6</v>
      </c>
      <c r="M114" s="1">
        <v>56</v>
      </c>
      <c r="N114" s="2">
        <v>101</v>
      </c>
    </row>
    <row r="115" spans="1:14" ht="15.75" customHeight="1" x14ac:dyDescent="0.2">
      <c r="A115" s="1" t="s">
        <v>189</v>
      </c>
      <c r="C115" s="1" t="s">
        <v>66</v>
      </c>
      <c r="D115" s="1" t="s">
        <v>70</v>
      </c>
      <c r="E115" s="1">
        <v>7</v>
      </c>
      <c r="F115" s="1" t="s">
        <v>190</v>
      </c>
      <c r="G115" s="1">
        <v>600</v>
      </c>
      <c r="H115" s="1">
        <v>49</v>
      </c>
      <c r="I115" s="1">
        <v>3</v>
      </c>
      <c r="M115" s="1">
        <v>13</v>
      </c>
      <c r="N115" s="2">
        <v>101</v>
      </c>
    </row>
    <row r="116" spans="1:14" ht="15.75" customHeight="1" x14ac:dyDescent="0.2">
      <c r="A116" s="1" t="s">
        <v>126</v>
      </c>
      <c r="C116" s="1" t="s">
        <v>19</v>
      </c>
      <c r="D116" s="1" t="s">
        <v>49</v>
      </c>
      <c r="E116" s="1">
        <v>15</v>
      </c>
      <c r="F116" s="1" t="s">
        <v>127</v>
      </c>
      <c r="G116" s="1">
        <v>900</v>
      </c>
      <c r="I116" s="1">
        <v>3</v>
      </c>
      <c r="M116" s="1">
        <v>98</v>
      </c>
      <c r="N116" s="2">
        <v>100</v>
      </c>
    </row>
    <row r="117" spans="1:14" ht="15.75" customHeight="1" x14ac:dyDescent="0.2">
      <c r="A117" s="1" t="s">
        <v>90</v>
      </c>
      <c r="C117" s="1" t="s">
        <v>29</v>
      </c>
      <c r="D117" s="1" t="s">
        <v>30</v>
      </c>
      <c r="E117" s="1">
        <v>44</v>
      </c>
      <c r="F117" s="1" t="s">
        <v>91</v>
      </c>
      <c r="G117" s="1">
        <v>900</v>
      </c>
      <c r="H117" s="1">
        <v>22</v>
      </c>
      <c r="I117" s="1">
        <v>5</v>
      </c>
      <c r="M117" s="1">
        <v>25</v>
      </c>
      <c r="N117" s="2">
        <v>98</v>
      </c>
    </row>
    <row r="118" spans="1:14" ht="15.75" customHeight="1" x14ac:dyDescent="0.2">
      <c r="A118" s="1" t="s">
        <v>413</v>
      </c>
      <c r="C118" s="1" t="s">
        <v>33</v>
      </c>
      <c r="D118" s="1" t="s">
        <v>33</v>
      </c>
      <c r="E118" s="1">
        <v>14</v>
      </c>
      <c r="F118" s="1" t="s">
        <v>414</v>
      </c>
      <c r="G118" s="1">
        <v>1100</v>
      </c>
      <c r="H118" s="1">
        <v>27</v>
      </c>
      <c r="I118" s="1">
        <v>5</v>
      </c>
      <c r="M118" s="1">
        <v>142</v>
      </c>
      <c r="N118" s="2">
        <v>96</v>
      </c>
    </row>
    <row r="119" spans="1:14" ht="15.75" customHeight="1" x14ac:dyDescent="0.2">
      <c r="A119" s="1" t="s">
        <v>217</v>
      </c>
      <c r="C119" s="1" t="s">
        <v>33</v>
      </c>
      <c r="D119" s="1" t="s">
        <v>33</v>
      </c>
      <c r="E119" s="1">
        <v>25</v>
      </c>
      <c r="F119" s="1" t="s">
        <v>218</v>
      </c>
      <c r="G119" s="1">
        <v>900</v>
      </c>
      <c r="I119" s="1">
        <v>4</v>
      </c>
      <c r="N119" s="2">
        <v>96</v>
      </c>
    </row>
    <row r="120" spans="1:14" ht="15.75" customHeight="1" x14ac:dyDescent="0.2">
      <c r="A120" s="1" t="s">
        <v>345</v>
      </c>
      <c r="C120" s="1" t="s">
        <v>33</v>
      </c>
      <c r="D120" s="1" t="s">
        <v>33</v>
      </c>
      <c r="E120" s="1">
        <v>23</v>
      </c>
      <c r="F120" s="1" t="s">
        <v>346</v>
      </c>
      <c r="G120" s="1">
        <v>400</v>
      </c>
      <c r="I120" s="1">
        <v>3</v>
      </c>
      <c r="N120" s="2">
        <v>96</v>
      </c>
    </row>
    <row r="121" spans="1:14" ht="15.75" customHeight="1" x14ac:dyDescent="0.2">
      <c r="A121" s="1" t="s">
        <v>224</v>
      </c>
      <c r="C121" s="1" t="s">
        <v>33</v>
      </c>
      <c r="D121" s="1" t="s">
        <v>30</v>
      </c>
      <c r="E121" s="1">
        <v>27</v>
      </c>
      <c r="F121" s="1" t="s">
        <v>225</v>
      </c>
      <c r="I121" s="1">
        <v>6</v>
      </c>
      <c r="M121" s="1">
        <v>152</v>
      </c>
      <c r="N121" s="2">
        <v>95</v>
      </c>
    </row>
    <row r="122" spans="1:14" ht="15.75" customHeight="1" x14ac:dyDescent="0.2">
      <c r="A122" s="1" t="s">
        <v>439</v>
      </c>
      <c r="B122" s="1" t="s">
        <v>440</v>
      </c>
      <c r="C122" s="1" t="s">
        <v>29</v>
      </c>
      <c r="D122" s="1" t="s">
        <v>33</v>
      </c>
      <c r="E122" s="1">
        <v>17</v>
      </c>
      <c r="F122" s="1" t="s">
        <v>438</v>
      </c>
      <c r="G122" s="1">
        <v>1350</v>
      </c>
      <c r="H122" s="1">
        <v>18</v>
      </c>
      <c r="I122" s="1">
        <v>4</v>
      </c>
      <c r="L122" s="1">
        <v>3</v>
      </c>
      <c r="M122" s="1">
        <v>90</v>
      </c>
      <c r="N122" s="2">
        <v>95</v>
      </c>
    </row>
    <row r="123" spans="1:14" ht="15.75" customHeight="1" x14ac:dyDescent="0.2">
      <c r="A123" s="1" t="s">
        <v>311</v>
      </c>
      <c r="C123" s="1" t="s">
        <v>42</v>
      </c>
      <c r="D123" s="1" t="s">
        <v>37</v>
      </c>
      <c r="E123" s="1">
        <v>18</v>
      </c>
      <c r="F123" s="1" t="s">
        <v>312</v>
      </c>
      <c r="G123" s="1">
        <v>900</v>
      </c>
      <c r="H123" s="1">
        <v>16</v>
      </c>
      <c r="I123" s="1">
        <v>4</v>
      </c>
      <c r="M123" s="1">
        <v>87</v>
      </c>
      <c r="N123" s="2">
        <v>95</v>
      </c>
    </row>
    <row r="124" spans="1:14" ht="15.75" customHeight="1" x14ac:dyDescent="0.2">
      <c r="A124" s="1" t="s">
        <v>528</v>
      </c>
      <c r="N124" s="2">
        <v>95</v>
      </c>
    </row>
    <row r="125" spans="1:14" ht="15.75" customHeight="1" x14ac:dyDescent="0.2">
      <c r="A125" s="1" t="s">
        <v>46</v>
      </c>
      <c r="C125" s="1" t="s">
        <v>26</v>
      </c>
      <c r="D125" s="1" t="s">
        <v>26</v>
      </c>
      <c r="E125" s="1">
        <v>28</v>
      </c>
      <c r="F125" s="1" t="s">
        <v>47</v>
      </c>
      <c r="G125" s="1">
        <v>900</v>
      </c>
      <c r="H125" s="1">
        <v>34</v>
      </c>
      <c r="I125" s="1">
        <v>3</v>
      </c>
      <c r="K125" s="1">
        <v>1</v>
      </c>
      <c r="M125" s="1">
        <v>83</v>
      </c>
      <c r="N125" s="2">
        <v>94</v>
      </c>
    </row>
    <row r="126" spans="1:14" ht="15.75" customHeight="1" x14ac:dyDescent="0.2">
      <c r="A126" s="1" t="s">
        <v>272</v>
      </c>
      <c r="C126" s="1" t="s">
        <v>66</v>
      </c>
      <c r="D126" s="1" t="s">
        <v>20</v>
      </c>
      <c r="E126" s="1">
        <v>33</v>
      </c>
      <c r="F126" s="1" t="s">
        <v>273</v>
      </c>
      <c r="G126" s="1">
        <v>650</v>
      </c>
      <c r="H126" s="1">
        <v>46</v>
      </c>
      <c r="I126" s="1">
        <v>3</v>
      </c>
      <c r="M126" s="1">
        <v>156</v>
      </c>
      <c r="N126" s="2">
        <v>93</v>
      </c>
    </row>
    <row r="127" spans="1:14" ht="15.75" customHeight="1" x14ac:dyDescent="0.2">
      <c r="A127" s="1" t="s">
        <v>39</v>
      </c>
      <c r="C127" s="1" t="s">
        <v>29</v>
      </c>
      <c r="D127" s="1" t="s">
        <v>30</v>
      </c>
      <c r="E127" s="1">
        <v>38</v>
      </c>
      <c r="F127" s="1" t="s">
        <v>40</v>
      </c>
      <c r="G127" s="1">
        <v>800</v>
      </c>
      <c r="I127" s="1">
        <v>6</v>
      </c>
      <c r="K127" s="1">
        <v>1</v>
      </c>
      <c r="N127" s="2">
        <v>91</v>
      </c>
    </row>
    <row r="128" spans="1:14" ht="15.75" customHeight="1" x14ac:dyDescent="0.2">
      <c r="A128" s="1" t="s">
        <v>521</v>
      </c>
      <c r="B128" s="1" t="s">
        <v>522</v>
      </c>
      <c r="C128" s="1" t="s">
        <v>42</v>
      </c>
      <c r="D128" s="1" t="s">
        <v>20</v>
      </c>
      <c r="E128" s="1">
        <v>11</v>
      </c>
      <c r="F128" s="1" t="s">
        <v>523</v>
      </c>
      <c r="G128" s="1">
        <v>700</v>
      </c>
      <c r="I128" s="1">
        <v>3</v>
      </c>
      <c r="M128" s="1">
        <v>143</v>
      </c>
      <c r="N128" s="2">
        <v>90</v>
      </c>
    </row>
    <row r="129" spans="1:14" ht="15.75" customHeight="1" x14ac:dyDescent="0.2">
      <c r="A129" s="1" t="s">
        <v>370</v>
      </c>
      <c r="C129" s="1" t="s">
        <v>26</v>
      </c>
      <c r="D129" s="1" t="s">
        <v>26</v>
      </c>
      <c r="E129" s="1">
        <v>5</v>
      </c>
      <c r="F129" s="1" t="s">
        <v>371</v>
      </c>
      <c r="G129" s="1">
        <v>1700</v>
      </c>
      <c r="H129" s="1">
        <v>38</v>
      </c>
      <c r="I129" s="1">
        <v>3</v>
      </c>
      <c r="M129" s="1">
        <v>105</v>
      </c>
      <c r="N129" s="2">
        <v>89</v>
      </c>
    </row>
    <row r="130" spans="1:14" ht="15.75" customHeight="1" x14ac:dyDescent="0.2">
      <c r="A130" s="1" t="s">
        <v>157</v>
      </c>
      <c r="C130" s="1" t="s">
        <v>19</v>
      </c>
      <c r="D130" s="1" t="s">
        <v>49</v>
      </c>
      <c r="E130" s="1">
        <v>33</v>
      </c>
      <c r="F130" s="1" t="s">
        <v>158</v>
      </c>
      <c r="G130" s="1">
        <v>800</v>
      </c>
      <c r="H130" s="1">
        <v>27</v>
      </c>
      <c r="I130" s="1">
        <v>3</v>
      </c>
      <c r="M130" s="1">
        <v>43</v>
      </c>
      <c r="N130" s="2">
        <v>89</v>
      </c>
    </row>
    <row r="131" spans="1:14" ht="15.75" customHeight="1" x14ac:dyDescent="0.2">
      <c r="A131" s="1" t="s">
        <v>437</v>
      </c>
      <c r="C131" s="1" t="s">
        <v>26</v>
      </c>
      <c r="D131" s="1" t="s">
        <v>16</v>
      </c>
      <c r="E131" s="1">
        <v>8</v>
      </c>
      <c r="F131" s="1" t="s">
        <v>438</v>
      </c>
      <c r="G131" s="1">
        <v>800</v>
      </c>
      <c r="M131" s="1">
        <v>18</v>
      </c>
      <c r="N131" s="2">
        <v>89</v>
      </c>
    </row>
    <row r="132" spans="1:14" ht="15.75" customHeight="1" x14ac:dyDescent="0.2">
      <c r="A132" s="1" t="s">
        <v>475</v>
      </c>
      <c r="C132" s="1" t="s">
        <v>19</v>
      </c>
      <c r="D132" s="1" t="s">
        <v>49</v>
      </c>
      <c r="E132" s="1">
        <v>19</v>
      </c>
      <c r="F132" s="1" t="s">
        <v>476</v>
      </c>
      <c r="G132" s="1">
        <v>2500</v>
      </c>
      <c r="I132" s="1">
        <v>3</v>
      </c>
      <c r="M132" s="1">
        <v>161</v>
      </c>
      <c r="N132" s="2">
        <v>87</v>
      </c>
    </row>
    <row r="133" spans="1:14" ht="15.75" customHeight="1" x14ac:dyDescent="0.2">
      <c r="A133" s="1" t="s">
        <v>85</v>
      </c>
      <c r="B133" s="1" t="s">
        <v>86</v>
      </c>
      <c r="C133" s="1" t="s">
        <v>33</v>
      </c>
      <c r="D133" s="1" t="s">
        <v>33</v>
      </c>
      <c r="E133" s="1">
        <v>27</v>
      </c>
      <c r="F133" s="1" t="s">
        <v>87</v>
      </c>
      <c r="G133" s="1">
        <v>700</v>
      </c>
      <c r="I133" s="1">
        <v>6</v>
      </c>
      <c r="M133" s="1">
        <v>44</v>
      </c>
      <c r="N133" s="2">
        <v>87</v>
      </c>
    </row>
    <row r="134" spans="1:14" ht="15.75" customHeight="1" x14ac:dyDescent="0.2">
      <c r="A134" s="1" t="s">
        <v>258</v>
      </c>
      <c r="C134" s="1" t="s">
        <v>29</v>
      </c>
      <c r="D134" s="1" t="s">
        <v>16</v>
      </c>
      <c r="E134" s="1">
        <v>38</v>
      </c>
      <c r="F134" s="1" t="s">
        <v>259</v>
      </c>
      <c r="G134" s="1">
        <v>1250</v>
      </c>
      <c r="H134" s="1">
        <v>28</v>
      </c>
      <c r="I134" s="1">
        <v>6</v>
      </c>
      <c r="M134" s="1">
        <v>80</v>
      </c>
      <c r="N134" s="2">
        <v>83</v>
      </c>
    </row>
    <row r="135" spans="1:14" ht="15.75" customHeight="1" x14ac:dyDescent="0.2">
      <c r="A135" s="1" t="s">
        <v>161</v>
      </c>
      <c r="C135" s="1" t="s">
        <v>15</v>
      </c>
      <c r="D135" s="1" t="s">
        <v>16</v>
      </c>
      <c r="E135" s="1">
        <v>4</v>
      </c>
      <c r="F135" s="1" t="s">
        <v>162</v>
      </c>
      <c r="G135" s="1">
        <v>900</v>
      </c>
      <c r="H135" s="1">
        <v>61</v>
      </c>
      <c r="I135" s="1">
        <v>2</v>
      </c>
      <c r="M135" s="1">
        <v>79</v>
      </c>
      <c r="N135" s="2">
        <v>81</v>
      </c>
    </row>
    <row r="136" spans="1:14" ht="15.75" customHeight="1" x14ac:dyDescent="0.2">
      <c r="A136" s="1" t="s">
        <v>347</v>
      </c>
      <c r="C136" s="1" t="s">
        <v>15</v>
      </c>
      <c r="D136" s="1" t="s">
        <v>16</v>
      </c>
      <c r="E136" s="1">
        <v>5</v>
      </c>
      <c r="F136" s="1" t="s">
        <v>348</v>
      </c>
      <c r="G136" s="1">
        <v>500</v>
      </c>
      <c r="H136" s="1">
        <v>37</v>
      </c>
      <c r="I136" s="1">
        <v>3</v>
      </c>
      <c r="M136" s="1">
        <v>71</v>
      </c>
      <c r="N136" s="2">
        <v>80</v>
      </c>
    </row>
    <row r="137" spans="1:14" ht="15.75" customHeight="1" x14ac:dyDescent="0.2">
      <c r="A137" s="1" t="s">
        <v>398</v>
      </c>
      <c r="C137" s="1" t="s">
        <v>33</v>
      </c>
      <c r="D137" s="1" t="s">
        <v>33</v>
      </c>
      <c r="E137" s="1">
        <v>19</v>
      </c>
      <c r="F137" s="1" t="s">
        <v>399</v>
      </c>
      <c r="G137" s="1">
        <v>1750</v>
      </c>
      <c r="I137" s="1">
        <v>6</v>
      </c>
      <c r="M137" s="1">
        <v>176</v>
      </c>
      <c r="N137" s="2">
        <v>79</v>
      </c>
    </row>
    <row r="138" spans="1:14" ht="15.75" customHeight="1" x14ac:dyDescent="0.2">
      <c r="A138" s="1" t="s">
        <v>229</v>
      </c>
      <c r="C138" s="1" t="s">
        <v>19</v>
      </c>
      <c r="D138" s="1" t="s">
        <v>49</v>
      </c>
      <c r="E138" s="1">
        <v>19</v>
      </c>
      <c r="F138" s="1" t="s">
        <v>230</v>
      </c>
      <c r="G138" s="1">
        <v>900</v>
      </c>
      <c r="H138" s="1">
        <v>34</v>
      </c>
      <c r="I138" s="1">
        <v>3</v>
      </c>
      <c r="M138" s="1">
        <v>145</v>
      </c>
      <c r="N138" s="2">
        <v>79</v>
      </c>
    </row>
    <row r="139" spans="1:14" ht="15.75" customHeight="1" x14ac:dyDescent="0.2">
      <c r="A139" s="1" t="s">
        <v>336</v>
      </c>
      <c r="B139" s="1" t="s">
        <v>337</v>
      </c>
      <c r="C139" s="1" t="s">
        <v>15</v>
      </c>
      <c r="D139" s="1" t="s">
        <v>16</v>
      </c>
      <c r="E139" s="1">
        <v>4</v>
      </c>
      <c r="F139" s="1" t="s">
        <v>338</v>
      </c>
      <c r="G139" s="1">
        <v>700</v>
      </c>
      <c r="H139" s="1">
        <v>59</v>
      </c>
      <c r="I139" s="1">
        <v>3</v>
      </c>
      <c r="M139" s="1">
        <v>33</v>
      </c>
      <c r="N139" s="2">
        <v>79</v>
      </c>
    </row>
    <row r="140" spans="1:14" ht="15.75" customHeight="1" x14ac:dyDescent="0.2">
      <c r="A140" s="1" t="s">
        <v>288</v>
      </c>
      <c r="C140" s="1" t="s">
        <v>26</v>
      </c>
      <c r="D140" s="1" t="s">
        <v>26</v>
      </c>
      <c r="E140" s="1">
        <v>12</v>
      </c>
      <c r="F140" s="1" t="s">
        <v>289</v>
      </c>
      <c r="G140" s="1">
        <v>700</v>
      </c>
      <c r="H140" s="1">
        <v>53</v>
      </c>
      <c r="I140" s="1">
        <v>5</v>
      </c>
      <c r="M140" s="1">
        <v>114</v>
      </c>
      <c r="N140" s="2">
        <v>77</v>
      </c>
    </row>
    <row r="141" spans="1:14" ht="15.75" customHeight="1" x14ac:dyDescent="0.2">
      <c r="A141" s="1" t="s">
        <v>448</v>
      </c>
      <c r="C141" s="1" t="s">
        <v>19</v>
      </c>
      <c r="D141" s="1" t="s">
        <v>49</v>
      </c>
      <c r="E141" s="1">
        <v>30</v>
      </c>
      <c r="F141" s="1" t="s">
        <v>216</v>
      </c>
      <c r="G141" s="1">
        <v>500</v>
      </c>
      <c r="H141" s="1">
        <v>37</v>
      </c>
      <c r="I141" s="1">
        <v>3</v>
      </c>
      <c r="M141" s="1">
        <v>95</v>
      </c>
      <c r="N141" s="2">
        <v>77</v>
      </c>
    </row>
    <row r="142" spans="1:14" ht="15.75" customHeight="1" x14ac:dyDescent="0.2">
      <c r="A142" s="1" t="s">
        <v>219</v>
      </c>
      <c r="C142" s="1" t="s">
        <v>19</v>
      </c>
      <c r="D142" s="1" t="s">
        <v>49</v>
      </c>
      <c r="E142" s="1">
        <v>23</v>
      </c>
      <c r="F142" s="1" t="s">
        <v>220</v>
      </c>
      <c r="G142" s="1">
        <v>750</v>
      </c>
      <c r="H142" s="1">
        <v>13</v>
      </c>
      <c r="I142" s="1">
        <v>3</v>
      </c>
      <c r="M142" s="1">
        <v>27</v>
      </c>
      <c r="N142" s="2">
        <v>77</v>
      </c>
    </row>
    <row r="143" spans="1:14" ht="15.75" customHeight="1" x14ac:dyDescent="0.2">
      <c r="A143" s="1" t="s">
        <v>525</v>
      </c>
      <c r="B143" s="1" t="s">
        <v>526</v>
      </c>
      <c r="C143" s="1" t="s">
        <v>15</v>
      </c>
      <c r="D143" s="1" t="s">
        <v>16</v>
      </c>
      <c r="E143" s="1">
        <v>3</v>
      </c>
      <c r="F143" s="1" t="s">
        <v>527</v>
      </c>
      <c r="G143" s="1">
        <v>800</v>
      </c>
      <c r="H143" s="1">
        <v>27</v>
      </c>
      <c r="I143" s="1">
        <v>3</v>
      </c>
      <c r="M143" s="1">
        <v>9</v>
      </c>
      <c r="N143" s="2">
        <v>77</v>
      </c>
    </row>
    <row r="144" spans="1:14" ht="15.75" customHeight="1" x14ac:dyDescent="0.2">
      <c r="A144" s="1" t="s">
        <v>245</v>
      </c>
      <c r="C144" s="1" t="s">
        <v>66</v>
      </c>
      <c r="D144" s="1" t="s">
        <v>20</v>
      </c>
      <c r="E144" s="1">
        <v>25</v>
      </c>
      <c r="F144" s="1" t="s">
        <v>246</v>
      </c>
      <c r="G144" s="1">
        <v>700</v>
      </c>
      <c r="I144" s="1">
        <v>3</v>
      </c>
      <c r="N144" s="2">
        <v>77</v>
      </c>
    </row>
    <row r="145" spans="1:14" ht="15.75" customHeight="1" x14ac:dyDescent="0.2">
      <c r="A145" s="1" t="s">
        <v>393</v>
      </c>
      <c r="C145" s="1" t="s">
        <v>66</v>
      </c>
      <c r="D145" s="1" t="s">
        <v>70</v>
      </c>
      <c r="E145" s="1">
        <v>26</v>
      </c>
      <c r="F145" s="1" t="s">
        <v>394</v>
      </c>
      <c r="G145" s="1">
        <v>400</v>
      </c>
      <c r="I145" s="1">
        <v>3</v>
      </c>
      <c r="M145" s="1">
        <v>166</v>
      </c>
      <c r="N145" s="2">
        <v>76</v>
      </c>
    </row>
    <row r="146" spans="1:14" ht="15.75" customHeight="1" x14ac:dyDescent="0.2">
      <c r="A146" s="1" t="s">
        <v>44</v>
      </c>
      <c r="C146" s="1" t="s">
        <v>26</v>
      </c>
      <c r="D146" s="1" t="s">
        <v>26</v>
      </c>
      <c r="E146" s="1">
        <v>5</v>
      </c>
      <c r="F146" s="1" t="s">
        <v>45</v>
      </c>
      <c r="G146" s="1">
        <v>400</v>
      </c>
      <c r="I146" s="1">
        <v>3</v>
      </c>
      <c r="M146" s="1">
        <v>126</v>
      </c>
      <c r="N146" s="2">
        <v>76</v>
      </c>
    </row>
    <row r="147" spans="1:14" ht="15.75" customHeight="1" x14ac:dyDescent="0.2">
      <c r="A147" s="1" t="s">
        <v>515</v>
      </c>
      <c r="B147" s="1" t="s">
        <v>516</v>
      </c>
      <c r="C147" s="1" t="s">
        <v>26</v>
      </c>
      <c r="D147" s="1" t="s">
        <v>26</v>
      </c>
      <c r="E147" s="1">
        <v>7</v>
      </c>
      <c r="F147" s="1" t="s">
        <v>517</v>
      </c>
      <c r="G147" s="1">
        <v>900</v>
      </c>
      <c r="H147" s="1">
        <v>51</v>
      </c>
      <c r="I147" s="1">
        <v>3</v>
      </c>
      <c r="M147" s="1">
        <v>99</v>
      </c>
      <c r="N147" s="2">
        <v>76</v>
      </c>
    </row>
    <row r="148" spans="1:14" ht="15.75" customHeight="1" x14ac:dyDescent="0.2">
      <c r="A148" s="1" t="s">
        <v>372</v>
      </c>
      <c r="C148" s="1" t="s">
        <v>19</v>
      </c>
      <c r="D148" s="1" t="s">
        <v>373</v>
      </c>
      <c r="E148" s="1">
        <v>20</v>
      </c>
      <c r="F148" s="1" t="s">
        <v>374</v>
      </c>
      <c r="G148" s="1">
        <v>1900</v>
      </c>
      <c r="I148" s="1">
        <v>5</v>
      </c>
      <c r="M148" s="1">
        <v>89</v>
      </c>
      <c r="N148" s="2">
        <v>76</v>
      </c>
    </row>
    <row r="149" spans="1:14" ht="15.75" customHeight="1" x14ac:dyDescent="0.2">
      <c r="A149" s="1" t="s">
        <v>209</v>
      </c>
      <c r="C149" s="1" t="s">
        <v>19</v>
      </c>
      <c r="D149" s="1" t="s">
        <v>49</v>
      </c>
      <c r="E149" s="1">
        <v>14</v>
      </c>
      <c r="F149" s="1" t="s">
        <v>210</v>
      </c>
      <c r="G149" s="1">
        <v>1050</v>
      </c>
      <c r="H149" s="1">
        <v>18</v>
      </c>
      <c r="I149" s="1">
        <v>4</v>
      </c>
      <c r="M149" s="1">
        <v>52</v>
      </c>
      <c r="N149" s="2">
        <v>76</v>
      </c>
    </row>
    <row r="150" spans="1:14" ht="15.75" customHeight="1" x14ac:dyDescent="0.2">
      <c r="A150" s="1" t="s">
        <v>509</v>
      </c>
      <c r="B150" s="1" t="s">
        <v>510</v>
      </c>
      <c r="C150" s="1" t="s">
        <v>26</v>
      </c>
      <c r="D150" s="1" t="s">
        <v>26</v>
      </c>
      <c r="E150" s="1">
        <v>18</v>
      </c>
      <c r="F150" s="1" t="s">
        <v>511</v>
      </c>
      <c r="G150" s="1">
        <v>900</v>
      </c>
      <c r="H150" s="1">
        <v>40</v>
      </c>
      <c r="I150" s="1">
        <v>4</v>
      </c>
      <c r="M150" s="1">
        <v>49</v>
      </c>
      <c r="N150" s="2">
        <v>76</v>
      </c>
    </row>
    <row r="151" spans="1:14" ht="15.75" customHeight="1" x14ac:dyDescent="0.2">
      <c r="A151" s="1" t="s">
        <v>68</v>
      </c>
      <c r="B151" s="1" t="s">
        <v>69</v>
      </c>
      <c r="C151" s="1" t="s">
        <v>66</v>
      </c>
      <c r="D151" s="1" t="s">
        <v>70</v>
      </c>
      <c r="E151" s="1">
        <v>26</v>
      </c>
      <c r="F151" s="1" t="s">
        <v>71</v>
      </c>
      <c r="G151" s="1">
        <v>400</v>
      </c>
      <c r="H151" s="1">
        <v>71</v>
      </c>
      <c r="I151" s="1">
        <v>1</v>
      </c>
      <c r="M151" s="1">
        <v>39</v>
      </c>
      <c r="N151" s="2">
        <v>76</v>
      </c>
    </row>
    <row r="152" spans="1:14" ht="15.75" customHeight="1" x14ac:dyDescent="0.2">
      <c r="A152" s="1" t="s">
        <v>351</v>
      </c>
      <c r="C152" s="1" t="s">
        <v>29</v>
      </c>
      <c r="D152" s="1" t="s">
        <v>30</v>
      </c>
      <c r="E152" s="1">
        <v>44</v>
      </c>
      <c r="F152" s="1" t="s">
        <v>91</v>
      </c>
      <c r="G152" s="1">
        <v>900</v>
      </c>
      <c r="H152" s="1">
        <v>22</v>
      </c>
      <c r="I152" s="1">
        <v>5</v>
      </c>
      <c r="M152" s="1">
        <v>25</v>
      </c>
      <c r="N152" s="2">
        <v>75</v>
      </c>
    </row>
    <row r="153" spans="1:14" ht="15.75" customHeight="1" x14ac:dyDescent="0.2">
      <c r="A153" s="1" t="s">
        <v>328</v>
      </c>
      <c r="C153" s="1" t="s">
        <v>33</v>
      </c>
      <c r="D153" s="1" t="s">
        <v>33</v>
      </c>
      <c r="E153" s="1">
        <v>5</v>
      </c>
      <c r="F153" s="1" t="s">
        <v>329</v>
      </c>
      <c r="G153" s="1">
        <v>700</v>
      </c>
      <c r="I153" s="1">
        <v>3</v>
      </c>
      <c r="N153" s="2">
        <v>75</v>
      </c>
    </row>
    <row r="154" spans="1:14" ht="15.75" customHeight="1" x14ac:dyDescent="0.2">
      <c r="A154" s="1" t="s">
        <v>354</v>
      </c>
      <c r="C154" s="1" t="s">
        <v>29</v>
      </c>
      <c r="D154" s="1" t="s">
        <v>30</v>
      </c>
      <c r="E154" s="1">
        <v>60</v>
      </c>
      <c r="F154" s="1" t="s">
        <v>355</v>
      </c>
      <c r="G154" s="1">
        <v>1750</v>
      </c>
      <c r="I154" s="1">
        <v>6</v>
      </c>
      <c r="K154" s="1">
        <v>1</v>
      </c>
      <c r="M154" s="1">
        <v>107</v>
      </c>
      <c r="N154" s="2">
        <v>74</v>
      </c>
    </row>
    <row r="155" spans="1:14" ht="15.75" customHeight="1" x14ac:dyDescent="0.2">
      <c r="A155" s="1" t="s">
        <v>441</v>
      </c>
      <c r="C155" s="1" t="s">
        <v>66</v>
      </c>
      <c r="D155" s="1" t="s">
        <v>20</v>
      </c>
      <c r="E155" s="1">
        <v>42</v>
      </c>
      <c r="F155" s="1" t="s">
        <v>442</v>
      </c>
      <c r="G155" s="1">
        <v>1100</v>
      </c>
      <c r="H155" s="1">
        <v>47</v>
      </c>
      <c r="I155" s="1">
        <v>1</v>
      </c>
      <c r="M155" s="1">
        <v>168</v>
      </c>
      <c r="N155" s="2">
        <v>72</v>
      </c>
    </row>
    <row r="156" spans="1:14" ht="15.75" customHeight="1" x14ac:dyDescent="0.2">
      <c r="A156" s="1" t="s">
        <v>159</v>
      </c>
      <c r="C156" s="1" t="s">
        <v>15</v>
      </c>
      <c r="D156" s="1" t="s">
        <v>16</v>
      </c>
      <c r="E156" s="1">
        <v>2</v>
      </c>
      <c r="F156" s="1" t="s">
        <v>160</v>
      </c>
      <c r="G156" s="1">
        <v>700</v>
      </c>
      <c r="H156" s="1">
        <v>67</v>
      </c>
      <c r="I156" s="1">
        <v>2</v>
      </c>
      <c r="M156" s="1">
        <v>32</v>
      </c>
      <c r="N156" s="2">
        <v>72</v>
      </c>
    </row>
    <row r="157" spans="1:14" ht="15.75" customHeight="1" x14ac:dyDescent="0.2">
      <c r="A157" s="1" t="s">
        <v>409</v>
      </c>
      <c r="C157" s="1" t="s">
        <v>29</v>
      </c>
      <c r="D157" s="1" t="s">
        <v>30</v>
      </c>
      <c r="E157" s="1">
        <v>40</v>
      </c>
      <c r="F157" s="1" t="s">
        <v>410</v>
      </c>
      <c r="G157" s="1">
        <v>2100</v>
      </c>
      <c r="I157" s="1">
        <v>6</v>
      </c>
      <c r="J157" s="1">
        <v>1</v>
      </c>
      <c r="N157" s="2">
        <v>72</v>
      </c>
    </row>
    <row r="158" spans="1:14" ht="15.75" customHeight="1" x14ac:dyDescent="0.2">
      <c r="A158" s="1" t="s">
        <v>343</v>
      </c>
      <c r="C158" s="1" t="s">
        <v>29</v>
      </c>
      <c r="D158" s="1" t="s">
        <v>30</v>
      </c>
      <c r="E158" s="1">
        <v>90</v>
      </c>
      <c r="F158" s="1" t="s">
        <v>344</v>
      </c>
      <c r="G158" s="1">
        <v>1350</v>
      </c>
      <c r="H158" s="1">
        <v>72</v>
      </c>
      <c r="I158" s="1">
        <v>6</v>
      </c>
      <c r="M158" s="1">
        <v>28</v>
      </c>
      <c r="N158" s="2">
        <v>71</v>
      </c>
    </row>
    <row r="159" spans="1:14" ht="15.75" customHeight="1" x14ac:dyDescent="0.2">
      <c r="A159" s="1" t="s">
        <v>309</v>
      </c>
      <c r="C159" s="1" t="s">
        <v>19</v>
      </c>
      <c r="D159" s="1" t="s">
        <v>37</v>
      </c>
      <c r="E159" s="1">
        <v>22</v>
      </c>
      <c r="F159" s="1" t="s">
        <v>310</v>
      </c>
      <c r="G159" s="1">
        <v>1100</v>
      </c>
      <c r="I159" s="1">
        <v>4</v>
      </c>
      <c r="N159" s="2">
        <v>71</v>
      </c>
    </row>
    <row r="160" spans="1:14" ht="15.75" customHeight="1" x14ac:dyDescent="0.2">
      <c r="A160" s="1" t="s">
        <v>88</v>
      </c>
      <c r="C160" s="1" t="s">
        <v>33</v>
      </c>
      <c r="D160" s="1" t="s">
        <v>33</v>
      </c>
      <c r="E160" s="1">
        <v>34</v>
      </c>
      <c r="F160" s="1" t="s">
        <v>89</v>
      </c>
      <c r="G160" s="1">
        <v>1350</v>
      </c>
      <c r="H160" s="1">
        <v>14</v>
      </c>
      <c r="I160" s="1">
        <v>6</v>
      </c>
      <c r="M160" s="1">
        <v>103</v>
      </c>
      <c r="N160" s="2">
        <v>67</v>
      </c>
    </row>
    <row r="161" spans="1:14" ht="15.75" customHeight="1" x14ac:dyDescent="0.2">
      <c r="A161" s="1" t="s">
        <v>286</v>
      </c>
      <c r="C161" s="1" t="s">
        <v>19</v>
      </c>
      <c r="D161" s="1" t="s">
        <v>49</v>
      </c>
      <c r="E161" s="1">
        <v>32</v>
      </c>
      <c r="F161" s="1" t="s">
        <v>287</v>
      </c>
      <c r="G161" s="1">
        <v>900</v>
      </c>
      <c r="H161" s="1">
        <v>35</v>
      </c>
      <c r="I161" s="1">
        <v>3</v>
      </c>
      <c r="M161" s="1">
        <v>72</v>
      </c>
      <c r="N161" s="2">
        <v>67</v>
      </c>
    </row>
    <row r="162" spans="1:14" ht="15.75" customHeight="1" x14ac:dyDescent="0.2">
      <c r="A162" s="1" t="s">
        <v>415</v>
      </c>
      <c r="C162" s="1" t="s">
        <v>33</v>
      </c>
      <c r="D162" s="1" t="s">
        <v>33</v>
      </c>
      <c r="E162" s="1">
        <v>13</v>
      </c>
      <c r="F162" s="1" t="s">
        <v>416</v>
      </c>
      <c r="G162" s="1">
        <v>2750</v>
      </c>
      <c r="I162" s="1">
        <v>3</v>
      </c>
      <c r="M162" s="1">
        <v>162</v>
      </c>
      <c r="N162" s="2">
        <v>65</v>
      </c>
    </row>
    <row r="163" spans="1:14" ht="15.75" customHeight="1" x14ac:dyDescent="0.2">
      <c r="A163" s="1" t="s">
        <v>163</v>
      </c>
      <c r="C163" s="1" t="s">
        <v>29</v>
      </c>
      <c r="D163" s="1" t="s">
        <v>37</v>
      </c>
      <c r="E163" s="1">
        <v>25</v>
      </c>
      <c r="F163" s="1" t="s">
        <v>164</v>
      </c>
      <c r="G163" s="1">
        <v>2000</v>
      </c>
      <c r="I163" s="1">
        <v>5</v>
      </c>
      <c r="N163" s="2">
        <v>64</v>
      </c>
    </row>
    <row r="164" spans="1:14" ht="15.75" customHeight="1" x14ac:dyDescent="0.2">
      <c r="A164" s="1" t="s">
        <v>221</v>
      </c>
      <c r="B164" s="1" t="s">
        <v>222</v>
      </c>
      <c r="C164" s="1" t="s">
        <v>15</v>
      </c>
      <c r="D164" s="1" t="s">
        <v>16</v>
      </c>
      <c r="E164" s="1">
        <v>5</v>
      </c>
      <c r="F164" s="1" t="s">
        <v>223</v>
      </c>
      <c r="G164" s="1">
        <v>1400</v>
      </c>
      <c r="I164" s="1">
        <v>3</v>
      </c>
      <c r="M164" s="1">
        <v>134</v>
      </c>
      <c r="N164" s="2">
        <v>63</v>
      </c>
    </row>
    <row r="165" spans="1:14" ht="15.75" customHeight="1" x14ac:dyDescent="0.2">
      <c r="A165" s="1" t="s">
        <v>182</v>
      </c>
      <c r="C165" s="1" t="s">
        <v>66</v>
      </c>
      <c r="D165" s="1" t="s">
        <v>70</v>
      </c>
      <c r="E165" s="1">
        <v>55</v>
      </c>
      <c r="F165" s="1" t="s">
        <v>95</v>
      </c>
      <c r="G165" s="1">
        <v>350</v>
      </c>
      <c r="H165" s="1">
        <v>44</v>
      </c>
      <c r="I165" s="1">
        <v>3</v>
      </c>
      <c r="M165" s="1">
        <v>130</v>
      </c>
      <c r="N165" s="2">
        <v>59</v>
      </c>
    </row>
    <row r="166" spans="1:14" ht="15.75" customHeight="1" x14ac:dyDescent="0.2">
      <c r="A166" s="1" t="s">
        <v>256</v>
      </c>
      <c r="C166" s="1" t="s">
        <v>19</v>
      </c>
      <c r="D166" s="1" t="s">
        <v>49</v>
      </c>
      <c r="E166" s="1">
        <v>30</v>
      </c>
      <c r="F166" s="1" t="s">
        <v>257</v>
      </c>
      <c r="G166" s="1">
        <v>800</v>
      </c>
      <c r="H166" s="1">
        <v>44</v>
      </c>
      <c r="I166" s="1">
        <v>6</v>
      </c>
      <c r="M166" s="1">
        <v>62</v>
      </c>
      <c r="N166" s="2">
        <v>59</v>
      </c>
    </row>
    <row r="167" spans="1:14" ht="15.75" customHeight="1" x14ac:dyDescent="0.2">
      <c r="A167" s="1" t="s">
        <v>48</v>
      </c>
      <c r="C167" s="1" t="s">
        <v>19</v>
      </c>
      <c r="D167" s="1" t="s">
        <v>49</v>
      </c>
      <c r="E167" s="1">
        <v>16</v>
      </c>
      <c r="F167" s="1" t="s">
        <v>50</v>
      </c>
      <c r="G167" s="1">
        <v>900</v>
      </c>
      <c r="H167" s="1">
        <v>44</v>
      </c>
      <c r="I167" s="1">
        <v>4</v>
      </c>
      <c r="M167" s="1">
        <v>167</v>
      </c>
      <c r="N167" s="2">
        <v>56</v>
      </c>
    </row>
    <row r="168" spans="1:14" ht="15.75" customHeight="1" x14ac:dyDescent="0.2">
      <c r="A168" s="1" t="s">
        <v>435</v>
      </c>
      <c r="C168" s="1" t="s">
        <v>42</v>
      </c>
      <c r="D168" s="1" t="s">
        <v>16</v>
      </c>
      <c r="E168" s="1">
        <v>7</v>
      </c>
      <c r="F168" s="1" t="s">
        <v>436</v>
      </c>
      <c r="G168" s="1">
        <v>800</v>
      </c>
      <c r="H168" s="1">
        <v>15</v>
      </c>
      <c r="I168" s="1">
        <v>3</v>
      </c>
      <c r="M168" s="1">
        <v>110</v>
      </c>
      <c r="N168" s="2">
        <v>56</v>
      </c>
    </row>
    <row r="169" spans="1:14" ht="15.75" customHeight="1" x14ac:dyDescent="0.2">
      <c r="A169" s="1" t="s">
        <v>63</v>
      </c>
      <c r="C169" s="1" t="s">
        <v>26</v>
      </c>
      <c r="D169" s="1" t="s">
        <v>26</v>
      </c>
      <c r="E169" s="1">
        <v>5</v>
      </c>
      <c r="F169" s="1" t="s">
        <v>64</v>
      </c>
      <c r="G169" s="1">
        <v>1250</v>
      </c>
      <c r="H169" s="1">
        <v>34</v>
      </c>
      <c r="I169" s="1">
        <v>3</v>
      </c>
      <c r="M169" s="1">
        <v>137</v>
      </c>
      <c r="N169" s="2">
        <v>55</v>
      </c>
    </row>
    <row r="170" spans="1:14" ht="15.75" customHeight="1" x14ac:dyDescent="0.2">
      <c r="A170" s="1" t="s">
        <v>255</v>
      </c>
      <c r="C170" s="1" t="s">
        <v>42</v>
      </c>
      <c r="D170" s="1" t="s">
        <v>37</v>
      </c>
      <c r="E170" s="1">
        <v>8</v>
      </c>
      <c r="F170" s="1" t="s">
        <v>43</v>
      </c>
      <c r="G170" s="1">
        <v>700</v>
      </c>
      <c r="I170" s="1">
        <v>4</v>
      </c>
      <c r="M170" s="1">
        <v>118</v>
      </c>
      <c r="N170" s="2">
        <v>55</v>
      </c>
    </row>
    <row r="171" spans="1:14" ht="15.75" customHeight="1" x14ac:dyDescent="0.2">
      <c r="A171" s="1" t="s">
        <v>183</v>
      </c>
      <c r="C171" s="1" t="s">
        <v>33</v>
      </c>
      <c r="D171" s="1" t="s">
        <v>33</v>
      </c>
      <c r="E171" s="1">
        <v>13</v>
      </c>
      <c r="F171" s="1" t="s">
        <v>184</v>
      </c>
      <c r="G171" s="1">
        <v>1100</v>
      </c>
      <c r="H171" s="1">
        <v>26</v>
      </c>
      <c r="I171" s="1">
        <v>4</v>
      </c>
      <c r="M171" s="1">
        <v>68</v>
      </c>
      <c r="N171" s="2">
        <v>55</v>
      </c>
    </row>
    <row r="172" spans="1:14" ht="15.75" customHeight="1" x14ac:dyDescent="0.2">
      <c r="A172" s="1" t="s">
        <v>26</v>
      </c>
      <c r="C172" s="1" t="s">
        <v>26</v>
      </c>
      <c r="D172" s="1" t="s">
        <v>26</v>
      </c>
      <c r="E172" s="1">
        <v>8</v>
      </c>
      <c r="F172" s="1" t="s">
        <v>479</v>
      </c>
      <c r="G172" s="1">
        <v>1050</v>
      </c>
      <c r="H172" s="1">
        <v>47</v>
      </c>
      <c r="I172" s="1">
        <v>3</v>
      </c>
      <c r="M172" s="1">
        <v>42</v>
      </c>
      <c r="N172" s="2">
        <v>55</v>
      </c>
    </row>
    <row r="173" spans="1:14" ht="15.75" customHeight="1" x14ac:dyDescent="0.2">
      <c r="A173" s="1" t="s">
        <v>211</v>
      </c>
      <c r="C173" s="1" t="s">
        <v>66</v>
      </c>
      <c r="D173" s="1" t="s">
        <v>70</v>
      </c>
      <c r="E173" s="1">
        <v>26</v>
      </c>
      <c r="F173" s="1" t="s">
        <v>212</v>
      </c>
      <c r="G173" s="1">
        <v>1100</v>
      </c>
      <c r="I173" s="1">
        <v>4</v>
      </c>
      <c r="M173" s="1">
        <v>178</v>
      </c>
      <c r="N173" s="2">
        <v>54</v>
      </c>
    </row>
    <row r="174" spans="1:14" ht="15.75" customHeight="1" x14ac:dyDescent="0.2">
      <c r="A174" s="1" t="s">
        <v>404</v>
      </c>
      <c r="C174" s="1" t="s">
        <v>42</v>
      </c>
      <c r="D174" s="1" t="s">
        <v>49</v>
      </c>
      <c r="E174" s="1">
        <v>26</v>
      </c>
      <c r="F174" s="1" t="s">
        <v>403</v>
      </c>
      <c r="G174" s="1">
        <v>1250</v>
      </c>
      <c r="H174" s="1">
        <v>2</v>
      </c>
      <c r="I174" s="1">
        <v>4</v>
      </c>
      <c r="M174" s="1">
        <v>7</v>
      </c>
      <c r="N174" s="2">
        <v>54</v>
      </c>
    </row>
    <row r="175" spans="1:14" ht="15.75" customHeight="1" x14ac:dyDescent="0.2">
      <c r="A175" s="1" t="s">
        <v>307</v>
      </c>
      <c r="C175" s="1" t="s">
        <v>42</v>
      </c>
      <c r="D175" s="1" t="s">
        <v>37</v>
      </c>
      <c r="E175" s="1">
        <v>18</v>
      </c>
      <c r="F175" s="1" t="s">
        <v>308</v>
      </c>
      <c r="G175" s="1">
        <v>3000</v>
      </c>
      <c r="I175" s="1">
        <v>5</v>
      </c>
      <c r="N175" s="2">
        <v>54</v>
      </c>
    </row>
    <row r="176" spans="1:14" ht="15.75" customHeight="1" x14ac:dyDescent="0.2">
      <c r="A176" s="1" t="s">
        <v>375</v>
      </c>
      <c r="C176" s="1" t="s">
        <v>33</v>
      </c>
      <c r="D176" s="1" t="s">
        <v>33</v>
      </c>
      <c r="E176" s="1">
        <v>39</v>
      </c>
      <c r="F176" s="1" t="s">
        <v>376</v>
      </c>
      <c r="G176" s="1">
        <v>1350</v>
      </c>
      <c r="H176" s="1">
        <v>63</v>
      </c>
      <c r="I176" s="1">
        <v>4</v>
      </c>
      <c r="M176" s="1">
        <v>70</v>
      </c>
      <c r="N176" s="2">
        <v>53</v>
      </c>
    </row>
    <row r="177" spans="1:14" ht="15.75" customHeight="1" x14ac:dyDescent="0.2">
      <c r="A177" s="1" t="s">
        <v>83</v>
      </c>
      <c r="C177" s="1" t="s">
        <v>33</v>
      </c>
      <c r="D177" s="1" t="s">
        <v>33</v>
      </c>
      <c r="E177" s="1">
        <v>28</v>
      </c>
      <c r="F177" s="1" t="s">
        <v>84</v>
      </c>
      <c r="G177" s="1">
        <v>650</v>
      </c>
      <c r="I177" s="1">
        <v>5</v>
      </c>
      <c r="N177" s="2">
        <v>53</v>
      </c>
    </row>
    <row r="178" spans="1:14" ht="15.75" customHeight="1" x14ac:dyDescent="0.2">
      <c r="A178" s="1" t="s">
        <v>74</v>
      </c>
      <c r="C178" s="1" t="s">
        <v>33</v>
      </c>
      <c r="D178" s="1" t="s">
        <v>33</v>
      </c>
      <c r="E178" s="1">
        <v>23</v>
      </c>
      <c r="F178" s="1" t="s">
        <v>75</v>
      </c>
      <c r="G178" s="1">
        <v>1300</v>
      </c>
      <c r="H178" s="1">
        <v>34</v>
      </c>
      <c r="I178" s="1">
        <v>4</v>
      </c>
      <c r="M178" s="1">
        <v>125</v>
      </c>
      <c r="N178" s="2">
        <v>50</v>
      </c>
    </row>
    <row r="179" spans="1:14" ht="15.75" customHeight="1" x14ac:dyDescent="0.2">
      <c r="A179" s="1" t="s">
        <v>377</v>
      </c>
      <c r="C179" s="1" t="s">
        <v>66</v>
      </c>
      <c r="D179" s="1" t="s">
        <v>70</v>
      </c>
      <c r="E179" s="1">
        <v>41</v>
      </c>
      <c r="F179" s="1" t="s">
        <v>378</v>
      </c>
      <c r="G179" s="1">
        <v>550</v>
      </c>
      <c r="H179" s="1">
        <v>46</v>
      </c>
      <c r="I179" s="1">
        <v>2</v>
      </c>
      <c r="M179" s="1">
        <v>186</v>
      </c>
      <c r="N179" s="2">
        <v>49</v>
      </c>
    </row>
    <row r="180" spans="1:14" ht="15.75" customHeight="1" x14ac:dyDescent="0.2">
      <c r="A180" s="1" t="s">
        <v>239</v>
      </c>
      <c r="C180" s="1" t="s">
        <v>26</v>
      </c>
      <c r="D180" s="1" t="s">
        <v>26</v>
      </c>
      <c r="E180" s="1">
        <v>8</v>
      </c>
      <c r="F180" s="1" t="s">
        <v>240</v>
      </c>
      <c r="G180" s="1">
        <v>850</v>
      </c>
      <c r="H180" s="1">
        <v>40</v>
      </c>
      <c r="I180" s="1">
        <v>3</v>
      </c>
      <c r="M180" s="1">
        <v>122</v>
      </c>
      <c r="N180" s="2">
        <v>49</v>
      </c>
    </row>
    <row r="181" spans="1:14" ht="15.75" customHeight="1" x14ac:dyDescent="0.2">
      <c r="A181" s="1" t="s">
        <v>65</v>
      </c>
      <c r="C181" s="1" t="s">
        <v>66</v>
      </c>
      <c r="D181" s="1" t="s">
        <v>20</v>
      </c>
      <c r="E181" s="1">
        <v>11</v>
      </c>
      <c r="F181" s="1" t="s">
        <v>67</v>
      </c>
      <c r="G181" s="1">
        <v>1100</v>
      </c>
      <c r="H181" s="1">
        <v>78</v>
      </c>
      <c r="I181" s="1">
        <v>5</v>
      </c>
      <c r="M181" s="1">
        <v>84</v>
      </c>
      <c r="N181" s="2">
        <v>49</v>
      </c>
    </row>
    <row r="182" spans="1:14" ht="15.75" customHeight="1" x14ac:dyDescent="0.2">
      <c r="A182" s="1" t="s">
        <v>305</v>
      </c>
      <c r="C182" s="1" t="s">
        <v>19</v>
      </c>
      <c r="D182" s="1" t="s">
        <v>37</v>
      </c>
      <c r="E182" s="1">
        <v>20</v>
      </c>
      <c r="F182" s="1" t="s">
        <v>306</v>
      </c>
      <c r="G182" s="1">
        <v>350</v>
      </c>
      <c r="I182" s="1">
        <v>4</v>
      </c>
      <c r="N182" s="2">
        <v>48</v>
      </c>
    </row>
    <row r="183" spans="1:14" ht="15.75" customHeight="1" x14ac:dyDescent="0.2">
      <c r="A183" s="1" t="s">
        <v>187</v>
      </c>
      <c r="C183" s="1" t="s">
        <v>19</v>
      </c>
      <c r="D183" s="1" t="s">
        <v>49</v>
      </c>
      <c r="E183" s="1">
        <v>34</v>
      </c>
      <c r="F183" s="1" t="s">
        <v>188</v>
      </c>
      <c r="G183" s="1">
        <v>700</v>
      </c>
      <c r="H183" s="1">
        <v>41</v>
      </c>
      <c r="I183" s="1">
        <v>3</v>
      </c>
      <c r="M183" s="1">
        <v>171</v>
      </c>
      <c r="N183" s="2">
        <v>45</v>
      </c>
    </row>
    <row r="184" spans="1:14" ht="15.75" customHeight="1" x14ac:dyDescent="0.2">
      <c r="A184" s="1" t="s">
        <v>482</v>
      </c>
      <c r="C184" s="1" t="s">
        <v>29</v>
      </c>
      <c r="D184" s="1" t="s">
        <v>30</v>
      </c>
      <c r="E184" s="1">
        <v>71</v>
      </c>
      <c r="F184" s="1" t="s">
        <v>483</v>
      </c>
      <c r="G184" s="1">
        <v>3000</v>
      </c>
      <c r="I184" s="1">
        <v>6</v>
      </c>
      <c r="M184" s="1">
        <v>153</v>
      </c>
      <c r="N184" s="2">
        <v>45</v>
      </c>
    </row>
    <row r="185" spans="1:14" ht="15.75" customHeight="1" x14ac:dyDescent="0.2">
      <c r="A185" s="1" t="s">
        <v>78</v>
      </c>
      <c r="C185" s="1" t="s">
        <v>26</v>
      </c>
      <c r="D185" s="1" t="s">
        <v>26</v>
      </c>
      <c r="E185" s="1">
        <v>9</v>
      </c>
      <c r="F185" s="1" t="s">
        <v>79</v>
      </c>
      <c r="G185" s="1">
        <v>1900</v>
      </c>
      <c r="H185" s="1">
        <v>40</v>
      </c>
      <c r="I185" s="1">
        <v>3</v>
      </c>
      <c r="M185" s="1">
        <v>151</v>
      </c>
      <c r="N185" s="2">
        <v>45</v>
      </c>
    </row>
    <row r="186" spans="1:14" ht="15.75" customHeight="1" x14ac:dyDescent="0.2">
      <c r="A186" s="1" t="s">
        <v>477</v>
      </c>
      <c r="C186" s="1" t="s">
        <v>33</v>
      </c>
      <c r="D186" s="1" t="s">
        <v>33</v>
      </c>
      <c r="E186" s="1">
        <v>13</v>
      </c>
      <c r="F186" s="1" t="s">
        <v>478</v>
      </c>
      <c r="G186" s="1">
        <v>800</v>
      </c>
      <c r="I186" s="1">
        <v>4</v>
      </c>
      <c r="M186" s="1">
        <v>149</v>
      </c>
      <c r="N186" s="2">
        <v>45</v>
      </c>
    </row>
    <row r="187" spans="1:14" ht="15.75" customHeight="1" x14ac:dyDescent="0.2">
      <c r="A187" s="1" t="s">
        <v>180</v>
      </c>
      <c r="C187" s="1" t="s">
        <v>33</v>
      </c>
      <c r="D187" s="1" t="s">
        <v>33</v>
      </c>
      <c r="E187" s="1">
        <v>31</v>
      </c>
      <c r="F187" s="1" t="s">
        <v>181</v>
      </c>
      <c r="G187" s="1">
        <v>500</v>
      </c>
      <c r="H187" s="1">
        <v>16</v>
      </c>
      <c r="I187" s="1">
        <v>5</v>
      </c>
      <c r="M187" s="1">
        <v>40</v>
      </c>
      <c r="N187" s="2">
        <v>45</v>
      </c>
    </row>
    <row r="188" spans="1:14" ht="15.75" customHeight="1" x14ac:dyDescent="0.2">
      <c r="A188" s="1" t="s">
        <v>356</v>
      </c>
      <c r="C188" s="1" t="s">
        <v>357</v>
      </c>
      <c r="D188" s="1" t="s">
        <v>357</v>
      </c>
      <c r="E188" s="1">
        <v>11</v>
      </c>
      <c r="F188" s="1" t="s">
        <v>358</v>
      </c>
      <c r="G188" s="1">
        <v>3000</v>
      </c>
      <c r="I188" s="1">
        <v>3</v>
      </c>
      <c r="N188" s="2">
        <v>45</v>
      </c>
    </row>
    <row r="189" spans="1:14" ht="15.75" customHeight="1" x14ac:dyDescent="0.2">
      <c r="A189" s="1" t="s">
        <v>258</v>
      </c>
      <c r="C189" s="1" t="s">
        <v>29</v>
      </c>
      <c r="D189" s="1" t="s">
        <v>33</v>
      </c>
      <c r="E189" s="1">
        <v>31</v>
      </c>
      <c r="F189" s="1" t="s">
        <v>438</v>
      </c>
      <c r="G189" s="1">
        <v>1250</v>
      </c>
      <c r="M189" s="1">
        <v>80</v>
      </c>
      <c r="N189" s="2">
        <v>39</v>
      </c>
    </row>
    <row r="190" spans="1:14" ht="15.75" customHeight="1" x14ac:dyDescent="0.2">
      <c r="A190" s="1" t="s">
        <v>61</v>
      </c>
      <c r="C190" s="1" t="s">
        <v>26</v>
      </c>
      <c r="D190" s="1" t="s">
        <v>26</v>
      </c>
      <c r="E190" s="1">
        <v>27</v>
      </c>
      <c r="F190" s="1" t="s">
        <v>62</v>
      </c>
      <c r="G190" s="1">
        <v>700</v>
      </c>
      <c r="H190" s="1">
        <v>42</v>
      </c>
      <c r="I190" s="1">
        <v>5</v>
      </c>
      <c r="M190" s="1">
        <v>17</v>
      </c>
      <c r="N190" s="2">
        <v>39</v>
      </c>
    </row>
    <row r="191" spans="1:14" ht="15.75" customHeight="1" x14ac:dyDescent="0.2">
      <c r="A191" s="1" t="s">
        <v>243</v>
      </c>
      <c r="C191" s="1" t="s">
        <v>42</v>
      </c>
      <c r="D191" s="1" t="s">
        <v>16</v>
      </c>
      <c r="E191" s="1">
        <v>12</v>
      </c>
      <c r="F191" s="1" t="s">
        <v>244</v>
      </c>
      <c r="G191" s="1">
        <v>3000</v>
      </c>
      <c r="H191" s="1">
        <v>58</v>
      </c>
      <c r="I191" s="1">
        <v>3</v>
      </c>
      <c r="M191" s="1">
        <v>4</v>
      </c>
      <c r="N191" s="2">
        <v>39</v>
      </c>
    </row>
    <row r="192" spans="1:14" ht="15.75" customHeight="1" x14ac:dyDescent="0.2">
      <c r="A192" s="1" t="s">
        <v>446</v>
      </c>
      <c r="C192" s="1" t="s">
        <v>26</v>
      </c>
      <c r="D192" s="1" t="s">
        <v>26</v>
      </c>
      <c r="E192" s="1">
        <v>9</v>
      </c>
      <c r="F192" s="1" t="s">
        <v>447</v>
      </c>
      <c r="G192" s="1">
        <v>900</v>
      </c>
      <c r="H192" s="1">
        <v>56</v>
      </c>
      <c r="I192" s="1">
        <v>3</v>
      </c>
      <c r="M192" s="1">
        <v>150</v>
      </c>
      <c r="N192" s="2">
        <v>38</v>
      </c>
    </row>
    <row r="193" spans="1:14" ht="15.75" customHeight="1" x14ac:dyDescent="0.2">
      <c r="A193" s="1" t="s">
        <v>514</v>
      </c>
      <c r="C193" s="1" t="s">
        <v>33</v>
      </c>
      <c r="D193" s="1" t="s">
        <v>33</v>
      </c>
      <c r="E193" s="1">
        <v>35</v>
      </c>
      <c r="F193" s="1" t="s">
        <v>251</v>
      </c>
      <c r="G193" s="1">
        <v>1400</v>
      </c>
      <c r="H193" s="1">
        <v>3</v>
      </c>
      <c r="I193" s="1">
        <v>6</v>
      </c>
      <c r="M193" s="1">
        <v>2</v>
      </c>
      <c r="N193" s="2">
        <v>38</v>
      </c>
    </row>
    <row r="194" spans="1:14" ht="15.75" customHeight="1" x14ac:dyDescent="0.2">
      <c r="A194" s="1" t="s">
        <v>171</v>
      </c>
      <c r="C194" s="1" t="s">
        <v>66</v>
      </c>
      <c r="D194" s="1" t="s">
        <v>20</v>
      </c>
      <c r="E194" s="1">
        <v>11</v>
      </c>
      <c r="F194" s="1" t="s">
        <v>172</v>
      </c>
      <c r="G194" s="1">
        <v>900</v>
      </c>
      <c r="I194" s="1">
        <v>3</v>
      </c>
      <c r="M194" s="1">
        <v>184</v>
      </c>
      <c r="N194" s="2">
        <v>35</v>
      </c>
    </row>
    <row r="195" spans="1:14" ht="15.75" customHeight="1" x14ac:dyDescent="0.2">
      <c r="A195" s="1" t="s">
        <v>119</v>
      </c>
      <c r="B195" s="1" t="s">
        <v>120</v>
      </c>
      <c r="C195" s="1" t="s">
        <v>42</v>
      </c>
      <c r="D195" s="1" t="s">
        <v>16</v>
      </c>
      <c r="E195" s="1">
        <v>9</v>
      </c>
      <c r="F195" s="1" t="s">
        <v>121</v>
      </c>
      <c r="G195" s="1">
        <v>750</v>
      </c>
      <c r="H195" s="1">
        <v>54</v>
      </c>
      <c r="I195" s="1">
        <v>3</v>
      </c>
      <c r="M195" s="1">
        <v>21</v>
      </c>
      <c r="N195" s="2">
        <v>35</v>
      </c>
    </row>
    <row r="196" spans="1:14" ht="15.75" customHeight="1" x14ac:dyDescent="0.2">
      <c r="A196" s="1" t="s">
        <v>72</v>
      </c>
      <c r="C196" s="1" t="s">
        <v>66</v>
      </c>
      <c r="D196" s="1" t="s">
        <v>70</v>
      </c>
      <c r="E196" s="1">
        <v>11</v>
      </c>
      <c r="F196" s="1" t="s">
        <v>73</v>
      </c>
      <c r="G196" s="1">
        <v>650</v>
      </c>
      <c r="H196" s="1">
        <v>72</v>
      </c>
      <c r="I196" s="1">
        <v>1</v>
      </c>
      <c r="M196" s="1">
        <v>6</v>
      </c>
      <c r="N196" s="2">
        <v>34</v>
      </c>
    </row>
    <row r="197" spans="1:14" ht="15.75" customHeight="1" x14ac:dyDescent="0.2">
      <c r="A197" s="1" t="s">
        <v>80</v>
      </c>
      <c r="B197" s="1" t="s">
        <v>81</v>
      </c>
      <c r="C197" s="1" t="s">
        <v>33</v>
      </c>
      <c r="D197" s="1" t="s">
        <v>33</v>
      </c>
      <c r="E197" s="1">
        <v>32</v>
      </c>
      <c r="F197" s="1" t="s">
        <v>82</v>
      </c>
      <c r="G197" s="1">
        <v>1300</v>
      </c>
      <c r="H197" s="1">
        <v>15</v>
      </c>
      <c r="I197" s="1">
        <v>6</v>
      </c>
      <c r="M197" s="1">
        <v>120</v>
      </c>
      <c r="N197" s="2">
        <v>33</v>
      </c>
    </row>
    <row r="198" spans="1:14" ht="15.75" customHeight="1" x14ac:dyDescent="0.2">
      <c r="A198" s="1" t="s">
        <v>330</v>
      </c>
      <c r="C198" s="1" t="s">
        <v>29</v>
      </c>
      <c r="D198" s="1" t="s">
        <v>30</v>
      </c>
      <c r="E198" s="1">
        <v>64</v>
      </c>
      <c r="F198" s="1" t="s">
        <v>331</v>
      </c>
      <c r="G198" s="1">
        <v>1750</v>
      </c>
      <c r="I198" s="1">
        <v>5</v>
      </c>
      <c r="M198" s="1">
        <v>100</v>
      </c>
      <c r="N198" s="2">
        <v>33</v>
      </c>
    </row>
    <row r="199" spans="1:14" ht="15.75" customHeight="1" x14ac:dyDescent="0.2">
      <c r="A199" s="1" t="s">
        <v>341</v>
      </c>
      <c r="C199" s="1" t="s">
        <v>29</v>
      </c>
      <c r="D199" s="1" t="s">
        <v>30</v>
      </c>
      <c r="E199" s="1">
        <v>38</v>
      </c>
      <c r="F199" s="1" t="s">
        <v>342</v>
      </c>
      <c r="G199" s="1">
        <v>700</v>
      </c>
      <c r="I199" s="1">
        <v>4</v>
      </c>
      <c r="N199" s="2">
        <v>33</v>
      </c>
    </row>
    <row r="200" spans="1:14" ht="15.75" customHeight="1" x14ac:dyDescent="0.2">
      <c r="A200" s="1" t="s">
        <v>326</v>
      </c>
      <c r="C200" s="1" t="s">
        <v>26</v>
      </c>
      <c r="D200" s="1" t="s">
        <v>26</v>
      </c>
      <c r="E200" s="1">
        <v>8</v>
      </c>
      <c r="F200" s="1" t="s">
        <v>327</v>
      </c>
      <c r="G200" s="1">
        <v>1500</v>
      </c>
      <c r="H200" s="1">
        <v>62</v>
      </c>
      <c r="I200" s="1">
        <v>3</v>
      </c>
      <c r="M200" s="1">
        <v>138</v>
      </c>
      <c r="N200" s="2">
        <v>32</v>
      </c>
    </row>
    <row r="201" spans="1:14" ht="15.75" customHeight="1" x14ac:dyDescent="0.2">
      <c r="A201" s="1" t="s">
        <v>247</v>
      </c>
      <c r="C201" s="1" t="s">
        <v>29</v>
      </c>
      <c r="D201" s="1" t="s">
        <v>26</v>
      </c>
      <c r="E201" s="1">
        <v>14</v>
      </c>
      <c r="F201" s="1" t="s">
        <v>248</v>
      </c>
      <c r="G201" s="1">
        <v>1500</v>
      </c>
      <c r="I201" s="1">
        <v>6</v>
      </c>
      <c r="J201" s="1">
        <v>1</v>
      </c>
      <c r="M201" s="1">
        <v>136</v>
      </c>
      <c r="N201" s="2">
        <v>32</v>
      </c>
    </row>
    <row r="202" spans="1:14" ht="15.75" customHeight="1" x14ac:dyDescent="0.2">
      <c r="A202" s="1" t="s">
        <v>302</v>
      </c>
      <c r="B202" s="1" t="s">
        <v>303</v>
      </c>
      <c r="C202" s="1" t="s">
        <v>15</v>
      </c>
      <c r="D202" s="1" t="s">
        <v>16</v>
      </c>
      <c r="E202" s="1">
        <v>5</v>
      </c>
      <c r="F202" s="1" t="s">
        <v>304</v>
      </c>
      <c r="G202" s="1">
        <v>400</v>
      </c>
      <c r="H202" s="1">
        <v>62</v>
      </c>
      <c r="I202" s="1">
        <v>3</v>
      </c>
      <c r="M202" s="1">
        <v>108</v>
      </c>
      <c r="N202" s="2">
        <v>28</v>
      </c>
    </row>
    <row r="203" spans="1:14" ht="15.75" customHeight="1" x14ac:dyDescent="0.2">
      <c r="A203" s="1" t="s">
        <v>411</v>
      </c>
      <c r="C203" s="1" t="s">
        <v>15</v>
      </c>
      <c r="D203" s="1" t="s">
        <v>16</v>
      </c>
      <c r="E203" s="1">
        <v>8</v>
      </c>
      <c r="F203" s="1" t="s">
        <v>412</v>
      </c>
      <c r="G203" s="1">
        <v>400</v>
      </c>
      <c r="H203" s="1">
        <v>57</v>
      </c>
      <c r="I203" s="1">
        <v>3</v>
      </c>
      <c r="M203" s="1">
        <v>31</v>
      </c>
      <c r="N203" s="2">
        <v>28</v>
      </c>
    </row>
    <row r="204" spans="1:14" ht="15.75" customHeight="1" x14ac:dyDescent="0.2">
      <c r="A204" s="1" t="s">
        <v>381</v>
      </c>
      <c r="C204" s="1" t="s">
        <v>26</v>
      </c>
      <c r="D204" s="1" t="s">
        <v>26</v>
      </c>
      <c r="E204" s="1">
        <v>6</v>
      </c>
      <c r="F204" s="1" t="s">
        <v>382</v>
      </c>
      <c r="G204" s="1">
        <v>600</v>
      </c>
      <c r="I204" s="1">
        <v>3</v>
      </c>
      <c r="N204" s="2">
        <v>27</v>
      </c>
    </row>
    <row r="205" spans="1:14" ht="15.75" customHeight="1" x14ac:dyDescent="0.2">
      <c r="A205" s="1" t="s">
        <v>433</v>
      </c>
      <c r="C205" s="1" t="s">
        <v>29</v>
      </c>
      <c r="D205" s="1" t="s">
        <v>30</v>
      </c>
      <c r="E205" s="1">
        <v>33</v>
      </c>
      <c r="F205" s="1" t="s">
        <v>434</v>
      </c>
      <c r="G205" s="1">
        <v>900</v>
      </c>
      <c r="I205" s="1">
        <v>5</v>
      </c>
      <c r="N205" s="2">
        <v>27</v>
      </c>
    </row>
    <row r="206" spans="1:14" ht="15.75" customHeight="1" x14ac:dyDescent="0.2">
      <c r="A206" s="1" t="s">
        <v>520</v>
      </c>
      <c r="C206" s="1" t="s">
        <v>26</v>
      </c>
      <c r="D206" s="1" t="s">
        <v>26</v>
      </c>
      <c r="E206" s="1">
        <v>7</v>
      </c>
      <c r="F206" s="1" t="s">
        <v>517</v>
      </c>
      <c r="G206" s="1">
        <v>900</v>
      </c>
      <c r="H206" s="1">
        <v>51</v>
      </c>
      <c r="I206" s="1">
        <v>3</v>
      </c>
      <c r="M206" s="1">
        <v>99</v>
      </c>
      <c r="N206" s="2">
        <v>26</v>
      </c>
    </row>
    <row r="207" spans="1:14" ht="15.75" customHeight="1" x14ac:dyDescent="0.2">
      <c r="A207" s="1" t="s">
        <v>383</v>
      </c>
      <c r="C207" s="1" t="s">
        <v>15</v>
      </c>
      <c r="D207" s="1" t="s">
        <v>16</v>
      </c>
      <c r="E207" s="1">
        <v>4</v>
      </c>
      <c r="F207" s="1" t="s">
        <v>384</v>
      </c>
      <c r="G207" s="1">
        <v>700</v>
      </c>
      <c r="H207" s="1">
        <v>73</v>
      </c>
      <c r="I207" s="1">
        <v>3</v>
      </c>
      <c r="M207" s="1">
        <v>88</v>
      </c>
      <c r="N207" s="2">
        <v>26</v>
      </c>
    </row>
    <row r="208" spans="1:14" ht="15.75" customHeight="1" x14ac:dyDescent="0.2">
      <c r="A208" s="1" t="s">
        <v>443</v>
      </c>
      <c r="B208" s="1" t="s">
        <v>444</v>
      </c>
      <c r="C208" s="1" t="s">
        <v>26</v>
      </c>
      <c r="D208" s="1" t="s">
        <v>26</v>
      </c>
      <c r="E208" s="1">
        <v>9</v>
      </c>
      <c r="F208" s="1" t="s">
        <v>445</v>
      </c>
      <c r="G208" s="1">
        <v>900</v>
      </c>
      <c r="H208" s="1">
        <v>65</v>
      </c>
      <c r="I208" s="1">
        <v>3</v>
      </c>
      <c r="M208" s="1">
        <v>58</v>
      </c>
      <c r="N208" s="2">
        <v>26</v>
      </c>
    </row>
    <row r="209" spans="1:14" ht="15.75" customHeight="1" x14ac:dyDescent="0.2">
      <c r="A209" s="1" t="s">
        <v>41</v>
      </c>
      <c r="C209" s="1" t="s">
        <v>42</v>
      </c>
      <c r="D209" s="1" t="s">
        <v>37</v>
      </c>
      <c r="E209" s="1">
        <v>8</v>
      </c>
      <c r="F209" s="1" t="s">
        <v>43</v>
      </c>
      <c r="G209" s="1">
        <v>700</v>
      </c>
      <c r="I209" s="1">
        <v>4</v>
      </c>
      <c r="M209" s="1">
        <v>118</v>
      </c>
      <c r="N209" s="2">
        <v>25</v>
      </c>
    </row>
    <row r="210" spans="1:14" ht="15.75" customHeight="1" x14ac:dyDescent="0.2">
      <c r="A210" s="1" t="s">
        <v>117</v>
      </c>
      <c r="C210" s="1" t="s">
        <v>66</v>
      </c>
      <c r="D210" s="1" t="s">
        <v>20</v>
      </c>
      <c r="E210" s="1">
        <v>41</v>
      </c>
      <c r="F210" s="1" t="s">
        <v>118</v>
      </c>
      <c r="G210" s="1">
        <v>1100</v>
      </c>
      <c r="H210" s="1">
        <v>75</v>
      </c>
      <c r="I210" s="1">
        <v>1</v>
      </c>
      <c r="M210" s="1">
        <v>102</v>
      </c>
      <c r="N210" s="2">
        <v>25</v>
      </c>
    </row>
    <row r="211" spans="1:14" ht="15.75" customHeight="1" x14ac:dyDescent="0.2">
      <c r="A211" s="1" t="s">
        <v>215</v>
      </c>
      <c r="C211" s="1" t="s">
        <v>19</v>
      </c>
      <c r="D211" s="1" t="s">
        <v>49</v>
      </c>
      <c r="E211" s="1">
        <v>30</v>
      </c>
      <c r="F211" s="1" t="s">
        <v>216</v>
      </c>
      <c r="G211" s="1">
        <v>500</v>
      </c>
      <c r="H211" s="1">
        <v>37</v>
      </c>
      <c r="I211" s="1">
        <v>3</v>
      </c>
      <c r="M211" s="1">
        <v>95</v>
      </c>
      <c r="N211" s="2">
        <v>25</v>
      </c>
    </row>
    <row r="212" spans="1:14" ht="15.75" customHeight="1" x14ac:dyDescent="0.2">
      <c r="A212" s="1" t="s">
        <v>472</v>
      </c>
      <c r="B212" s="1" t="s">
        <v>473</v>
      </c>
      <c r="C212" s="1" t="s">
        <v>26</v>
      </c>
      <c r="D212" s="1" t="s">
        <v>26</v>
      </c>
      <c r="E212" s="1">
        <v>14</v>
      </c>
      <c r="F212" s="1" t="s">
        <v>474</v>
      </c>
      <c r="G212" s="1">
        <v>1750</v>
      </c>
      <c r="H212" s="1">
        <v>49</v>
      </c>
      <c r="I212" s="1">
        <v>3</v>
      </c>
      <c r="K212" s="1">
        <v>1</v>
      </c>
      <c r="M212" s="1">
        <v>82</v>
      </c>
      <c r="N212" s="2">
        <v>25</v>
      </c>
    </row>
    <row r="213" spans="1:14" ht="15.75" customHeight="1" x14ac:dyDescent="0.2">
      <c r="A213" s="1" t="s">
        <v>155</v>
      </c>
      <c r="C213" s="1" t="s">
        <v>15</v>
      </c>
      <c r="D213" s="1" t="s">
        <v>16</v>
      </c>
      <c r="E213" s="1">
        <v>7</v>
      </c>
      <c r="F213" s="1" t="s">
        <v>156</v>
      </c>
      <c r="G213" s="1">
        <v>1350</v>
      </c>
      <c r="H213" s="1">
        <v>44</v>
      </c>
      <c r="I213" s="1">
        <v>2</v>
      </c>
      <c r="M213" s="1">
        <v>19</v>
      </c>
      <c r="N213" s="2">
        <v>25</v>
      </c>
    </row>
    <row r="214" spans="1:14" ht="15.75" customHeight="1" x14ac:dyDescent="0.2">
      <c r="A214" s="1" t="s">
        <v>284</v>
      </c>
      <c r="C214" s="1" t="s">
        <v>33</v>
      </c>
      <c r="D214" s="1" t="s">
        <v>33</v>
      </c>
      <c r="E214" s="1">
        <v>40</v>
      </c>
      <c r="F214" s="1" t="s">
        <v>285</v>
      </c>
      <c r="G214" s="1">
        <v>1500</v>
      </c>
      <c r="I214" s="1">
        <v>6</v>
      </c>
      <c r="N214" s="2">
        <v>25</v>
      </c>
    </row>
    <row r="215" spans="1:14" ht="15.75" customHeight="1" x14ac:dyDescent="0.2">
      <c r="A215" s="1" t="s">
        <v>76</v>
      </c>
      <c r="C215" s="1" t="s">
        <v>33</v>
      </c>
      <c r="D215" s="1" t="s">
        <v>33</v>
      </c>
      <c r="E215" s="1">
        <v>50</v>
      </c>
      <c r="F215" s="1" t="s">
        <v>77</v>
      </c>
      <c r="G215" s="1">
        <v>1350</v>
      </c>
      <c r="I215" s="1">
        <v>5</v>
      </c>
      <c r="M215" s="1">
        <v>141</v>
      </c>
      <c r="N215" s="2">
        <v>23</v>
      </c>
    </row>
    <row r="216" spans="1:14" ht="15.75" customHeight="1" x14ac:dyDescent="0.2">
      <c r="A216" s="1" t="s">
        <v>185</v>
      </c>
      <c r="C216" s="1" t="s">
        <v>42</v>
      </c>
      <c r="D216" s="1" t="s">
        <v>16</v>
      </c>
      <c r="E216" s="1">
        <v>6</v>
      </c>
      <c r="F216" s="1" t="s">
        <v>186</v>
      </c>
      <c r="G216" s="1">
        <v>2700</v>
      </c>
      <c r="I216" s="1">
        <v>3</v>
      </c>
      <c r="M216" s="1">
        <v>81</v>
      </c>
      <c r="N216" s="2">
        <v>23</v>
      </c>
    </row>
    <row r="217" spans="1:14" ht="15.75" customHeight="1" x14ac:dyDescent="0.2">
      <c r="A217" s="1" t="s">
        <v>480</v>
      </c>
      <c r="C217" s="1" t="s">
        <v>66</v>
      </c>
      <c r="D217" s="1" t="s">
        <v>20</v>
      </c>
      <c r="E217" s="1">
        <v>28</v>
      </c>
      <c r="F217" s="1" t="s">
        <v>481</v>
      </c>
      <c r="G217" s="1">
        <v>700</v>
      </c>
      <c r="I217" s="1">
        <v>2</v>
      </c>
      <c r="N217" s="2">
        <v>23</v>
      </c>
    </row>
    <row r="218" spans="1:14" ht="15.75" customHeight="1" x14ac:dyDescent="0.2">
      <c r="A218" s="1" t="s">
        <v>379</v>
      </c>
      <c r="C218" s="1" t="s">
        <v>15</v>
      </c>
      <c r="D218" s="1" t="s">
        <v>16</v>
      </c>
      <c r="E218" s="1">
        <v>5</v>
      </c>
      <c r="F218" s="1" t="s">
        <v>380</v>
      </c>
      <c r="G218" s="1">
        <v>500</v>
      </c>
      <c r="H218" s="1">
        <v>8</v>
      </c>
      <c r="I218" s="1">
        <v>3</v>
      </c>
      <c r="M218" s="1">
        <v>53</v>
      </c>
      <c r="N218" s="2">
        <v>22</v>
      </c>
    </row>
    <row r="219" spans="1:14" ht="15.75" customHeight="1" x14ac:dyDescent="0.2">
      <c r="A219" s="1" t="s">
        <v>359</v>
      </c>
      <c r="B219" s="1" t="s">
        <v>360</v>
      </c>
      <c r="C219" s="1" t="s">
        <v>29</v>
      </c>
      <c r="D219" s="1" t="s">
        <v>30</v>
      </c>
      <c r="E219" s="1">
        <v>65</v>
      </c>
      <c r="F219" s="1" t="s">
        <v>361</v>
      </c>
      <c r="G219" s="1">
        <v>1750</v>
      </c>
      <c r="H219" s="1">
        <v>34</v>
      </c>
      <c r="I219" s="1">
        <v>5</v>
      </c>
      <c r="M219" s="1">
        <v>36</v>
      </c>
      <c r="N219" s="2">
        <v>22</v>
      </c>
    </row>
    <row r="220" spans="1:14" ht="15.75" customHeight="1" x14ac:dyDescent="0.2">
      <c r="A220" s="1" t="s">
        <v>498</v>
      </c>
      <c r="C220" s="1" t="s">
        <v>19</v>
      </c>
      <c r="D220" s="1" t="s">
        <v>49</v>
      </c>
      <c r="E220" s="1">
        <v>29</v>
      </c>
      <c r="F220" s="1" t="s">
        <v>499</v>
      </c>
      <c r="G220" s="1">
        <v>1750</v>
      </c>
      <c r="H220" s="1">
        <v>21</v>
      </c>
      <c r="I220" s="1">
        <v>3</v>
      </c>
      <c r="M220" s="1">
        <v>34</v>
      </c>
      <c r="N220" s="2">
        <v>22</v>
      </c>
    </row>
    <row r="221" spans="1:14" ht="15.75" customHeight="1" x14ac:dyDescent="0.2">
      <c r="A221" s="1" t="s">
        <v>201</v>
      </c>
      <c r="C221" s="1" t="s">
        <v>29</v>
      </c>
      <c r="D221" s="1" t="s">
        <v>30</v>
      </c>
      <c r="E221" s="1">
        <v>43</v>
      </c>
      <c r="F221" s="1" t="s">
        <v>202</v>
      </c>
      <c r="G221" s="1">
        <v>39000</v>
      </c>
      <c r="I221" s="1">
        <v>5</v>
      </c>
      <c r="K221" s="1">
        <v>1</v>
      </c>
      <c r="N221" s="2">
        <v>22</v>
      </c>
    </row>
    <row r="222" spans="1:14" ht="15.75" customHeight="1" x14ac:dyDescent="0.2">
      <c r="A222" s="1" t="s">
        <v>387</v>
      </c>
      <c r="C222" s="1" t="s">
        <v>66</v>
      </c>
      <c r="D222" s="1" t="s">
        <v>70</v>
      </c>
      <c r="E222" s="1">
        <v>16</v>
      </c>
      <c r="F222" s="1" t="s">
        <v>388</v>
      </c>
      <c r="G222" s="1">
        <v>1400</v>
      </c>
      <c r="H222" s="1">
        <v>62</v>
      </c>
      <c r="I222" s="1">
        <v>3</v>
      </c>
      <c r="M222" s="1">
        <v>160</v>
      </c>
      <c r="N222" s="2">
        <v>21</v>
      </c>
    </row>
    <row r="223" spans="1:14" ht="15.75" customHeight="1" x14ac:dyDescent="0.2">
      <c r="A223" s="1" t="s">
        <v>503</v>
      </c>
      <c r="C223" s="1" t="s">
        <v>19</v>
      </c>
      <c r="D223" s="1" t="s">
        <v>49</v>
      </c>
      <c r="E223" s="1">
        <v>18</v>
      </c>
      <c r="F223" s="1" t="s">
        <v>504</v>
      </c>
      <c r="G223" s="1">
        <v>1300</v>
      </c>
      <c r="H223" s="1">
        <v>31</v>
      </c>
      <c r="I223" s="1">
        <v>4</v>
      </c>
      <c r="M223" s="1">
        <v>133</v>
      </c>
      <c r="N223" s="2">
        <v>21</v>
      </c>
    </row>
    <row r="224" spans="1:14" ht="15.75" customHeight="1" x14ac:dyDescent="0.2">
      <c r="A224" s="1" t="s">
        <v>500</v>
      </c>
      <c r="C224" s="1" t="s">
        <v>33</v>
      </c>
      <c r="D224" s="1" t="s">
        <v>33</v>
      </c>
      <c r="E224" s="1">
        <v>13</v>
      </c>
      <c r="F224" s="1" t="s">
        <v>184</v>
      </c>
      <c r="G224" s="1">
        <v>1100</v>
      </c>
      <c r="H224" s="1">
        <v>26</v>
      </c>
      <c r="I224" s="1">
        <v>4</v>
      </c>
      <c r="M224" s="1">
        <v>68</v>
      </c>
      <c r="N224" s="2">
        <v>21</v>
      </c>
    </row>
    <row r="225" spans="1:14" ht="15.75" customHeight="1" x14ac:dyDescent="0.2">
      <c r="A225" s="1" t="s">
        <v>203</v>
      </c>
      <c r="C225" s="1" t="s">
        <v>29</v>
      </c>
      <c r="D225" s="1" t="s">
        <v>30</v>
      </c>
      <c r="E225" s="1">
        <v>60</v>
      </c>
      <c r="F225" s="1" t="s">
        <v>204</v>
      </c>
      <c r="G225" s="1">
        <v>1150</v>
      </c>
      <c r="I225" s="1">
        <v>6</v>
      </c>
      <c r="M225" s="1">
        <v>67</v>
      </c>
      <c r="N225" s="2">
        <v>21</v>
      </c>
    </row>
    <row r="226" spans="1:14" ht="15.75" customHeight="1" x14ac:dyDescent="0.2">
      <c r="A226" s="1" t="s">
        <v>518</v>
      </c>
      <c r="C226" s="1" t="s">
        <v>19</v>
      </c>
      <c r="D226" s="1" t="s">
        <v>49</v>
      </c>
      <c r="E226" s="1">
        <v>25</v>
      </c>
      <c r="F226" s="1" t="s">
        <v>519</v>
      </c>
      <c r="G226" s="1">
        <v>700</v>
      </c>
      <c r="H226" s="1">
        <v>46</v>
      </c>
      <c r="I226" s="1">
        <v>5</v>
      </c>
      <c r="M226" s="1">
        <v>65</v>
      </c>
      <c r="N226" s="2">
        <v>21</v>
      </c>
    </row>
    <row r="227" spans="1:14" ht="15.75" customHeight="1" x14ac:dyDescent="0.2">
      <c r="A227" s="1" t="s">
        <v>233</v>
      </c>
      <c r="C227" s="1" t="s">
        <v>33</v>
      </c>
      <c r="D227" s="1" t="s">
        <v>37</v>
      </c>
      <c r="E227" s="1">
        <v>18</v>
      </c>
      <c r="F227" s="1" t="s">
        <v>234</v>
      </c>
      <c r="G227" s="1">
        <v>700</v>
      </c>
      <c r="I227" s="1">
        <v>5</v>
      </c>
      <c r="M227" s="1">
        <v>173</v>
      </c>
      <c r="N227" s="2">
        <v>20</v>
      </c>
    </row>
    <row r="228" spans="1:14" ht="15.75" customHeight="1" x14ac:dyDescent="0.2">
      <c r="A228" s="1" t="s">
        <v>282</v>
      </c>
      <c r="C228" s="1" t="s">
        <v>66</v>
      </c>
      <c r="D228" s="1" t="s">
        <v>20</v>
      </c>
      <c r="E228" s="1">
        <v>22</v>
      </c>
      <c r="F228" s="1" t="s">
        <v>283</v>
      </c>
      <c r="G228" s="1">
        <v>1000</v>
      </c>
      <c r="H228" s="1">
        <v>53</v>
      </c>
      <c r="I228" s="1">
        <v>3</v>
      </c>
      <c r="M228" s="1">
        <v>165</v>
      </c>
      <c r="N228" s="2">
        <v>20</v>
      </c>
    </row>
    <row r="229" spans="1:14" ht="15.75" customHeight="1" x14ac:dyDescent="0.2">
      <c r="A229" s="1" t="s">
        <v>339</v>
      </c>
      <c r="C229" s="1" t="s">
        <v>26</v>
      </c>
      <c r="D229" s="1" t="s">
        <v>26</v>
      </c>
      <c r="E229" s="1">
        <v>6</v>
      </c>
      <c r="F229" s="1" t="s">
        <v>340</v>
      </c>
      <c r="G229" s="1">
        <v>800</v>
      </c>
      <c r="H229" s="1">
        <v>32</v>
      </c>
      <c r="I229" s="1">
        <v>3</v>
      </c>
      <c r="M229" s="1">
        <v>135</v>
      </c>
      <c r="N229" s="2">
        <v>16</v>
      </c>
    </row>
    <row r="230" spans="1:14" ht="15.75" customHeight="1" x14ac:dyDescent="0.2">
      <c r="A230" s="1" t="s">
        <v>235</v>
      </c>
      <c r="C230" s="1" t="s">
        <v>42</v>
      </c>
      <c r="D230" s="1" t="s">
        <v>37</v>
      </c>
      <c r="E230" s="1">
        <v>15</v>
      </c>
      <c r="F230" s="1" t="s">
        <v>236</v>
      </c>
      <c r="G230" s="1">
        <v>600</v>
      </c>
      <c r="H230" s="1">
        <v>43</v>
      </c>
      <c r="I230" s="1">
        <v>3</v>
      </c>
      <c r="M230" s="1">
        <v>177</v>
      </c>
      <c r="N230" s="2">
        <v>15</v>
      </c>
    </row>
    <row r="231" spans="1:14" ht="15.75" customHeight="1" x14ac:dyDescent="0.2">
      <c r="A231" s="1" t="s">
        <v>419</v>
      </c>
      <c r="B231" s="1" t="s">
        <v>420</v>
      </c>
      <c r="C231" s="1" t="s">
        <v>66</v>
      </c>
      <c r="D231" s="1" t="s">
        <v>70</v>
      </c>
      <c r="E231" s="1">
        <v>28</v>
      </c>
      <c r="F231" s="1" t="s">
        <v>421</v>
      </c>
      <c r="G231" s="1">
        <v>700</v>
      </c>
      <c r="I231" s="1">
        <v>1</v>
      </c>
      <c r="M231" s="1">
        <v>139</v>
      </c>
      <c r="N231" s="2">
        <v>15</v>
      </c>
    </row>
    <row r="232" spans="1:14" ht="15.75" customHeight="1" x14ac:dyDescent="0.2">
      <c r="A232" s="1" t="s">
        <v>122</v>
      </c>
      <c r="C232" s="1" t="s">
        <v>33</v>
      </c>
      <c r="D232" s="1" t="s">
        <v>33</v>
      </c>
      <c r="E232" s="1">
        <v>42</v>
      </c>
      <c r="F232" s="1" t="s">
        <v>123</v>
      </c>
      <c r="G232" s="1">
        <v>1750</v>
      </c>
      <c r="H232" s="1">
        <v>29</v>
      </c>
      <c r="I232" s="1">
        <v>5</v>
      </c>
      <c r="M232" s="1">
        <v>85</v>
      </c>
      <c r="N232" s="2">
        <v>15</v>
      </c>
    </row>
    <row r="233" spans="1:14" ht="15.75" customHeight="1" x14ac:dyDescent="0.2">
      <c r="A233" s="1" t="s">
        <v>362</v>
      </c>
      <c r="C233" s="1" t="s">
        <v>26</v>
      </c>
      <c r="D233" s="1" t="s">
        <v>26</v>
      </c>
      <c r="E233" s="1">
        <v>5</v>
      </c>
      <c r="F233" s="1" t="s">
        <v>363</v>
      </c>
      <c r="G233" s="1">
        <v>2250</v>
      </c>
      <c r="H233" s="1">
        <v>56</v>
      </c>
      <c r="I233" s="1">
        <v>3</v>
      </c>
      <c r="M233" s="1">
        <v>128</v>
      </c>
      <c r="N233" s="2">
        <v>14</v>
      </c>
    </row>
    <row r="234" spans="1:14" ht="15.75" customHeight="1" x14ac:dyDescent="0.2">
      <c r="A234" s="1" t="s">
        <v>417</v>
      </c>
      <c r="C234" s="1" t="s">
        <v>26</v>
      </c>
      <c r="D234" s="1" t="s">
        <v>26</v>
      </c>
      <c r="E234" s="1">
        <v>11</v>
      </c>
      <c r="F234" s="1" t="s">
        <v>418</v>
      </c>
      <c r="G234" s="1">
        <v>400</v>
      </c>
      <c r="I234" s="1">
        <v>3</v>
      </c>
      <c r="M234" s="1">
        <v>97</v>
      </c>
      <c r="N234" s="2">
        <v>14</v>
      </c>
    </row>
    <row r="235" spans="1:14" ht="15.75" customHeight="1" x14ac:dyDescent="0.2">
      <c r="A235" s="1" t="s">
        <v>501</v>
      </c>
      <c r="C235" s="1" t="s">
        <v>33</v>
      </c>
      <c r="D235" s="1" t="s">
        <v>33</v>
      </c>
      <c r="E235" s="1">
        <v>16</v>
      </c>
      <c r="F235" s="1" t="s">
        <v>184</v>
      </c>
      <c r="G235" s="1">
        <v>1100</v>
      </c>
      <c r="H235" s="1">
        <v>26</v>
      </c>
      <c r="I235" s="1">
        <v>4</v>
      </c>
      <c r="M235" s="1">
        <v>68</v>
      </c>
      <c r="N235" s="2">
        <v>14</v>
      </c>
    </row>
    <row r="236" spans="1:14" ht="15.75" customHeight="1" x14ac:dyDescent="0.2">
      <c r="A236" s="1" t="s">
        <v>502</v>
      </c>
      <c r="C236" s="1" t="s">
        <v>33</v>
      </c>
      <c r="D236" s="1" t="s">
        <v>33</v>
      </c>
      <c r="E236" s="1">
        <v>12</v>
      </c>
      <c r="F236" s="1" t="s">
        <v>184</v>
      </c>
      <c r="G236" s="1">
        <v>1100</v>
      </c>
      <c r="H236" s="1">
        <v>26</v>
      </c>
      <c r="I236" s="1">
        <v>4</v>
      </c>
      <c r="M236" s="1">
        <v>68</v>
      </c>
      <c r="N236" s="2">
        <v>14</v>
      </c>
    </row>
    <row r="237" spans="1:14" ht="15.75" customHeight="1" x14ac:dyDescent="0.2">
      <c r="A237" s="1" t="s">
        <v>280</v>
      </c>
      <c r="C237" s="1" t="s">
        <v>29</v>
      </c>
      <c r="D237" s="1" t="s">
        <v>37</v>
      </c>
      <c r="E237" s="1">
        <v>24</v>
      </c>
      <c r="F237" s="1" t="s">
        <v>281</v>
      </c>
      <c r="G237" s="1">
        <v>950</v>
      </c>
      <c r="H237" s="1">
        <v>45</v>
      </c>
      <c r="I237" s="1">
        <v>1</v>
      </c>
      <c r="M237" s="1">
        <v>12</v>
      </c>
      <c r="N237" s="2">
        <v>14</v>
      </c>
    </row>
    <row r="238" spans="1:14" ht="15.75" customHeight="1" x14ac:dyDescent="0.2">
      <c r="A238" s="1" t="s">
        <v>205</v>
      </c>
      <c r="C238" s="1" t="s">
        <v>33</v>
      </c>
      <c r="D238" s="1" t="s">
        <v>33</v>
      </c>
      <c r="E238" s="1">
        <v>28</v>
      </c>
      <c r="F238" s="1" t="s">
        <v>206</v>
      </c>
      <c r="G238" s="1">
        <v>1100</v>
      </c>
      <c r="I238" s="1">
        <v>5</v>
      </c>
      <c r="N238" s="2">
        <v>14</v>
      </c>
    </row>
    <row r="239" spans="1:14" ht="15.75" customHeight="1" x14ac:dyDescent="0.2">
      <c r="A239" s="1" t="s">
        <v>385</v>
      </c>
      <c r="C239" s="1" t="s">
        <v>66</v>
      </c>
      <c r="D239" s="1" t="s">
        <v>20</v>
      </c>
      <c r="E239" s="1">
        <v>10</v>
      </c>
      <c r="F239" s="1" t="s">
        <v>386</v>
      </c>
      <c r="G239" s="1">
        <v>500</v>
      </c>
      <c r="I239" s="1">
        <v>4</v>
      </c>
      <c r="N239" s="2">
        <v>14</v>
      </c>
    </row>
    <row r="240" spans="1:14" ht="15.75" customHeight="1" x14ac:dyDescent="0.2">
      <c r="A240" s="1" t="s">
        <v>364</v>
      </c>
      <c r="C240" s="1" t="s">
        <v>33</v>
      </c>
      <c r="D240" s="1" t="s">
        <v>37</v>
      </c>
      <c r="E240" s="1">
        <v>16</v>
      </c>
      <c r="F240" s="1" t="s">
        <v>365</v>
      </c>
      <c r="G240" s="1">
        <v>900</v>
      </c>
      <c r="I240" s="1">
        <v>4</v>
      </c>
      <c r="M240" s="1">
        <v>170</v>
      </c>
      <c r="N240" s="2">
        <v>12</v>
      </c>
    </row>
    <row r="241" spans="1:14" ht="15.75" customHeight="1" x14ac:dyDescent="0.2">
      <c r="A241" s="1" t="s">
        <v>402</v>
      </c>
      <c r="C241" s="1" t="s">
        <v>42</v>
      </c>
      <c r="D241" s="1" t="s">
        <v>49</v>
      </c>
      <c r="E241" s="1">
        <v>26</v>
      </c>
      <c r="F241" s="1" t="s">
        <v>403</v>
      </c>
      <c r="G241" s="1">
        <v>1250</v>
      </c>
      <c r="H241" s="1">
        <v>2</v>
      </c>
      <c r="I241" s="1">
        <v>4</v>
      </c>
      <c r="L241" s="1">
        <v>1</v>
      </c>
      <c r="M241" s="1">
        <v>7</v>
      </c>
      <c r="N241" s="2">
        <v>12</v>
      </c>
    </row>
    <row r="242" spans="1:14" ht="15.75" customHeight="1" x14ac:dyDescent="0.2">
      <c r="A242" s="1" t="s">
        <v>173</v>
      </c>
      <c r="B242" s="1" t="s">
        <v>174</v>
      </c>
      <c r="C242" s="1" t="s">
        <v>19</v>
      </c>
      <c r="D242" s="1" t="s">
        <v>49</v>
      </c>
      <c r="E242" s="1">
        <v>32</v>
      </c>
      <c r="F242" s="1" t="s">
        <v>175</v>
      </c>
      <c r="G242" s="1">
        <v>1000</v>
      </c>
      <c r="H242" s="1">
        <v>37</v>
      </c>
      <c r="I242" s="1">
        <v>3</v>
      </c>
      <c r="M242" s="1">
        <v>140</v>
      </c>
      <c r="N242" s="2">
        <v>11</v>
      </c>
    </row>
    <row r="243" spans="1:14" ht="15.75" customHeight="1" x14ac:dyDescent="0.2">
      <c r="A243" s="1" t="s">
        <v>449</v>
      </c>
      <c r="C243" s="1" t="s">
        <v>42</v>
      </c>
      <c r="D243" s="1" t="s">
        <v>37</v>
      </c>
      <c r="E243" s="1">
        <v>22</v>
      </c>
      <c r="F243" s="1" t="s">
        <v>450</v>
      </c>
      <c r="G243" s="1">
        <v>1100</v>
      </c>
      <c r="H243" s="1">
        <v>51</v>
      </c>
      <c r="I243" s="1">
        <v>3</v>
      </c>
      <c r="M243" s="1">
        <v>64</v>
      </c>
      <c r="N243" s="2">
        <v>11</v>
      </c>
    </row>
    <row r="244" spans="1:14" ht="15.75" customHeight="1" x14ac:dyDescent="0.2">
      <c r="A244" s="1" t="s">
        <v>146</v>
      </c>
      <c r="C244" s="1" t="s">
        <v>29</v>
      </c>
      <c r="D244" s="1" t="s">
        <v>30</v>
      </c>
      <c r="E244" s="1">
        <v>47</v>
      </c>
      <c r="F244" s="1" t="s">
        <v>147</v>
      </c>
      <c r="G244" s="1">
        <v>1750</v>
      </c>
      <c r="I244" s="1">
        <v>6</v>
      </c>
      <c r="M244" s="1">
        <v>37</v>
      </c>
      <c r="N244" s="2">
        <v>11</v>
      </c>
    </row>
    <row r="245" spans="1:14" ht="15.75" customHeight="1" x14ac:dyDescent="0.2">
      <c r="A245" s="1" t="s">
        <v>300</v>
      </c>
      <c r="C245" s="1" t="s">
        <v>26</v>
      </c>
      <c r="D245" s="1" t="s">
        <v>26</v>
      </c>
      <c r="E245" s="1">
        <v>7</v>
      </c>
      <c r="F245" s="1" t="s">
        <v>301</v>
      </c>
      <c r="G245" s="1">
        <v>500</v>
      </c>
      <c r="I245" s="1">
        <v>3</v>
      </c>
      <c r="M245" s="1">
        <v>119</v>
      </c>
      <c r="N245" s="2">
        <v>10</v>
      </c>
    </row>
    <row r="246" spans="1:14" ht="15.75" customHeight="1" x14ac:dyDescent="0.2">
      <c r="A246" s="1" t="s">
        <v>400</v>
      </c>
      <c r="C246" s="1" t="s">
        <v>15</v>
      </c>
      <c r="D246" s="1" t="s">
        <v>16</v>
      </c>
      <c r="E246" s="1">
        <v>2</v>
      </c>
      <c r="F246" s="1" t="s">
        <v>401</v>
      </c>
      <c r="G246" s="1">
        <v>700</v>
      </c>
      <c r="H246" s="1">
        <v>23</v>
      </c>
      <c r="I246" s="1">
        <v>3</v>
      </c>
      <c r="L246" s="1">
        <v>4</v>
      </c>
      <c r="M246" s="1">
        <v>22</v>
      </c>
      <c r="N246" s="2">
        <v>10</v>
      </c>
    </row>
    <row r="247" spans="1:14" ht="15.75" customHeight="1" x14ac:dyDescent="0.2">
      <c r="A247" s="1" t="s">
        <v>237</v>
      </c>
      <c r="C247" s="1" t="s">
        <v>19</v>
      </c>
      <c r="D247" s="1" t="s">
        <v>49</v>
      </c>
      <c r="E247" s="1">
        <v>30</v>
      </c>
      <c r="F247" s="1" t="s">
        <v>238</v>
      </c>
      <c r="G247" s="1">
        <v>1100</v>
      </c>
      <c r="H247" s="1">
        <v>18</v>
      </c>
      <c r="I247" s="1">
        <v>5</v>
      </c>
      <c r="M247" s="1">
        <v>96</v>
      </c>
      <c r="N247" s="2">
        <v>5</v>
      </c>
    </row>
    <row r="248" spans="1:14" ht="15.75" customHeight="1" x14ac:dyDescent="0.2">
      <c r="A248" s="1" t="s">
        <v>332</v>
      </c>
      <c r="C248" s="1" t="s">
        <v>42</v>
      </c>
      <c r="D248" s="1" t="s">
        <v>16</v>
      </c>
      <c r="E248" s="1">
        <v>6</v>
      </c>
      <c r="F248" s="1" t="s">
        <v>333</v>
      </c>
      <c r="G248" s="1">
        <v>600</v>
      </c>
      <c r="H248" s="1">
        <v>68</v>
      </c>
      <c r="I248" s="1">
        <v>3</v>
      </c>
      <c r="M248" s="1">
        <v>77</v>
      </c>
      <c r="N248" s="2">
        <v>5</v>
      </c>
    </row>
    <row r="249" spans="1:14" ht="15.75" customHeight="1" x14ac:dyDescent="0.2">
      <c r="A249" s="1" t="s">
        <v>124</v>
      </c>
      <c r="C249" s="1" t="s">
        <v>29</v>
      </c>
      <c r="D249" s="1" t="s">
        <v>30</v>
      </c>
      <c r="E249" s="1">
        <v>30</v>
      </c>
      <c r="F249" s="1" t="s">
        <v>125</v>
      </c>
      <c r="G249" s="1">
        <v>900</v>
      </c>
      <c r="H249" s="1">
        <v>49</v>
      </c>
      <c r="I249" s="1">
        <v>5</v>
      </c>
      <c r="M249" s="1">
        <v>11</v>
      </c>
      <c r="N249" s="2">
        <v>5</v>
      </c>
    </row>
    <row r="250" spans="1:14" ht="15.75" customHeight="1" x14ac:dyDescent="0.2">
      <c r="A250" s="1" t="s">
        <v>231</v>
      </c>
      <c r="C250" s="1" t="s">
        <v>29</v>
      </c>
      <c r="D250" s="1" t="s">
        <v>30</v>
      </c>
      <c r="E250" s="1">
        <v>46</v>
      </c>
      <c r="F250" s="1" t="s">
        <v>232</v>
      </c>
      <c r="G250" s="1">
        <v>1150</v>
      </c>
      <c r="I250" s="1">
        <v>5</v>
      </c>
      <c r="K250" s="1">
        <v>1</v>
      </c>
      <c r="N250" s="2">
        <v>5</v>
      </c>
    </row>
    <row r="251" spans="1:14" ht="15.75" customHeight="1" x14ac:dyDescent="0.2">
      <c r="A251" s="1" t="s">
        <v>241</v>
      </c>
      <c r="C251" s="1" t="s">
        <v>66</v>
      </c>
      <c r="D251" s="1" t="s">
        <v>70</v>
      </c>
      <c r="E251" s="1">
        <v>32</v>
      </c>
      <c r="F251" s="1" t="s">
        <v>242</v>
      </c>
      <c r="G251" s="1">
        <v>500</v>
      </c>
      <c r="H251" s="1">
        <v>46</v>
      </c>
      <c r="I251" s="1">
        <v>2</v>
      </c>
      <c r="M251" s="1">
        <v>187</v>
      </c>
      <c r="N251" s="2">
        <v>4</v>
      </c>
    </row>
    <row r="252" spans="1:14" ht="15.75" customHeight="1" x14ac:dyDescent="0.2">
      <c r="N252" s="2"/>
    </row>
    <row r="253" spans="1:14" ht="15.75" customHeight="1" x14ac:dyDescent="0.2">
      <c r="N253" s="2"/>
    </row>
    <row r="254" spans="1:14" ht="15.75" customHeight="1" x14ac:dyDescent="0.2">
      <c r="N254" s="2"/>
    </row>
    <row r="255" spans="1:14" ht="15.75" customHeight="1" x14ac:dyDescent="0.2">
      <c r="N255" s="2"/>
    </row>
    <row r="256" spans="1:14" ht="15.75" customHeight="1" x14ac:dyDescent="0.2">
      <c r="N256" s="2"/>
    </row>
    <row r="257" spans="14:14" ht="15.75" customHeight="1" x14ac:dyDescent="0.2">
      <c r="N257" s="2"/>
    </row>
    <row r="258" spans="14:14" ht="15.75" customHeight="1" x14ac:dyDescent="0.2">
      <c r="N258" s="2"/>
    </row>
    <row r="259" spans="14:14" ht="15.75" customHeight="1" x14ac:dyDescent="0.2">
      <c r="N259" s="2"/>
    </row>
    <row r="260" spans="14:14" ht="15.75" customHeight="1" x14ac:dyDescent="0.2">
      <c r="N260" s="2"/>
    </row>
    <row r="261" spans="14:14" ht="15.75" customHeight="1" x14ac:dyDescent="0.2">
      <c r="N261" s="2"/>
    </row>
    <row r="262" spans="14:14" ht="15.75" customHeight="1" x14ac:dyDescent="0.2">
      <c r="N262" s="2"/>
    </row>
    <row r="263" spans="14:14" ht="15.75" customHeight="1" x14ac:dyDescent="0.2">
      <c r="N263" s="2"/>
    </row>
    <row r="264" spans="14:14" ht="15.75" customHeight="1" x14ac:dyDescent="0.2">
      <c r="N264" s="2"/>
    </row>
    <row r="265" spans="14:14" ht="15.75" customHeight="1" x14ac:dyDescent="0.2">
      <c r="N265" s="2"/>
    </row>
    <row r="266" spans="14:14" ht="15.75" customHeight="1" x14ac:dyDescent="0.2">
      <c r="N266" s="2"/>
    </row>
    <row r="267" spans="14:14" ht="15.75" customHeight="1" x14ac:dyDescent="0.2">
      <c r="N267" s="2"/>
    </row>
    <row r="268" spans="14:14" ht="15.75" customHeight="1" x14ac:dyDescent="0.2">
      <c r="N268" s="2"/>
    </row>
    <row r="269" spans="14:14" ht="15.75" customHeight="1" x14ac:dyDescent="0.2">
      <c r="N269" s="2"/>
    </row>
    <row r="270" spans="14:14" ht="15.75" customHeight="1" x14ac:dyDescent="0.2">
      <c r="N270" s="2"/>
    </row>
    <row r="271" spans="14:14" ht="15.75" customHeight="1" x14ac:dyDescent="0.2">
      <c r="N271" s="2"/>
    </row>
    <row r="272" spans="14:14" ht="15.75" customHeight="1" x14ac:dyDescent="0.2">
      <c r="N272" s="2"/>
    </row>
    <row r="273" spans="14:14" ht="15.75" customHeight="1" x14ac:dyDescent="0.2">
      <c r="N273" s="2"/>
    </row>
    <row r="274" spans="14:14" ht="15.75" customHeight="1" x14ac:dyDescent="0.2">
      <c r="N274" s="2"/>
    </row>
    <row r="275" spans="14:14" ht="15.75" customHeight="1" x14ac:dyDescent="0.2">
      <c r="N275" s="2"/>
    </row>
    <row r="276" spans="14:14" ht="15.75" customHeight="1" x14ac:dyDescent="0.2">
      <c r="N276" s="2"/>
    </row>
    <row r="277" spans="14:14" ht="15.75" customHeight="1" x14ac:dyDescent="0.2">
      <c r="N277" s="2"/>
    </row>
    <row r="278" spans="14:14" ht="15.75" customHeight="1" x14ac:dyDescent="0.2">
      <c r="N278" s="2"/>
    </row>
    <row r="279" spans="14:14" ht="15.75" customHeight="1" x14ac:dyDescent="0.2">
      <c r="N279" s="2"/>
    </row>
    <row r="280" spans="14:14" ht="15.75" customHeight="1" x14ac:dyDescent="0.2">
      <c r="N280" s="2"/>
    </row>
    <row r="281" spans="14:14" ht="15.75" customHeight="1" x14ac:dyDescent="0.2">
      <c r="N281" s="2"/>
    </row>
    <row r="282" spans="14:14" ht="15.75" customHeight="1" x14ac:dyDescent="0.2">
      <c r="N282" s="2"/>
    </row>
    <row r="283" spans="14:14" ht="15.75" customHeight="1" x14ac:dyDescent="0.2">
      <c r="N283" s="2"/>
    </row>
    <row r="284" spans="14:14" ht="15.75" customHeight="1" x14ac:dyDescent="0.2">
      <c r="N284" s="2"/>
    </row>
    <row r="285" spans="14:14" ht="15.75" customHeight="1" x14ac:dyDescent="0.2">
      <c r="N285" s="2"/>
    </row>
    <row r="286" spans="14:14" ht="15.75" customHeight="1" x14ac:dyDescent="0.2">
      <c r="N286" s="2"/>
    </row>
    <row r="287" spans="14:14" ht="15.75" customHeight="1" x14ac:dyDescent="0.2">
      <c r="N287" s="2"/>
    </row>
    <row r="288" spans="14:14" ht="15.75" customHeight="1" x14ac:dyDescent="0.2">
      <c r="N288" s="2"/>
    </row>
    <row r="289" spans="14:14" ht="15.75" customHeight="1" x14ac:dyDescent="0.2">
      <c r="N289" s="2"/>
    </row>
    <row r="290" spans="14:14" ht="15.75" customHeight="1" x14ac:dyDescent="0.2">
      <c r="N290" s="2"/>
    </row>
    <row r="291" spans="14:14" ht="15.75" customHeight="1" x14ac:dyDescent="0.2">
      <c r="N291" s="2"/>
    </row>
    <row r="292" spans="14:14" ht="15.75" customHeight="1" x14ac:dyDescent="0.2">
      <c r="N292" s="2"/>
    </row>
    <row r="293" spans="14:14" ht="15.75" customHeight="1" x14ac:dyDescent="0.2">
      <c r="N293" s="2"/>
    </row>
    <row r="294" spans="14:14" ht="15.75" customHeight="1" x14ac:dyDescent="0.2">
      <c r="N294" s="2"/>
    </row>
    <row r="295" spans="14:14" ht="15.75" customHeight="1" x14ac:dyDescent="0.2">
      <c r="N295" s="2"/>
    </row>
    <row r="296" spans="14:14" ht="15.75" customHeight="1" x14ac:dyDescent="0.2">
      <c r="N296" s="2"/>
    </row>
    <row r="297" spans="14:14" ht="15.75" customHeight="1" x14ac:dyDescent="0.2">
      <c r="N297" s="2"/>
    </row>
    <row r="298" spans="14:14" ht="15.75" customHeight="1" x14ac:dyDescent="0.2">
      <c r="N298" s="2"/>
    </row>
    <row r="299" spans="14:14" ht="15.75" customHeight="1" x14ac:dyDescent="0.2">
      <c r="N299" s="2"/>
    </row>
    <row r="300" spans="14:14" ht="15.75" customHeight="1" x14ac:dyDescent="0.2">
      <c r="N300" s="2"/>
    </row>
    <row r="301" spans="14:14" ht="15.75" customHeight="1" x14ac:dyDescent="0.2">
      <c r="N301" s="2"/>
    </row>
    <row r="302" spans="14:14" ht="15.75" customHeight="1" x14ac:dyDescent="0.2">
      <c r="N302" s="2"/>
    </row>
    <row r="303" spans="14:14" ht="15.75" customHeight="1" x14ac:dyDescent="0.2">
      <c r="N303" s="2"/>
    </row>
    <row r="304" spans="14:14" ht="15.75" customHeight="1" x14ac:dyDescent="0.2">
      <c r="N304" s="2"/>
    </row>
    <row r="305" spans="14:14" ht="15.75" customHeight="1" x14ac:dyDescent="0.2">
      <c r="N305" s="2"/>
    </row>
    <row r="306" spans="14:14" ht="15.75" customHeight="1" x14ac:dyDescent="0.2">
      <c r="N306" s="2"/>
    </row>
    <row r="307" spans="14:14" ht="15.75" customHeight="1" x14ac:dyDescent="0.2">
      <c r="N307" s="2"/>
    </row>
    <row r="308" spans="14:14" ht="15.75" customHeight="1" x14ac:dyDescent="0.2">
      <c r="N308" s="2"/>
    </row>
    <row r="309" spans="14:14" ht="15.75" customHeight="1" x14ac:dyDescent="0.2">
      <c r="N309" s="2"/>
    </row>
    <row r="310" spans="14:14" ht="15.75" customHeight="1" x14ac:dyDescent="0.2">
      <c r="N310" s="2"/>
    </row>
    <row r="311" spans="14:14" ht="15.75" customHeight="1" x14ac:dyDescent="0.2">
      <c r="N311" s="2"/>
    </row>
    <row r="312" spans="14:14" ht="15.75" customHeight="1" x14ac:dyDescent="0.2">
      <c r="N312" s="2"/>
    </row>
    <row r="313" spans="14:14" ht="15.75" customHeight="1" x14ac:dyDescent="0.2">
      <c r="N313" s="2"/>
    </row>
    <row r="314" spans="14:14" ht="15.75" customHeight="1" x14ac:dyDescent="0.2">
      <c r="N314" s="2"/>
    </row>
    <row r="315" spans="14:14" ht="15.75" customHeight="1" x14ac:dyDescent="0.2">
      <c r="N315" s="2"/>
    </row>
    <row r="316" spans="14:14" ht="15.75" customHeight="1" x14ac:dyDescent="0.2">
      <c r="N316" s="2"/>
    </row>
    <row r="317" spans="14:14" ht="15.75" customHeight="1" x14ac:dyDescent="0.2">
      <c r="N317" s="2"/>
    </row>
    <row r="318" spans="14:14" ht="15.75" customHeight="1" x14ac:dyDescent="0.2">
      <c r="N318" s="2"/>
    </row>
    <row r="319" spans="14:14" ht="15.75" customHeight="1" x14ac:dyDescent="0.2">
      <c r="N319" s="2"/>
    </row>
    <row r="320" spans="14:14" ht="15.75" customHeight="1" x14ac:dyDescent="0.2">
      <c r="N320" s="2"/>
    </row>
    <row r="321" spans="14:14" ht="15.75" customHeight="1" x14ac:dyDescent="0.2">
      <c r="N321" s="2"/>
    </row>
    <row r="322" spans="14:14" ht="15.75" customHeight="1" x14ac:dyDescent="0.2">
      <c r="N322" s="2"/>
    </row>
    <row r="323" spans="14:14" ht="15.75" customHeight="1" x14ac:dyDescent="0.2">
      <c r="N323" s="2"/>
    </row>
    <row r="324" spans="14:14" ht="15.75" customHeight="1" x14ac:dyDescent="0.2">
      <c r="N324" s="2"/>
    </row>
    <row r="325" spans="14:14" ht="15.75" customHeight="1" x14ac:dyDescent="0.2">
      <c r="N325" s="2"/>
    </row>
    <row r="326" spans="14:14" ht="15.75" customHeight="1" x14ac:dyDescent="0.2">
      <c r="N326" s="2"/>
    </row>
    <row r="327" spans="14:14" ht="15.75" customHeight="1" x14ac:dyDescent="0.2">
      <c r="N327" s="2"/>
    </row>
    <row r="328" spans="14:14" ht="15.75" customHeight="1" x14ac:dyDescent="0.2">
      <c r="N328" s="2"/>
    </row>
    <row r="329" spans="14:14" ht="15.75" customHeight="1" x14ac:dyDescent="0.2">
      <c r="N329" s="2"/>
    </row>
    <row r="330" spans="14:14" ht="15.75" customHeight="1" x14ac:dyDescent="0.2">
      <c r="N330" s="2"/>
    </row>
    <row r="331" spans="14:14" ht="15.75" customHeight="1" x14ac:dyDescent="0.2">
      <c r="N331" s="2"/>
    </row>
    <row r="332" spans="14:14" ht="15.75" customHeight="1" x14ac:dyDescent="0.2">
      <c r="N332" s="2"/>
    </row>
    <row r="333" spans="14:14" ht="15.75" customHeight="1" x14ac:dyDescent="0.2">
      <c r="N333" s="2"/>
    </row>
    <row r="334" spans="14:14" ht="15.75" customHeight="1" x14ac:dyDescent="0.2">
      <c r="N334" s="2"/>
    </row>
    <row r="335" spans="14:14" ht="15.75" customHeight="1" x14ac:dyDescent="0.2">
      <c r="N335" s="2"/>
    </row>
    <row r="336" spans="14:14" ht="15.75" customHeight="1" x14ac:dyDescent="0.2">
      <c r="N336" s="2"/>
    </row>
    <row r="337" spans="14:14" ht="15.75" customHeight="1" x14ac:dyDescent="0.2">
      <c r="N337" s="2"/>
    </row>
    <row r="338" spans="14:14" ht="15.75" customHeight="1" x14ac:dyDescent="0.2">
      <c r="N338" s="2"/>
    </row>
    <row r="339" spans="14:14" ht="15.75" customHeight="1" x14ac:dyDescent="0.2">
      <c r="N339" s="2"/>
    </row>
    <row r="340" spans="14:14" ht="15.75" customHeight="1" x14ac:dyDescent="0.2">
      <c r="N340" s="2"/>
    </row>
    <row r="341" spans="14:14" ht="15.75" customHeight="1" x14ac:dyDescent="0.2">
      <c r="N341" s="2"/>
    </row>
    <row r="342" spans="14:14" ht="15.75" customHeight="1" x14ac:dyDescent="0.2">
      <c r="N342" s="2"/>
    </row>
    <row r="343" spans="14:14" ht="15.75" customHeight="1" x14ac:dyDescent="0.2">
      <c r="N343" s="2"/>
    </row>
    <row r="344" spans="14:14" ht="15.75" customHeight="1" x14ac:dyDescent="0.2">
      <c r="N344" s="2"/>
    </row>
    <row r="345" spans="14:14" ht="15.75" customHeight="1" x14ac:dyDescent="0.2">
      <c r="N345" s="2"/>
    </row>
    <row r="346" spans="14:14" ht="15.75" customHeight="1" x14ac:dyDescent="0.2">
      <c r="N346" s="2"/>
    </row>
    <row r="347" spans="14:14" ht="15.75" customHeight="1" x14ac:dyDescent="0.2">
      <c r="N347" s="2"/>
    </row>
    <row r="348" spans="14:14" ht="15.75" customHeight="1" x14ac:dyDescent="0.2">
      <c r="N348" s="2"/>
    </row>
    <row r="349" spans="14:14" ht="15.75" customHeight="1" x14ac:dyDescent="0.2">
      <c r="N349" s="2"/>
    </row>
    <row r="350" spans="14:14" ht="15.75" customHeight="1" x14ac:dyDescent="0.2">
      <c r="N350" s="2"/>
    </row>
    <row r="351" spans="14:14" ht="15.75" customHeight="1" x14ac:dyDescent="0.2">
      <c r="N351" s="2"/>
    </row>
    <row r="352" spans="14:14" ht="15.75" customHeight="1" x14ac:dyDescent="0.2">
      <c r="N352" s="2"/>
    </row>
    <row r="353" spans="14:14" ht="15.75" customHeight="1" x14ac:dyDescent="0.2">
      <c r="N353" s="2"/>
    </row>
    <row r="354" spans="14:14" ht="15.75" customHeight="1" x14ac:dyDescent="0.2">
      <c r="N354" s="2"/>
    </row>
    <row r="355" spans="14:14" ht="15.75" customHeight="1" x14ac:dyDescent="0.2">
      <c r="N355" s="2"/>
    </row>
    <row r="356" spans="14:14" ht="15.75" customHeight="1" x14ac:dyDescent="0.2">
      <c r="N356" s="2"/>
    </row>
    <row r="357" spans="14:14" ht="15.75" customHeight="1" x14ac:dyDescent="0.2">
      <c r="N357" s="2"/>
    </row>
    <row r="358" spans="14:14" ht="15.75" customHeight="1" x14ac:dyDescent="0.2">
      <c r="N358" s="2"/>
    </row>
    <row r="359" spans="14:14" ht="15.75" customHeight="1" x14ac:dyDescent="0.2">
      <c r="N359" s="2"/>
    </row>
    <row r="360" spans="14:14" ht="15.75" customHeight="1" x14ac:dyDescent="0.2">
      <c r="N360" s="2"/>
    </row>
    <row r="361" spans="14:14" ht="15.75" customHeight="1" x14ac:dyDescent="0.2">
      <c r="N361" s="2"/>
    </row>
    <row r="362" spans="14:14" ht="15.75" customHeight="1" x14ac:dyDescent="0.2">
      <c r="N362" s="2"/>
    </row>
    <row r="363" spans="14:14" ht="15.75" customHeight="1" x14ac:dyDescent="0.2">
      <c r="N363" s="2"/>
    </row>
    <row r="364" spans="14:14" ht="15.75" customHeight="1" x14ac:dyDescent="0.2">
      <c r="N364" s="2"/>
    </row>
    <row r="365" spans="14:14" ht="15.75" customHeight="1" x14ac:dyDescent="0.2">
      <c r="N365" s="2"/>
    </row>
    <row r="366" spans="14:14" ht="15.75" customHeight="1" x14ac:dyDescent="0.2">
      <c r="N366" s="2"/>
    </row>
    <row r="367" spans="14:14" ht="15.75" customHeight="1" x14ac:dyDescent="0.2">
      <c r="N367" s="2"/>
    </row>
    <row r="368" spans="14:14" ht="15.75" customHeight="1" x14ac:dyDescent="0.2">
      <c r="N368" s="2"/>
    </row>
    <row r="369" spans="14:14" ht="15.75" customHeight="1" x14ac:dyDescent="0.2">
      <c r="N369" s="2"/>
    </row>
    <row r="370" spans="14:14" ht="15.75" customHeight="1" x14ac:dyDescent="0.2">
      <c r="N370" s="2"/>
    </row>
    <row r="371" spans="14:14" ht="15.75" customHeight="1" x14ac:dyDescent="0.2">
      <c r="N371" s="2"/>
    </row>
    <row r="372" spans="14:14" ht="15.75" customHeight="1" x14ac:dyDescent="0.2">
      <c r="N372" s="2"/>
    </row>
    <row r="373" spans="14:14" ht="15.75" customHeight="1" x14ac:dyDescent="0.2">
      <c r="N373" s="2"/>
    </row>
    <row r="374" spans="14:14" ht="15.75" customHeight="1" x14ac:dyDescent="0.2">
      <c r="N374" s="2"/>
    </row>
    <row r="375" spans="14:14" ht="15.75" customHeight="1" x14ac:dyDescent="0.2">
      <c r="N375" s="2"/>
    </row>
    <row r="376" spans="14:14" ht="15.75" customHeight="1" x14ac:dyDescent="0.2">
      <c r="N376" s="2"/>
    </row>
    <row r="377" spans="14:14" ht="15.75" customHeight="1" x14ac:dyDescent="0.2">
      <c r="N377" s="2"/>
    </row>
    <row r="378" spans="14:14" ht="15.75" customHeight="1" x14ac:dyDescent="0.2">
      <c r="N378" s="2"/>
    </row>
    <row r="379" spans="14:14" ht="15.75" customHeight="1" x14ac:dyDescent="0.2">
      <c r="N379" s="2"/>
    </row>
    <row r="380" spans="14:14" ht="15.75" customHeight="1" x14ac:dyDescent="0.2">
      <c r="N380" s="2"/>
    </row>
    <row r="381" spans="14:14" ht="15.75" customHeight="1" x14ac:dyDescent="0.2">
      <c r="N381" s="2"/>
    </row>
    <row r="382" spans="14:14" ht="15.75" customHeight="1" x14ac:dyDescent="0.2">
      <c r="N382" s="2"/>
    </row>
    <row r="383" spans="14:14" ht="15.75" customHeight="1" x14ac:dyDescent="0.2">
      <c r="N383" s="2"/>
    </row>
    <row r="384" spans="14:14" ht="15.75" customHeight="1" x14ac:dyDescent="0.2">
      <c r="N384" s="2"/>
    </row>
    <row r="385" spans="14:14" ht="15.75" customHeight="1" x14ac:dyDescent="0.2">
      <c r="N385" s="2"/>
    </row>
    <row r="386" spans="14:14" ht="15.75" customHeight="1" x14ac:dyDescent="0.2">
      <c r="N386" s="2"/>
    </row>
    <row r="387" spans="14:14" ht="15.75" customHeight="1" x14ac:dyDescent="0.2">
      <c r="N387" s="2"/>
    </row>
    <row r="388" spans="14:14" ht="15.75" customHeight="1" x14ac:dyDescent="0.2">
      <c r="N388" s="2"/>
    </row>
    <row r="389" spans="14:14" ht="15.75" customHeight="1" x14ac:dyDescent="0.2">
      <c r="N389" s="2"/>
    </row>
    <row r="390" spans="14:14" ht="15.75" customHeight="1" x14ac:dyDescent="0.2">
      <c r="N390" s="2"/>
    </row>
    <row r="391" spans="14:14" ht="15.75" customHeight="1" x14ac:dyDescent="0.2">
      <c r="N391" s="2"/>
    </row>
    <row r="392" spans="14:14" ht="15.75" customHeight="1" x14ac:dyDescent="0.2">
      <c r="N392" s="2"/>
    </row>
    <row r="393" spans="14:14" ht="15.75" customHeight="1" x14ac:dyDescent="0.2">
      <c r="N393" s="2"/>
    </row>
    <row r="394" spans="14:14" ht="15.75" customHeight="1" x14ac:dyDescent="0.2">
      <c r="N394" s="2"/>
    </row>
    <row r="395" spans="14:14" ht="15.75" customHeight="1" x14ac:dyDescent="0.2">
      <c r="N395" s="2"/>
    </row>
    <row r="396" spans="14:14" ht="15.75" customHeight="1" x14ac:dyDescent="0.2">
      <c r="N396" s="2"/>
    </row>
    <row r="397" spans="14:14" ht="15.75" customHeight="1" x14ac:dyDescent="0.2">
      <c r="N397" s="2"/>
    </row>
    <row r="398" spans="14:14" ht="15.75" customHeight="1" x14ac:dyDescent="0.2">
      <c r="N398" s="2"/>
    </row>
    <row r="399" spans="14:14" ht="15.75" customHeight="1" x14ac:dyDescent="0.2">
      <c r="N399" s="2"/>
    </row>
    <row r="400" spans="14:14" ht="15.75" customHeight="1" x14ac:dyDescent="0.2">
      <c r="N400" s="2"/>
    </row>
    <row r="401" spans="14:14" ht="15.75" customHeight="1" x14ac:dyDescent="0.2">
      <c r="N401" s="2"/>
    </row>
    <row r="402" spans="14:14" ht="15.75" customHeight="1" x14ac:dyDescent="0.2">
      <c r="N402" s="2"/>
    </row>
    <row r="403" spans="14:14" ht="15.75" customHeight="1" x14ac:dyDescent="0.2">
      <c r="N403" s="2"/>
    </row>
    <row r="404" spans="14:14" ht="15.75" customHeight="1" x14ac:dyDescent="0.2">
      <c r="N404" s="2"/>
    </row>
    <row r="405" spans="14:14" ht="15.75" customHeight="1" x14ac:dyDescent="0.2">
      <c r="N405" s="2"/>
    </row>
    <row r="406" spans="14:14" ht="15.75" customHeight="1" x14ac:dyDescent="0.2">
      <c r="N406" s="2"/>
    </row>
    <row r="407" spans="14:14" ht="15.75" customHeight="1" x14ac:dyDescent="0.2">
      <c r="N407" s="2"/>
    </row>
    <row r="408" spans="14:14" ht="15.75" customHeight="1" x14ac:dyDescent="0.2">
      <c r="N408" s="2"/>
    </row>
    <row r="409" spans="14:14" ht="15.75" customHeight="1" x14ac:dyDescent="0.2">
      <c r="N409" s="2"/>
    </row>
    <row r="410" spans="14:14" ht="15.75" customHeight="1" x14ac:dyDescent="0.2">
      <c r="N410" s="2"/>
    </row>
    <row r="411" spans="14:14" ht="15.75" customHeight="1" x14ac:dyDescent="0.2">
      <c r="N411" s="2"/>
    </row>
    <row r="412" spans="14:14" ht="15.75" customHeight="1" x14ac:dyDescent="0.2">
      <c r="N412" s="2"/>
    </row>
    <row r="413" spans="14:14" ht="15.75" customHeight="1" x14ac:dyDescent="0.2">
      <c r="N413" s="2"/>
    </row>
    <row r="414" spans="14:14" ht="15.75" customHeight="1" x14ac:dyDescent="0.2">
      <c r="N414" s="2"/>
    </row>
    <row r="415" spans="14:14" ht="15.75" customHeight="1" x14ac:dyDescent="0.2">
      <c r="N415" s="2"/>
    </row>
    <row r="416" spans="14:14" ht="15.75" customHeight="1" x14ac:dyDescent="0.2">
      <c r="N416" s="2"/>
    </row>
    <row r="417" spans="14:14" ht="15.75" customHeight="1" x14ac:dyDescent="0.2">
      <c r="N417" s="2"/>
    </row>
    <row r="418" spans="14:14" ht="15.75" customHeight="1" x14ac:dyDescent="0.2">
      <c r="N418" s="2"/>
    </row>
    <row r="419" spans="14:14" ht="15.75" customHeight="1" x14ac:dyDescent="0.2">
      <c r="N419" s="2"/>
    </row>
    <row r="420" spans="14:14" ht="15.75" customHeight="1" x14ac:dyDescent="0.2">
      <c r="N420" s="2"/>
    </row>
    <row r="421" spans="14:14" ht="15.75" customHeight="1" x14ac:dyDescent="0.2">
      <c r="N421" s="2"/>
    </row>
    <row r="422" spans="14:14" ht="15.75" customHeight="1" x14ac:dyDescent="0.2">
      <c r="N422" s="2"/>
    </row>
    <row r="423" spans="14:14" ht="15.75" customHeight="1" x14ac:dyDescent="0.2">
      <c r="N423" s="2"/>
    </row>
    <row r="424" spans="14:14" ht="15.75" customHeight="1" x14ac:dyDescent="0.2">
      <c r="N424" s="2"/>
    </row>
    <row r="425" spans="14:14" ht="15.75" customHeight="1" x14ac:dyDescent="0.2">
      <c r="N425" s="2"/>
    </row>
    <row r="426" spans="14:14" ht="15.75" customHeight="1" x14ac:dyDescent="0.2">
      <c r="N426" s="2"/>
    </row>
    <row r="427" spans="14:14" ht="15.75" customHeight="1" x14ac:dyDescent="0.2">
      <c r="N427" s="2"/>
    </row>
    <row r="428" spans="14:14" ht="15.75" customHeight="1" x14ac:dyDescent="0.2">
      <c r="N428" s="2"/>
    </row>
    <row r="429" spans="14:14" ht="15.75" customHeight="1" x14ac:dyDescent="0.2">
      <c r="N429" s="2"/>
    </row>
    <row r="430" spans="14:14" ht="15.75" customHeight="1" x14ac:dyDescent="0.2">
      <c r="N430" s="2"/>
    </row>
    <row r="431" spans="14:14" ht="15.75" customHeight="1" x14ac:dyDescent="0.2">
      <c r="N431" s="2"/>
    </row>
    <row r="432" spans="14:14" ht="15.75" customHeight="1" x14ac:dyDescent="0.2">
      <c r="N432" s="2"/>
    </row>
    <row r="433" spans="14:14" ht="15.75" customHeight="1" x14ac:dyDescent="0.2">
      <c r="N433" s="2"/>
    </row>
    <row r="434" spans="14:14" ht="15.75" customHeight="1" x14ac:dyDescent="0.2">
      <c r="N434" s="2"/>
    </row>
    <row r="435" spans="14:14" ht="15.75" customHeight="1" x14ac:dyDescent="0.2">
      <c r="N435" s="2"/>
    </row>
    <row r="436" spans="14:14" ht="15.75" customHeight="1" x14ac:dyDescent="0.2">
      <c r="N436" s="2"/>
    </row>
    <row r="437" spans="14:14" ht="15.75" customHeight="1" x14ac:dyDescent="0.2">
      <c r="N437" s="2"/>
    </row>
    <row r="438" spans="14:14" ht="15.75" customHeight="1" x14ac:dyDescent="0.2">
      <c r="N438" s="2"/>
    </row>
    <row r="439" spans="14:14" ht="15.75" customHeight="1" x14ac:dyDescent="0.2">
      <c r="N439" s="2"/>
    </row>
    <row r="440" spans="14:14" ht="15.75" customHeight="1" x14ac:dyDescent="0.2">
      <c r="N440" s="2"/>
    </row>
    <row r="441" spans="14:14" ht="15.75" customHeight="1" x14ac:dyDescent="0.2">
      <c r="N441" s="2"/>
    </row>
    <row r="442" spans="14:14" ht="15.75" customHeight="1" x14ac:dyDescent="0.2">
      <c r="N442" s="2"/>
    </row>
    <row r="443" spans="14:14" ht="15.75" customHeight="1" x14ac:dyDescent="0.2">
      <c r="N443" s="2"/>
    </row>
    <row r="444" spans="14:14" ht="15.75" customHeight="1" x14ac:dyDescent="0.2">
      <c r="N444" s="2"/>
    </row>
    <row r="445" spans="14:14" ht="15.75" customHeight="1" x14ac:dyDescent="0.2">
      <c r="N445" s="2"/>
    </row>
    <row r="446" spans="14:14" ht="15.75" customHeight="1" x14ac:dyDescent="0.2">
      <c r="N446" s="2"/>
    </row>
    <row r="447" spans="14:14" ht="15.75" customHeight="1" x14ac:dyDescent="0.2">
      <c r="N447" s="2"/>
    </row>
    <row r="448" spans="14:14" ht="15.75" customHeight="1" x14ac:dyDescent="0.2">
      <c r="N448" s="2"/>
    </row>
    <row r="449" spans="14:14" ht="15.75" customHeight="1" x14ac:dyDescent="0.2">
      <c r="N449" s="2"/>
    </row>
    <row r="450" spans="14:14" ht="15.75" customHeight="1" x14ac:dyDescent="0.2">
      <c r="N450" s="2"/>
    </row>
    <row r="451" spans="14:14" ht="15.75" customHeight="1" x14ac:dyDescent="0.2">
      <c r="N451" s="2"/>
    </row>
    <row r="452" spans="14:14" ht="15.75" customHeight="1" x14ac:dyDescent="0.2">
      <c r="N452" s="2"/>
    </row>
    <row r="453" spans="14:14" ht="15.75" customHeight="1" x14ac:dyDescent="0.2">
      <c r="N453" s="2"/>
    </row>
    <row r="454" spans="14:14" ht="15.75" customHeight="1" x14ac:dyDescent="0.2">
      <c r="N454" s="2"/>
    </row>
    <row r="455" spans="14:14" ht="15.75" customHeight="1" x14ac:dyDescent="0.2">
      <c r="N455" s="2"/>
    </row>
    <row r="456" spans="14:14" ht="15.75" customHeight="1" x14ac:dyDescent="0.2">
      <c r="N456" s="2"/>
    </row>
    <row r="457" spans="14:14" ht="15.75" customHeight="1" x14ac:dyDescent="0.2">
      <c r="N457" s="2"/>
    </row>
    <row r="458" spans="14:14" ht="15.75" customHeight="1" x14ac:dyDescent="0.2">
      <c r="N458" s="2"/>
    </row>
    <row r="459" spans="14:14" ht="15.75" customHeight="1" x14ac:dyDescent="0.2">
      <c r="N459" s="2"/>
    </row>
    <row r="460" spans="14:14" ht="15.75" customHeight="1" x14ac:dyDescent="0.2">
      <c r="N460" s="2"/>
    </row>
    <row r="461" spans="14:14" ht="15.75" customHeight="1" x14ac:dyDescent="0.2">
      <c r="N461" s="2"/>
    </row>
    <row r="462" spans="14:14" ht="15.75" customHeight="1" x14ac:dyDescent="0.2">
      <c r="N462" s="2"/>
    </row>
    <row r="463" spans="14:14" ht="15.75" customHeight="1" x14ac:dyDescent="0.2">
      <c r="N463" s="2"/>
    </row>
    <row r="464" spans="14:14" ht="15.75" customHeight="1" x14ac:dyDescent="0.2">
      <c r="N464" s="2"/>
    </row>
    <row r="465" spans="14:14" ht="15.75" customHeight="1" x14ac:dyDescent="0.2">
      <c r="N465" s="2"/>
    </row>
    <row r="466" spans="14:14" ht="15.75" customHeight="1" x14ac:dyDescent="0.2">
      <c r="N466" s="2"/>
    </row>
    <row r="467" spans="14:14" ht="15.75" customHeight="1" x14ac:dyDescent="0.2">
      <c r="N467" s="2"/>
    </row>
    <row r="468" spans="14:14" ht="15.75" customHeight="1" x14ac:dyDescent="0.2">
      <c r="N468" s="2"/>
    </row>
    <row r="469" spans="14:14" ht="15.75" customHeight="1" x14ac:dyDescent="0.2">
      <c r="N469" s="2"/>
    </row>
    <row r="470" spans="14:14" ht="15.75" customHeight="1" x14ac:dyDescent="0.2">
      <c r="N470" s="2"/>
    </row>
    <row r="471" spans="14:14" ht="15.75" customHeight="1" x14ac:dyDescent="0.2">
      <c r="N471" s="2"/>
    </row>
    <row r="472" spans="14:14" ht="15.75" customHeight="1" x14ac:dyDescent="0.2">
      <c r="N472" s="2"/>
    </row>
    <row r="473" spans="14:14" ht="15.75" customHeight="1" x14ac:dyDescent="0.2">
      <c r="N473" s="2"/>
    </row>
    <row r="474" spans="14:14" ht="15.75" customHeight="1" x14ac:dyDescent="0.2">
      <c r="N474" s="2"/>
    </row>
    <row r="475" spans="14:14" ht="15.75" customHeight="1" x14ac:dyDescent="0.2">
      <c r="N475" s="2"/>
    </row>
    <row r="476" spans="14:14" ht="15.75" customHeight="1" x14ac:dyDescent="0.2">
      <c r="N476" s="2"/>
    </row>
    <row r="477" spans="14:14" ht="15.75" customHeight="1" x14ac:dyDescent="0.2">
      <c r="N477" s="2"/>
    </row>
    <row r="478" spans="14:14" ht="15.75" customHeight="1" x14ac:dyDescent="0.2">
      <c r="N478" s="2"/>
    </row>
    <row r="479" spans="14:14" ht="15.75" customHeight="1" x14ac:dyDescent="0.2">
      <c r="N479" s="2"/>
    </row>
    <row r="480" spans="14:14" ht="15.75" customHeight="1" x14ac:dyDescent="0.2">
      <c r="N480" s="2"/>
    </row>
    <row r="481" spans="14:14" ht="15.75" customHeight="1" x14ac:dyDescent="0.2">
      <c r="N481" s="2"/>
    </row>
    <row r="482" spans="14:14" ht="15.75" customHeight="1" x14ac:dyDescent="0.2">
      <c r="N482" s="2"/>
    </row>
    <row r="483" spans="14:14" ht="15.75" customHeight="1" x14ac:dyDescent="0.2">
      <c r="N483" s="2"/>
    </row>
    <row r="484" spans="14:14" ht="15.75" customHeight="1" x14ac:dyDescent="0.2">
      <c r="N484" s="2"/>
    </row>
    <row r="485" spans="14:14" ht="15.75" customHeight="1" x14ac:dyDescent="0.2">
      <c r="N485" s="2"/>
    </row>
    <row r="486" spans="14:14" ht="15.75" customHeight="1" x14ac:dyDescent="0.2">
      <c r="N486" s="2"/>
    </row>
    <row r="487" spans="14:14" ht="15.75" customHeight="1" x14ac:dyDescent="0.2">
      <c r="N487" s="2"/>
    </row>
    <row r="488" spans="14:14" ht="15.75" customHeight="1" x14ac:dyDescent="0.2">
      <c r="N488" s="2"/>
    </row>
    <row r="489" spans="14:14" ht="15.75" customHeight="1" x14ac:dyDescent="0.2">
      <c r="N489" s="2"/>
    </row>
    <row r="490" spans="14:14" ht="15.75" customHeight="1" x14ac:dyDescent="0.2">
      <c r="N490" s="2"/>
    </row>
    <row r="491" spans="14:14" ht="15.75" customHeight="1" x14ac:dyDescent="0.2">
      <c r="N491" s="2"/>
    </row>
    <row r="492" spans="14:14" ht="15.75" customHeight="1" x14ac:dyDescent="0.2">
      <c r="N492" s="2"/>
    </row>
    <row r="493" spans="14:14" ht="15.75" customHeight="1" x14ac:dyDescent="0.2">
      <c r="N493" s="2"/>
    </row>
    <row r="494" spans="14:14" ht="15.75" customHeight="1" x14ac:dyDescent="0.2">
      <c r="N494" s="2"/>
    </row>
    <row r="495" spans="14:14" ht="15.75" customHeight="1" x14ac:dyDescent="0.2">
      <c r="N495" s="2"/>
    </row>
    <row r="496" spans="14:14" ht="15.75" customHeight="1" x14ac:dyDescent="0.2">
      <c r="N496" s="2"/>
    </row>
    <row r="497" spans="14:14" ht="15.75" customHeight="1" x14ac:dyDescent="0.2">
      <c r="N497" s="2"/>
    </row>
    <row r="498" spans="14:14" ht="15.75" customHeight="1" x14ac:dyDescent="0.2">
      <c r="N498" s="2"/>
    </row>
    <row r="499" spans="14:14" ht="15.75" customHeight="1" x14ac:dyDescent="0.2">
      <c r="N499" s="2"/>
    </row>
    <row r="500" spans="14:14" ht="15.75" customHeight="1" x14ac:dyDescent="0.2">
      <c r="N500" s="2"/>
    </row>
    <row r="501" spans="14:14" ht="15.75" customHeight="1" x14ac:dyDescent="0.2">
      <c r="N501" s="2"/>
    </row>
    <row r="502" spans="14:14" ht="15.75" customHeight="1" x14ac:dyDescent="0.2">
      <c r="N502" s="2"/>
    </row>
    <row r="503" spans="14:14" ht="15.75" customHeight="1" x14ac:dyDescent="0.2">
      <c r="N503" s="2"/>
    </row>
    <row r="504" spans="14:14" ht="15.75" customHeight="1" x14ac:dyDescent="0.2">
      <c r="N504" s="2"/>
    </row>
    <row r="505" spans="14:14" ht="15.75" customHeight="1" x14ac:dyDescent="0.2">
      <c r="N505" s="2"/>
    </row>
    <row r="506" spans="14:14" ht="15.75" customHeight="1" x14ac:dyDescent="0.2">
      <c r="N506" s="2"/>
    </row>
    <row r="507" spans="14:14" ht="15.75" customHeight="1" x14ac:dyDescent="0.2">
      <c r="N507" s="2"/>
    </row>
    <row r="508" spans="14:14" ht="15.75" customHeight="1" x14ac:dyDescent="0.2">
      <c r="N508" s="2"/>
    </row>
    <row r="509" spans="14:14" ht="15.75" customHeight="1" x14ac:dyDescent="0.2">
      <c r="N509" s="2"/>
    </row>
    <row r="510" spans="14:14" ht="15.75" customHeight="1" x14ac:dyDescent="0.2">
      <c r="N510" s="2"/>
    </row>
    <row r="511" spans="14:14" ht="15.75" customHeight="1" x14ac:dyDescent="0.2">
      <c r="N511" s="2"/>
    </row>
    <row r="512" spans="14:14" ht="15.75" customHeight="1" x14ac:dyDescent="0.2">
      <c r="N512" s="2"/>
    </row>
    <row r="513" spans="14:14" ht="15.75" customHeight="1" x14ac:dyDescent="0.2">
      <c r="N513" s="2"/>
    </row>
    <row r="514" spans="14:14" ht="15.75" customHeight="1" x14ac:dyDescent="0.2">
      <c r="N514" s="2"/>
    </row>
    <row r="515" spans="14:14" ht="15.75" customHeight="1" x14ac:dyDescent="0.2">
      <c r="N515" s="2"/>
    </row>
    <row r="516" spans="14:14" ht="15.75" customHeight="1" x14ac:dyDescent="0.2">
      <c r="N516" s="2"/>
    </row>
    <row r="517" spans="14:14" ht="15.75" customHeight="1" x14ac:dyDescent="0.2">
      <c r="N517" s="2"/>
    </row>
    <row r="518" spans="14:14" ht="15.75" customHeight="1" x14ac:dyDescent="0.2">
      <c r="N518" s="2"/>
    </row>
    <row r="519" spans="14:14" ht="15.75" customHeight="1" x14ac:dyDescent="0.2">
      <c r="N519" s="2"/>
    </row>
    <row r="520" spans="14:14" ht="15.75" customHeight="1" x14ac:dyDescent="0.2">
      <c r="N520" s="2"/>
    </row>
    <row r="521" spans="14:14" ht="15.75" customHeight="1" x14ac:dyDescent="0.2">
      <c r="N521" s="2"/>
    </row>
    <row r="522" spans="14:14" ht="15.75" customHeight="1" x14ac:dyDescent="0.2">
      <c r="N522" s="2"/>
    </row>
    <row r="523" spans="14:14" ht="15.75" customHeight="1" x14ac:dyDescent="0.2">
      <c r="N523" s="2"/>
    </row>
    <row r="524" spans="14:14" ht="15.75" customHeight="1" x14ac:dyDescent="0.2">
      <c r="N524" s="2"/>
    </row>
    <row r="525" spans="14:14" ht="15.75" customHeight="1" x14ac:dyDescent="0.2">
      <c r="N525" s="2"/>
    </row>
    <row r="526" spans="14:14" ht="15.75" customHeight="1" x14ac:dyDescent="0.2">
      <c r="N526" s="2"/>
    </row>
    <row r="527" spans="14:14" ht="15.75" customHeight="1" x14ac:dyDescent="0.2">
      <c r="N527" s="2"/>
    </row>
    <row r="528" spans="14:14" ht="15.75" customHeight="1" x14ac:dyDescent="0.2">
      <c r="N528" s="2"/>
    </row>
    <row r="529" spans="14:14" ht="15.75" customHeight="1" x14ac:dyDescent="0.2">
      <c r="N529" s="2"/>
    </row>
    <row r="530" spans="14:14" ht="15.75" customHeight="1" x14ac:dyDescent="0.2">
      <c r="N530" s="2"/>
    </row>
    <row r="531" spans="14:14" ht="15.75" customHeight="1" x14ac:dyDescent="0.2">
      <c r="N531" s="2"/>
    </row>
    <row r="532" spans="14:14" ht="15.75" customHeight="1" x14ac:dyDescent="0.2">
      <c r="N532" s="2"/>
    </row>
    <row r="533" spans="14:14" ht="15.75" customHeight="1" x14ac:dyDescent="0.2">
      <c r="N533" s="2"/>
    </row>
    <row r="534" spans="14:14" ht="15.75" customHeight="1" x14ac:dyDescent="0.2">
      <c r="N534" s="2"/>
    </row>
    <row r="535" spans="14:14" ht="15.75" customHeight="1" x14ac:dyDescent="0.2">
      <c r="N535" s="2"/>
    </row>
    <row r="536" spans="14:14" ht="15.75" customHeight="1" x14ac:dyDescent="0.2">
      <c r="N536" s="2"/>
    </row>
    <row r="537" spans="14:14" ht="15.75" customHeight="1" x14ac:dyDescent="0.2">
      <c r="N537" s="2"/>
    </row>
    <row r="538" spans="14:14" ht="15.75" customHeight="1" x14ac:dyDescent="0.2">
      <c r="N538" s="2"/>
    </row>
    <row r="539" spans="14:14" ht="15.75" customHeight="1" x14ac:dyDescent="0.2">
      <c r="N539" s="2"/>
    </row>
    <row r="540" spans="14:14" ht="15.75" customHeight="1" x14ac:dyDescent="0.2">
      <c r="N540" s="2"/>
    </row>
    <row r="541" spans="14:14" ht="15.75" customHeight="1" x14ac:dyDescent="0.2">
      <c r="N541" s="2"/>
    </row>
    <row r="542" spans="14:14" ht="15.75" customHeight="1" x14ac:dyDescent="0.2">
      <c r="N542" s="2"/>
    </row>
    <row r="543" spans="14:14" ht="15.75" customHeight="1" x14ac:dyDescent="0.2">
      <c r="N543" s="2"/>
    </row>
    <row r="544" spans="14:14" ht="15.75" customHeight="1" x14ac:dyDescent="0.2">
      <c r="N544" s="2"/>
    </row>
    <row r="545" spans="14:14" ht="15.75" customHeight="1" x14ac:dyDescent="0.2">
      <c r="N545" s="2"/>
    </row>
    <row r="546" spans="14:14" ht="15.75" customHeight="1" x14ac:dyDescent="0.2">
      <c r="N546" s="2"/>
    </row>
    <row r="547" spans="14:14" ht="15.75" customHeight="1" x14ac:dyDescent="0.2">
      <c r="N547" s="2"/>
    </row>
    <row r="548" spans="14:14" ht="15.75" customHeight="1" x14ac:dyDescent="0.2">
      <c r="N548" s="2"/>
    </row>
    <row r="549" spans="14:14" ht="15.75" customHeight="1" x14ac:dyDescent="0.2">
      <c r="N549" s="2"/>
    </row>
    <row r="550" spans="14:14" ht="15.75" customHeight="1" x14ac:dyDescent="0.2">
      <c r="N550" s="2"/>
    </row>
    <row r="551" spans="14:14" ht="15.75" customHeight="1" x14ac:dyDescent="0.2">
      <c r="N551" s="2"/>
    </row>
    <row r="552" spans="14:14" ht="15.75" customHeight="1" x14ac:dyDescent="0.2">
      <c r="N552" s="2"/>
    </row>
    <row r="553" spans="14:14" ht="15.75" customHeight="1" x14ac:dyDescent="0.2">
      <c r="N553" s="2"/>
    </row>
    <row r="554" spans="14:14" ht="15.75" customHeight="1" x14ac:dyDescent="0.2">
      <c r="N554" s="2"/>
    </row>
    <row r="555" spans="14:14" ht="15.75" customHeight="1" x14ac:dyDescent="0.2">
      <c r="N555" s="2"/>
    </row>
    <row r="556" spans="14:14" ht="15.75" customHeight="1" x14ac:dyDescent="0.2">
      <c r="N556" s="2"/>
    </row>
    <row r="557" spans="14:14" ht="15.75" customHeight="1" x14ac:dyDescent="0.2">
      <c r="N557" s="2"/>
    </row>
    <row r="558" spans="14:14" ht="15.75" customHeight="1" x14ac:dyDescent="0.2">
      <c r="N558" s="2"/>
    </row>
    <row r="559" spans="14:14" ht="15.75" customHeight="1" x14ac:dyDescent="0.2">
      <c r="N559" s="2"/>
    </row>
    <row r="560" spans="14:14" ht="15.75" customHeight="1" x14ac:dyDescent="0.2">
      <c r="N560" s="2"/>
    </row>
    <row r="561" spans="14:14" ht="15.75" customHeight="1" x14ac:dyDescent="0.2">
      <c r="N561" s="2"/>
    </row>
    <row r="562" spans="14:14" ht="15.75" customHeight="1" x14ac:dyDescent="0.2">
      <c r="N562" s="2"/>
    </row>
    <row r="563" spans="14:14" ht="15.75" customHeight="1" x14ac:dyDescent="0.2">
      <c r="N563" s="2"/>
    </row>
    <row r="564" spans="14:14" ht="15.75" customHeight="1" x14ac:dyDescent="0.2">
      <c r="N564" s="2"/>
    </row>
    <row r="565" spans="14:14" ht="15.75" customHeight="1" x14ac:dyDescent="0.2">
      <c r="N565" s="2"/>
    </row>
    <row r="566" spans="14:14" ht="15.75" customHeight="1" x14ac:dyDescent="0.2">
      <c r="N566" s="2"/>
    </row>
    <row r="567" spans="14:14" ht="15.75" customHeight="1" x14ac:dyDescent="0.2">
      <c r="N567" s="2"/>
    </row>
    <row r="568" spans="14:14" ht="15.75" customHeight="1" x14ac:dyDescent="0.2">
      <c r="N568" s="2"/>
    </row>
    <row r="569" spans="14:14" ht="15.75" customHeight="1" x14ac:dyDescent="0.2">
      <c r="N569" s="2"/>
    </row>
    <row r="570" spans="14:14" ht="15.75" customHeight="1" x14ac:dyDescent="0.2">
      <c r="N570" s="2"/>
    </row>
    <row r="571" spans="14:14" ht="15.75" customHeight="1" x14ac:dyDescent="0.2">
      <c r="N571" s="2"/>
    </row>
    <row r="572" spans="14:14" ht="15.75" customHeight="1" x14ac:dyDescent="0.2">
      <c r="N572" s="2"/>
    </row>
    <row r="573" spans="14:14" ht="15.75" customHeight="1" x14ac:dyDescent="0.2">
      <c r="N573" s="2"/>
    </row>
    <row r="574" spans="14:14" ht="15.75" customHeight="1" x14ac:dyDescent="0.2">
      <c r="N574" s="2"/>
    </row>
    <row r="575" spans="14:14" ht="15.75" customHeight="1" x14ac:dyDescent="0.2">
      <c r="N575" s="2"/>
    </row>
    <row r="576" spans="14:14" ht="15.75" customHeight="1" x14ac:dyDescent="0.2">
      <c r="N576" s="2"/>
    </row>
    <row r="577" spans="14:14" ht="15.75" customHeight="1" x14ac:dyDescent="0.2">
      <c r="N577" s="2"/>
    </row>
    <row r="578" spans="14:14" ht="15.75" customHeight="1" x14ac:dyDescent="0.2">
      <c r="N578" s="2"/>
    </row>
    <row r="579" spans="14:14" ht="15.75" customHeight="1" x14ac:dyDescent="0.2">
      <c r="N579" s="2"/>
    </row>
    <row r="580" spans="14:14" ht="15.75" customHeight="1" x14ac:dyDescent="0.2">
      <c r="N580" s="2"/>
    </row>
    <row r="581" spans="14:14" ht="15.75" customHeight="1" x14ac:dyDescent="0.2">
      <c r="N581" s="2"/>
    </row>
    <row r="582" spans="14:14" ht="15.75" customHeight="1" x14ac:dyDescent="0.2">
      <c r="N582" s="2"/>
    </row>
    <row r="583" spans="14:14" ht="15.75" customHeight="1" x14ac:dyDescent="0.2">
      <c r="N583" s="2"/>
    </row>
    <row r="584" spans="14:14" ht="15.75" customHeight="1" x14ac:dyDescent="0.2">
      <c r="N584" s="2"/>
    </row>
    <row r="585" spans="14:14" ht="15.75" customHeight="1" x14ac:dyDescent="0.2">
      <c r="N585" s="2"/>
    </row>
    <row r="586" spans="14:14" ht="15.75" customHeight="1" x14ac:dyDescent="0.2">
      <c r="N586" s="2"/>
    </row>
    <row r="587" spans="14:14" ht="15.75" customHeight="1" x14ac:dyDescent="0.2">
      <c r="N587" s="2"/>
    </row>
    <row r="588" spans="14:14" ht="15.75" customHeight="1" x14ac:dyDescent="0.2">
      <c r="N588" s="2"/>
    </row>
    <row r="589" spans="14:14" ht="15.75" customHeight="1" x14ac:dyDescent="0.2">
      <c r="N589" s="2"/>
    </row>
    <row r="590" spans="14:14" ht="15.75" customHeight="1" x14ac:dyDescent="0.2">
      <c r="N590" s="2"/>
    </row>
    <row r="591" spans="14:14" ht="15.75" customHeight="1" x14ac:dyDescent="0.2">
      <c r="N591" s="2"/>
    </row>
    <row r="592" spans="14:14" ht="15.75" customHeight="1" x14ac:dyDescent="0.2">
      <c r="N592" s="2"/>
    </row>
    <row r="593" spans="14:14" ht="15.75" customHeight="1" x14ac:dyDescent="0.2">
      <c r="N593" s="2"/>
    </row>
    <row r="594" spans="14:14" ht="15.75" customHeight="1" x14ac:dyDescent="0.2">
      <c r="N594" s="2"/>
    </row>
    <row r="595" spans="14:14" ht="15.75" customHeight="1" x14ac:dyDescent="0.2">
      <c r="N595" s="2"/>
    </row>
    <row r="596" spans="14:14" ht="15.75" customHeight="1" x14ac:dyDescent="0.2">
      <c r="N596" s="2"/>
    </row>
    <row r="597" spans="14:14" ht="15.75" customHeight="1" x14ac:dyDescent="0.2">
      <c r="N597" s="2"/>
    </row>
    <row r="598" spans="14:14" ht="15.75" customHeight="1" x14ac:dyDescent="0.2">
      <c r="N598" s="2"/>
    </row>
    <row r="599" spans="14:14" ht="15.75" customHeight="1" x14ac:dyDescent="0.2">
      <c r="N599" s="2"/>
    </row>
    <row r="600" spans="14:14" ht="15.75" customHeight="1" x14ac:dyDescent="0.2">
      <c r="N600" s="2"/>
    </row>
    <row r="601" spans="14:14" ht="15.75" customHeight="1" x14ac:dyDescent="0.2">
      <c r="N601" s="2"/>
    </row>
    <row r="602" spans="14:14" ht="15.75" customHeight="1" x14ac:dyDescent="0.2">
      <c r="N602" s="2"/>
    </row>
    <row r="603" spans="14:14" ht="15.75" customHeight="1" x14ac:dyDescent="0.2">
      <c r="N603" s="2"/>
    </row>
    <row r="604" spans="14:14" ht="15.75" customHeight="1" x14ac:dyDescent="0.2">
      <c r="N604" s="2"/>
    </row>
    <row r="605" spans="14:14" ht="15.75" customHeight="1" x14ac:dyDescent="0.2">
      <c r="N605" s="2"/>
    </row>
    <row r="606" spans="14:14" ht="15.75" customHeight="1" x14ac:dyDescent="0.2">
      <c r="N606" s="2"/>
    </row>
    <row r="607" spans="14:14" ht="15.75" customHeight="1" x14ac:dyDescent="0.2">
      <c r="N607" s="2"/>
    </row>
    <row r="608" spans="14:14" ht="15.75" customHeight="1" x14ac:dyDescent="0.2">
      <c r="N608" s="2"/>
    </row>
    <row r="609" spans="14:14" ht="15.75" customHeight="1" x14ac:dyDescent="0.2">
      <c r="N609" s="2"/>
    </row>
    <row r="610" spans="14:14" ht="15.75" customHeight="1" x14ac:dyDescent="0.2">
      <c r="N610" s="2"/>
    </row>
    <row r="611" spans="14:14" ht="15.75" customHeight="1" x14ac:dyDescent="0.2">
      <c r="N611" s="2"/>
    </row>
    <row r="612" spans="14:14" ht="15.75" customHeight="1" x14ac:dyDescent="0.2">
      <c r="N612" s="2"/>
    </row>
    <row r="613" spans="14:14" ht="15.75" customHeight="1" x14ac:dyDescent="0.2">
      <c r="N613" s="2"/>
    </row>
    <row r="614" spans="14:14" ht="15.75" customHeight="1" x14ac:dyDescent="0.2">
      <c r="N614" s="2"/>
    </row>
    <row r="615" spans="14:14" ht="15.75" customHeight="1" x14ac:dyDescent="0.2">
      <c r="N615" s="2"/>
    </row>
    <row r="616" spans="14:14" ht="15.75" customHeight="1" x14ac:dyDescent="0.2">
      <c r="N616" s="2"/>
    </row>
    <row r="617" spans="14:14" ht="15.75" customHeight="1" x14ac:dyDescent="0.2">
      <c r="N617" s="2"/>
    </row>
    <row r="618" spans="14:14" ht="15.75" customHeight="1" x14ac:dyDescent="0.2">
      <c r="N618" s="2"/>
    </row>
    <row r="619" spans="14:14" ht="15.75" customHeight="1" x14ac:dyDescent="0.2">
      <c r="N619" s="2"/>
    </row>
    <row r="620" spans="14:14" ht="15.75" customHeight="1" x14ac:dyDescent="0.2">
      <c r="N620" s="2"/>
    </row>
    <row r="621" spans="14:14" ht="15.75" customHeight="1" x14ac:dyDescent="0.2">
      <c r="N621" s="2"/>
    </row>
    <row r="622" spans="14:14" ht="15.75" customHeight="1" x14ac:dyDescent="0.2">
      <c r="N622" s="2"/>
    </row>
    <row r="623" spans="14:14" ht="15.75" customHeight="1" x14ac:dyDescent="0.2">
      <c r="N623" s="2"/>
    </row>
    <row r="624" spans="14:14" ht="15.75" customHeight="1" x14ac:dyDescent="0.2">
      <c r="N624" s="2"/>
    </row>
    <row r="625" spans="14:14" ht="15.75" customHeight="1" x14ac:dyDescent="0.2">
      <c r="N625" s="2"/>
    </row>
    <row r="626" spans="14:14" ht="15.75" customHeight="1" x14ac:dyDescent="0.2">
      <c r="N626" s="2"/>
    </row>
    <row r="627" spans="14:14" ht="15.75" customHeight="1" x14ac:dyDescent="0.2">
      <c r="N627" s="2"/>
    </row>
    <row r="628" spans="14:14" ht="15.75" customHeight="1" x14ac:dyDescent="0.2">
      <c r="N628" s="2"/>
    </row>
    <row r="629" spans="14:14" ht="15.75" customHeight="1" x14ac:dyDescent="0.2">
      <c r="N629" s="2"/>
    </row>
    <row r="630" spans="14:14" ht="15.75" customHeight="1" x14ac:dyDescent="0.2">
      <c r="N630" s="2"/>
    </row>
    <row r="631" spans="14:14" ht="15.75" customHeight="1" x14ac:dyDescent="0.2">
      <c r="N631" s="2"/>
    </row>
    <row r="632" spans="14:14" ht="15.75" customHeight="1" x14ac:dyDescent="0.2">
      <c r="N632" s="2"/>
    </row>
    <row r="633" spans="14:14" ht="15.75" customHeight="1" x14ac:dyDescent="0.2">
      <c r="N633" s="2"/>
    </row>
    <row r="634" spans="14:14" ht="15.75" customHeight="1" x14ac:dyDescent="0.2">
      <c r="N634" s="2"/>
    </row>
    <row r="635" spans="14:14" ht="15.75" customHeight="1" x14ac:dyDescent="0.2">
      <c r="N635" s="2"/>
    </row>
    <row r="636" spans="14:14" ht="15.75" customHeight="1" x14ac:dyDescent="0.2">
      <c r="N636" s="2"/>
    </row>
    <row r="637" spans="14:14" ht="15.75" customHeight="1" x14ac:dyDescent="0.2">
      <c r="N637" s="2"/>
    </row>
    <row r="638" spans="14:14" ht="15.75" customHeight="1" x14ac:dyDescent="0.2">
      <c r="N638" s="2"/>
    </row>
    <row r="639" spans="14:14" ht="15.75" customHeight="1" x14ac:dyDescent="0.2">
      <c r="N639" s="2"/>
    </row>
    <row r="640" spans="14:14" ht="15.75" customHeight="1" x14ac:dyDescent="0.2">
      <c r="N640" s="2"/>
    </row>
    <row r="641" spans="14:14" ht="15.75" customHeight="1" x14ac:dyDescent="0.2">
      <c r="N641" s="2"/>
    </row>
    <row r="642" spans="14:14" ht="15.75" customHeight="1" x14ac:dyDescent="0.2">
      <c r="N642" s="2"/>
    </row>
    <row r="643" spans="14:14" ht="15.75" customHeight="1" x14ac:dyDescent="0.2">
      <c r="N643" s="2"/>
    </row>
    <row r="644" spans="14:14" ht="15.75" customHeight="1" x14ac:dyDescent="0.2">
      <c r="N644" s="2"/>
    </row>
    <row r="645" spans="14:14" ht="15.75" customHeight="1" x14ac:dyDescent="0.2">
      <c r="N645" s="2"/>
    </row>
    <row r="646" spans="14:14" ht="15.75" customHeight="1" x14ac:dyDescent="0.2">
      <c r="N646" s="2"/>
    </row>
    <row r="647" spans="14:14" ht="15.75" customHeight="1" x14ac:dyDescent="0.2">
      <c r="N647" s="2"/>
    </row>
    <row r="648" spans="14:14" ht="15.75" customHeight="1" x14ac:dyDescent="0.2">
      <c r="N648" s="2"/>
    </row>
    <row r="649" spans="14:14" ht="15.75" customHeight="1" x14ac:dyDescent="0.2">
      <c r="N649" s="2"/>
    </row>
    <row r="650" spans="14:14" ht="15.75" customHeight="1" x14ac:dyDescent="0.2">
      <c r="N650" s="2"/>
    </row>
    <row r="651" spans="14:14" ht="15.75" customHeight="1" x14ac:dyDescent="0.2">
      <c r="N651" s="2"/>
    </row>
    <row r="652" spans="14:14" ht="15.75" customHeight="1" x14ac:dyDescent="0.2">
      <c r="N652" s="2"/>
    </row>
    <row r="653" spans="14:14" ht="15.75" customHeight="1" x14ac:dyDescent="0.2">
      <c r="N653" s="2"/>
    </row>
    <row r="654" spans="14:14" ht="15.75" customHeight="1" x14ac:dyDescent="0.2">
      <c r="N654" s="2"/>
    </row>
    <row r="655" spans="14:14" ht="15.75" customHeight="1" x14ac:dyDescent="0.2">
      <c r="N655" s="2"/>
    </row>
    <row r="656" spans="14:14" ht="15.75" customHeight="1" x14ac:dyDescent="0.2">
      <c r="N656" s="2"/>
    </row>
    <row r="657" spans="14:14" ht="15.75" customHeight="1" x14ac:dyDescent="0.2">
      <c r="N657" s="2"/>
    </row>
    <row r="658" spans="14:14" ht="15.75" customHeight="1" x14ac:dyDescent="0.2">
      <c r="N658" s="2"/>
    </row>
    <row r="659" spans="14:14" ht="15.75" customHeight="1" x14ac:dyDescent="0.2">
      <c r="N659" s="2"/>
    </row>
    <row r="660" spans="14:14" ht="15.75" customHeight="1" x14ac:dyDescent="0.2">
      <c r="N660" s="2"/>
    </row>
    <row r="661" spans="14:14" ht="15.75" customHeight="1" x14ac:dyDescent="0.2">
      <c r="N661" s="2"/>
    </row>
    <row r="662" spans="14:14" ht="15.75" customHeight="1" x14ac:dyDescent="0.2">
      <c r="N662" s="2"/>
    </row>
    <row r="663" spans="14:14" ht="15.75" customHeight="1" x14ac:dyDescent="0.2">
      <c r="N663" s="2"/>
    </row>
    <row r="664" spans="14:14" ht="15.75" customHeight="1" x14ac:dyDescent="0.2">
      <c r="N664" s="2"/>
    </row>
    <row r="665" spans="14:14" ht="15.75" customHeight="1" x14ac:dyDescent="0.2">
      <c r="N665" s="2"/>
    </row>
    <row r="666" spans="14:14" ht="15.75" customHeight="1" x14ac:dyDescent="0.2">
      <c r="N666" s="2"/>
    </row>
    <row r="667" spans="14:14" ht="15.75" customHeight="1" x14ac:dyDescent="0.2">
      <c r="N667" s="2"/>
    </row>
    <row r="668" spans="14:14" ht="15.75" customHeight="1" x14ac:dyDescent="0.2">
      <c r="N668" s="2"/>
    </row>
    <row r="669" spans="14:14" ht="15.75" customHeight="1" x14ac:dyDescent="0.2">
      <c r="N669" s="2"/>
    </row>
    <row r="670" spans="14:14" ht="15.75" customHeight="1" x14ac:dyDescent="0.2">
      <c r="N670" s="2"/>
    </row>
    <row r="671" spans="14:14" ht="15.75" customHeight="1" x14ac:dyDescent="0.2">
      <c r="N671" s="2"/>
    </row>
    <row r="672" spans="14:14" ht="15.75" customHeight="1" x14ac:dyDescent="0.2">
      <c r="N672" s="2"/>
    </row>
    <row r="673" spans="14:14" ht="15.75" customHeight="1" x14ac:dyDescent="0.2">
      <c r="N673" s="2"/>
    </row>
    <row r="674" spans="14:14" ht="15.75" customHeight="1" x14ac:dyDescent="0.2">
      <c r="N674" s="2"/>
    </row>
    <row r="675" spans="14:14" ht="15.75" customHeight="1" x14ac:dyDescent="0.2">
      <c r="N675" s="2"/>
    </row>
    <row r="676" spans="14:14" ht="15.75" customHeight="1" x14ac:dyDescent="0.2">
      <c r="N676" s="2"/>
    </row>
    <row r="677" spans="14:14" ht="15.75" customHeight="1" x14ac:dyDescent="0.2">
      <c r="N677" s="2"/>
    </row>
    <row r="678" spans="14:14" ht="15.75" customHeight="1" x14ac:dyDescent="0.2">
      <c r="N678" s="2"/>
    </row>
    <row r="679" spans="14:14" ht="15.75" customHeight="1" x14ac:dyDescent="0.2">
      <c r="N679" s="2"/>
    </row>
    <row r="680" spans="14:14" ht="15.75" customHeight="1" x14ac:dyDescent="0.2">
      <c r="N680" s="2"/>
    </row>
    <row r="681" spans="14:14" ht="15.75" customHeight="1" x14ac:dyDescent="0.2">
      <c r="N681" s="2"/>
    </row>
    <row r="682" spans="14:14" ht="15.75" customHeight="1" x14ac:dyDescent="0.2">
      <c r="N682" s="2"/>
    </row>
    <row r="683" spans="14:14" ht="15.75" customHeight="1" x14ac:dyDescent="0.2">
      <c r="N683" s="2"/>
    </row>
    <row r="684" spans="14:14" ht="15.75" customHeight="1" x14ac:dyDescent="0.2">
      <c r="N684" s="2"/>
    </row>
    <row r="685" spans="14:14" ht="15.75" customHeight="1" x14ac:dyDescent="0.2">
      <c r="N685" s="2"/>
    </row>
    <row r="686" spans="14:14" ht="15.75" customHeight="1" x14ac:dyDescent="0.2">
      <c r="N686" s="2"/>
    </row>
    <row r="687" spans="14:14" ht="15.75" customHeight="1" x14ac:dyDescent="0.2">
      <c r="N687" s="2"/>
    </row>
    <row r="688" spans="14:14" ht="15.75" customHeight="1" x14ac:dyDescent="0.2">
      <c r="N688" s="2"/>
    </row>
    <row r="689" spans="14:14" ht="15.75" customHeight="1" x14ac:dyDescent="0.2">
      <c r="N689" s="2"/>
    </row>
    <row r="690" spans="14:14" ht="15.75" customHeight="1" x14ac:dyDescent="0.2">
      <c r="N690" s="2"/>
    </row>
    <row r="691" spans="14:14" ht="15.75" customHeight="1" x14ac:dyDescent="0.2">
      <c r="N691" s="2"/>
    </row>
    <row r="692" spans="14:14" ht="15.75" customHeight="1" x14ac:dyDescent="0.2">
      <c r="N692" s="2"/>
    </row>
    <row r="693" spans="14:14" ht="15.75" customHeight="1" x14ac:dyDescent="0.2">
      <c r="N693" s="2"/>
    </row>
    <row r="694" spans="14:14" ht="15.75" customHeight="1" x14ac:dyDescent="0.2">
      <c r="N694" s="2"/>
    </row>
    <row r="695" spans="14:14" ht="15.75" customHeight="1" x14ac:dyDescent="0.2">
      <c r="N695" s="2"/>
    </row>
    <row r="696" spans="14:14" ht="15.75" customHeight="1" x14ac:dyDescent="0.2">
      <c r="N696" s="2"/>
    </row>
    <row r="697" spans="14:14" ht="15.75" customHeight="1" x14ac:dyDescent="0.2">
      <c r="N697" s="2"/>
    </row>
    <row r="698" spans="14:14" ht="15.75" customHeight="1" x14ac:dyDescent="0.2">
      <c r="N698" s="2"/>
    </row>
    <row r="699" spans="14:14" ht="15.75" customHeight="1" x14ac:dyDescent="0.2">
      <c r="N699" s="2"/>
    </row>
    <row r="700" spans="14:14" ht="15.75" customHeight="1" x14ac:dyDescent="0.2">
      <c r="N700" s="2"/>
    </row>
    <row r="701" spans="14:14" ht="15.75" customHeight="1" x14ac:dyDescent="0.2">
      <c r="N701" s="2"/>
    </row>
    <row r="702" spans="14:14" ht="15.75" customHeight="1" x14ac:dyDescent="0.2">
      <c r="N702" s="2"/>
    </row>
    <row r="703" spans="14:14" ht="15.75" customHeight="1" x14ac:dyDescent="0.2">
      <c r="N703" s="2"/>
    </row>
    <row r="704" spans="14:14" ht="15.75" customHeight="1" x14ac:dyDescent="0.2">
      <c r="N704" s="2"/>
    </row>
    <row r="705" spans="14:14" ht="15.75" customHeight="1" x14ac:dyDescent="0.2">
      <c r="N705" s="2"/>
    </row>
    <row r="706" spans="14:14" ht="15.75" customHeight="1" x14ac:dyDescent="0.2">
      <c r="N706" s="2"/>
    </row>
    <row r="707" spans="14:14" ht="15.75" customHeight="1" x14ac:dyDescent="0.2">
      <c r="N707" s="2"/>
    </row>
    <row r="708" spans="14:14" ht="15.75" customHeight="1" x14ac:dyDescent="0.2">
      <c r="N708" s="2"/>
    </row>
    <row r="709" spans="14:14" ht="15.75" customHeight="1" x14ac:dyDescent="0.2">
      <c r="N709" s="2"/>
    </row>
    <row r="710" spans="14:14" ht="15.75" customHeight="1" x14ac:dyDescent="0.2">
      <c r="N710" s="2"/>
    </row>
    <row r="711" spans="14:14" ht="15.75" customHeight="1" x14ac:dyDescent="0.2">
      <c r="N711" s="2"/>
    </row>
    <row r="712" spans="14:14" ht="15.75" customHeight="1" x14ac:dyDescent="0.2">
      <c r="N712" s="2"/>
    </row>
    <row r="713" spans="14:14" ht="15.75" customHeight="1" x14ac:dyDescent="0.2">
      <c r="N713" s="2"/>
    </row>
    <row r="714" spans="14:14" ht="15.75" customHeight="1" x14ac:dyDescent="0.2">
      <c r="N714" s="2"/>
    </row>
    <row r="715" spans="14:14" ht="15.75" customHeight="1" x14ac:dyDescent="0.2">
      <c r="N715" s="2"/>
    </row>
    <row r="716" spans="14:14" ht="15.75" customHeight="1" x14ac:dyDescent="0.2">
      <c r="N716" s="2"/>
    </row>
    <row r="717" spans="14:14" ht="15.75" customHeight="1" x14ac:dyDescent="0.2">
      <c r="N717" s="2"/>
    </row>
    <row r="718" spans="14:14" ht="15.75" customHeight="1" x14ac:dyDescent="0.2">
      <c r="N718" s="2"/>
    </row>
    <row r="719" spans="14:14" ht="15.75" customHeight="1" x14ac:dyDescent="0.2">
      <c r="N719" s="2"/>
    </row>
    <row r="720" spans="14:14" ht="15.75" customHeight="1" x14ac:dyDescent="0.2">
      <c r="N720" s="2"/>
    </row>
    <row r="721" spans="14:14" ht="15.75" customHeight="1" x14ac:dyDescent="0.2">
      <c r="N721" s="2"/>
    </row>
    <row r="722" spans="14:14" ht="15.75" customHeight="1" x14ac:dyDescent="0.2">
      <c r="N722" s="2"/>
    </row>
    <row r="723" spans="14:14" ht="15.75" customHeight="1" x14ac:dyDescent="0.2">
      <c r="N723" s="2"/>
    </row>
    <row r="724" spans="14:14" ht="15.75" customHeight="1" x14ac:dyDescent="0.2">
      <c r="N724" s="2"/>
    </row>
    <row r="725" spans="14:14" ht="15.75" customHeight="1" x14ac:dyDescent="0.2">
      <c r="N725" s="2"/>
    </row>
    <row r="726" spans="14:14" ht="15.75" customHeight="1" x14ac:dyDescent="0.2">
      <c r="N726" s="2"/>
    </row>
    <row r="727" spans="14:14" ht="15.75" customHeight="1" x14ac:dyDescent="0.2">
      <c r="N727" s="2"/>
    </row>
    <row r="728" spans="14:14" ht="15.75" customHeight="1" x14ac:dyDescent="0.2">
      <c r="N728" s="2"/>
    </row>
    <row r="729" spans="14:14" ht="15.75" customHeight="1" x14ac:dyDescent="0.2">
      <c r="N729" s="2"/>
    </row>
    <row r="730" spans="14:14" ht="15.75" customHeight="1" x14ac:dyDescent="0.2">
      <c r="N730" s="2"/>
    </row>
    <row r="731" spans="14:14" ht="15.75" customHeight="1" x14ac:dyDescent="0.2">
      <c r="N731" s="2"/>
    </row>
    <row r="732" spans="14:14" ht="15.75" customHeight="1" x14ac:dyDescent="0.2">
      <c r="N732" s="2"/>
    </row>
    <row r="733" spans="14:14" ht="15.75" customHeight="1" x14ac:dyDescent="0.2">
      <c r="N733" s="2"/>
    </row>
    <row r="734" spans="14:14" ht="15.75" customHeight="1" x14ac:dyDescent="0.2">
      <c r="N734" s="2"/>
    </row>
    <row r="735" spans="14:14" ht="15.75" customHeight="1" x14ac:dyDescent="0.2">
      <c r="N735" s="2"/>
    </row>
    <row r="736" spans="14:14" ht="15.75" customHeight="1" x14ac:dyDescent="0.2">
      <c r="N736" s="2"/>
    </row>
    <row r="737" spans="14:14" ht="15.75" customHeight="1" x14ac:dyDescent="0.2">
      <c r="N737" s="2"/>
    </row>
    <row r="738" spans="14:14" ht="15.75" customHeight="1" x14ac:dyDescent="0.2">
      <c r="N738" s="2"/>
    </row>
    <row r="739" spans="14:14" ht="15.75" customHeight="1" x14ac:dyDescent="0.2">
      <c r="N739" s="2"/>
    </row>
    <row r="740" spans="14:14" ht="15.75" customHeight="1" x14ac:dyDescent="0.2">
      <c r="N740" s="2"/>
    </row>
    <row r="741" spans="14:14" ht="15.75" customHeight="1" x14ac:dyDescent="0.2">
      <c r="N741" s="2"/>
    </row>
    <row r="742" spans="14:14" ht="15.75" customHeight="1" x14ac:dyDescent="0.2">
      <c r="N742" s="2"/>
    </row>
    <row r="743" spans="14:14" ht="15.75" customHeight="1" x14ac:dyDescent="0.2">
      <c r="N743" s="2"/>
    </row>
    <row r="744" spans="14:14" ht="15.75" customHeight="1" x14ac:dyDescent="0.2">
      <c r="N744" s="2"/>
    </row>
    <row r="745" spans="14:14" ht="15.75" customHeight="1" x14ac:dyDescent="0.2">
      <c r="N745" s="2"/>
    </row>
    <row r="746" spans="14:14" ht="15.75" customHeight="1" x14ac:dyDescent="0.2">
      <c r="N746" s="2"/>
    </row>
    <row r="747" spans="14:14" ht="15.75" customHeight="1" x14ac:dyDescent="0.2">
      <c r="N747" s="2"/>
    </row>
    <row r="748" spans="14:14" ht="15.75" customHeight="1" x14ac:dyDescent="0.2">
      <c r="N748" s="2"/>
    </row>
    <row r="749" spans="14:14" ht="15.75" customHeight="1" x14ac:dyDescent="0.2">
      <c r="N749" s="2"/>
    </row>
    <row r="750" spans="14:14" ht="15.75" customHeight="1" x14ac:dyDescent="0.2">
      <c r="N750" s="2"/>
    </row>
    <row r="751" spans="14:14" ht="15.75" customHeight="1" x14ac:dyDescent="0.2">
      <c r="N751" s="2"/>
    </row>
    <row r="752" spans="14:14" ht="15.75" customHeight="1" x14ac:dyDescent="0.2">
      <c r="N752" s="2"/>
    </row>
    <row r="753" spans="14:14" ht="15.75" customHeight="1" x14ac:dyDescent="0.2">
      <c r="N753" s="2"/>
    </row>
    <row r="754" spans="14:14" ht="15.75" customHeight="1" x14ac:dyDescent="0.2">
      <c r="N754" s="2"/>
    </row>
    <row r="755" spans="14:14" ht="15.75" customHeight="1" x14ac:dyDescent="0.2">
      <c r="N755" s="2"/>
    </row>
    <row r="756" spans="14:14" ht="15.75" customHeight="1" x14ac:dyDescent="0.2">
      <c r="N756" s="2"/>
    </row>
    <row r="757" spans="14:14" ht="15.75" customHeight="1" x14ac:dyDescent="0.2">
      <c r="N757" s="2"/>
    </row>
    <row r="758" spans="14:14" ht="15.75" customHeight="1" x14ac:dyDescent="0.2">
      <c r="N758" s="2"/>
    </row>
    <row r="759" spans="14:14" ht="15.75" customHeight="1" x14ac:dyDescent="0.2">
      <c r="N759" s="2"/>
    </row>
    <row r="760" spans="14:14" ht="15.75" customHeight="1" x14ac:dyDescent="0.2">
      <c r="N760" s="2"/>
    </row>
    <row r="761" spans="14:14" ht="15.75" customHeight="1" x14ac:dyDescent="0.2">
      <c r="N761" s="2"/>
    </row>
    <row r="762" spans="14:14" ht="15.75" customHeight="1" x14ac:dyDescent="0.2">
      <c r="N762" s="2"/>
    </row>
    <row r="763" spans="14:14" ht="15.75" customHeight="1" x14ac:dyDescent="0.2">
      <c r="N763" s="2"/>
    </row>
    <row r="764" spans="14:14" ht="15.75" customHeight="1" x14ac:dyDescent="0.2">
      <c r="N764" s="2"/>
    </row>
    <row r="765" spans="14:14" ht="15.75" customHeight="1" x14ac:dyDescent="0.2">
      <c r="N765" s="2"/>
    </row>
    <row r="766" spans="14:14" ht="15.75" customHeight="1" x14ac:dyDescent="0.2">
      <c r="N766" s="2"/>
    </row>
    <row r="767" spans="14:14" ht="15.75" customHeight="1" x14ac:dyDescent="0.2">
      <c r="N767" s="2"/>
    </row>
    <row r="768" spans="14:14" ht="15.75" customHeight="1" x14ac:dyDescent="0.2">
      <c r="N768" s="2"/>
    </row>
    <row r="769" spans="14:14" ht="15.75" customHeight="1" x14ac:dyDescent="0.2">
      <c r="N769" s="2"/>
    </row>
    <row r="770" spans="14:14" ht="15.75" customHeight="1" x14ac:dyDescent="0.2">
      <c r="N770" s="2"/>
    </row>
    <row r="771" spans="14:14" ht="15.75" customHeight="1" x14ac:dyDescent="0.2">
      <c r="N771" s="2"/>
    </row>
    <row r="772" spans="14:14" ht="15.75" customHeight="1" x14ac:dyDescent="0.2">
      <c r="N772" s="2"/>
    </row>
    <row r="773" spans="14:14" ht="15.75" customHeight="1" x14ac:dyDescent="0.2">
      <c r="N773" s="2"/>
    </row>
    <row r="774" spans="14:14" ht="15.75" customHeight="1" x14ac:dyDescent="0.2">
      <c r="N774" s="2"/>
    </row>
    <row r="775" spans="14:14" ht="15.75" customHeight="1" x14ac:dyDescent="0.2">
      <c r="N775" s="2"/>
    </row>
    <row r="776" spans="14:14" ht="15.75" customHeight="1" x14ac:dyDescent="0.2">
      <c r="N776" s="2"/>
    </row>
    <row r="777" spans="14:14" ht="15.75" customHeight="1" x14ac:dyDescent="0.2">
      <c r="N777" s="2"/>
    </row>
    <row r="778" spans="14:14" ht="15.75" customHeight="1" x14ac:dyDescent="0.2">
      <c r="N778" s="2"/>
    </row>
    <row r="779" spans="14:14" ht="15.75" customHeight="1" x14ac:dyDescent="0.2">
      <c r="N779" s="2"/>
    </row>
    <row r="780" spans="14:14" ht="15.75" customHeight="1" x14ac:dyDescent="0.2">
      <c r="N780" s="2"/>
    </row>
    <row r="781" spans="14:14" ht="15.75" customHeight="1" x14ac:dyDescent="0.2">
      <c r="N781" s="2"/>
    </row>
    <row r="782" spans="14:14" ht="15.75" customHeight="1" x14ac:dyDescent="0.2">
      <c r="N782" s="2"/>
    </row>
    <row r="783" spans="14:14" ht="15.75" customHeight="1" x14ac:dyDescent="0.2">
      <c r="N783" s="2"/>
    </row>
    <row r="784" spans="14:14" ht="15.75" customHeight="1" x14ac:dyDescent="0.2">
      <c r="N784" s="2"/>
    </row>
    <row r="785" spans="14:14" ht="15.75" customHeight="1" x14ac:dyDescent="0.2">
      <c r="N785" s="2"/>
    </row>
    <row r="786" spans="14:14" ht="15.75" customHeight="1" x14ac:dyDescent="0.2">
      <c r="N786" s="2"/>
    </row>
    <row r="787" spans="14:14" ht="15.75" customHeight="1" x14ac:dyDescent="0.2">
      <c r="N787" s="2"/>
    </row>
    <row r="788" spans="14:14" ht="15.75" customHeight="1" x14ac:dyDescent="0.2">
      <c r="N788" s="2"/>
    </row>
    <row r="789" spans="14:14" ht="15.75" customHeight="1" x14ac:dyDescent="0.2">
      <c r="N789" s="2"/>
    </row>
    <row r="790" spans="14:14" ht="15.75" customHeight="1" x14ac:dyDescent="0.2">
      <c r="N790" s="2"/>
    </row>
    <row r="791" spans="14:14" ht="15.75" customHeight="1" x14ac:dyDescent="0.2">
      <c r="N791" s="2"/>
    </row>
    <row r="792" spans="14:14" ht="15.75" customHeight="1" x14ac:dyDescent="0.2">
      <c r="N792" s="2"/>
    </row>
    <row r="793" spans="14:14" ht="15.75" customHeight="1" x14ac:dyDescent="0.2">
      <c r="N793" s="2"/>
    </row>
    <row r="794" spans="14:14" ht="15.75" customHeight="1" x14ac:dyDescent="0.2">
      <c r="N794" s="2"/>
    </row>
    <row r="795" spans="14:14" ht="15.75" customHeight="1" x14ac:dyDescent="0.2">
      <c r="N795" s="2"/>
    </row>
    <row r="796" spans="14:14" ht="15.75" customHeight="1" x14ac:dyDescent="0.2">
      <c r="N796" s="2"/>
    </row>
    <row r="797" spans="14:14" ht="15.75" customHeight="1" x14ac:dyDescent="0.2">
      <c r="N797" s="2"/>
    </row>
    <row r="798" spans="14:14" ht="15.75" customHeight="1" x14ac:dyDescent="0.2">
      <c r="N798" s="2"/>
    </row>
    <row r="799" spans="14:14" ht="15.75" customHeight="1" x14ac:dyDescent="0.2">
      <c r="N799" s="2"/>
    </row>
    <row r="800" spans="14:14" ht="15.75" customHeight="1" x14ac:dyDescent="0.2">
      <c r="N800" s="2"/>
    </row>
    <row r="801" spans="14:14" ht="15.75" customHeight="1" x14ac:dyDescent="0.2">
      <c r="N801" s="2"/>
    </row>
    <row r="802" spans="14:14" ht="15.75" customHeight="1" x14ac:dyDescent="0.2">
      <c r="N802" s="2"/>
    </row>
    <row r="803" spans="14:14" ht="15.75" customHeight="1" x14ac:dyDescent="0.2">
      <c r="N803" s="2"/>
    </row>
    <row r="804" spans="14:14" ht="15.75" customHeight="1" x14ac:dyDescent="0.2">
      <c r="N804" s="2"/>
    </row>
    <row r="805" spans="14:14" ht="15.75" customHeight="1" x14ac:dyDescent="0.2">
      <c r="N805" s="2"/>
    </row>
    <row r="806" spans="14:14" ht="15.75" customHeight="1" x14ac:dyDescent="0.2">
      <c r="N806" s="2"/>
    </row>
    <row r="807" spans="14:14" ht="15.75" customHeight="1" x14ac:dyDescent="0.2">
      <c r="N807" s="2"/>
    </row>
    <row r="808" spans="14:14" ht="15.75" customHeight="1" x14ac:dyDescent="0.2">
      <c r="N808" s="2"/>
    </row>
    <row r="809" spans="14:14" ht="15.75" customHeight="1" x14ac:dyDescent="0.2">
      <c r="N809" s="2"/>
    </row>
    <row r="810" spans="14:14" ht="15.75" customHeight="1" x14ac:dyDescent="0.2">
      <c r="N810" s="2"/>
    </row>
    <row r="811" spans="14:14" ht="15.75" customHeight="1" x14ac:dyDescent="0.2">
      <c r="N811" s="2"/>
    </row>
    <row r="812" spans="14:14" ht="15.75" customHeight="1" x14ac:dyDescent="0.2">
      <c r="N812" s="2"/>
    </row>
    <row r="813" spans="14:14" ht="15.75" customHeight="1" x14ac:dyDescent="0.2">
      <c r="N813" s="2"/>
    </row>
    <row r="814" spans="14:14" ht="15.75" customHeight="1" x14ac:dyDescent="0.2">
      <c r="N814" s="2"/>
    </row>
    <row r="815" spans="14:14" ht="15.75" customHeight="1" x14ac:dyDescent="0.2">
      <c r="N815" s="2"/>
    </row>
    <row r="816" spans="14:14" ht="15.75" customHeight="1" x14ac:dyDescent="0.2">
      <c r="N816" s="2"/>
    </row>
    <row r="817" spans="14:14" ht="15.75" customHeight="1" x14ac:dyDescent="0.2">
      <c r="N817" s="2"/>
    </row>
    <row r="818" spans="14:14" ht="15.75" customHeight="1" x14ac:dyDescent="0.2">
      <c r="N818" s="2"/>
    </row>
    <row r="819" spans="14:14" ht="15.75" customHeight="1" x14ac:dyDescent="0.2">
      <c r="N819" s="2"/>
    </row>
    <row r="820" spans="14:14" ht="15.75" customHeight="1" x14ac:dyDescent="0.2">
      <c r="N820" s="2"/>
    </row>
    <row r="821" spans="14:14" ht="15.75" customHeight="1" x14ac:dyDescent="0.2">
      <c r="N821" s="2"/>
    </row>
    <row r="822" spans="14:14" ht="15.75" customHeight="1" x14ac:dyDescent="0.2">
      <c r="N822" s="2"/>
    </row>
    <row r="823" spans="14:14" ht="15.75" customHeight="1" x14ac:dyDescent="0.2">
      <c r="N823" s="2"/>
    </row>
    <row r="824" spans="14:14" ht="15.75" customHeight="1" x14ac:dyDescent="0.2">
      <c r="N824" s="2"/>
    </row>
    <row r="825" spans="14:14" ht="15.75" customHeight="1" x14ac:dyDescent="0.2">
      <c r="N825" s="2"/>
    </row>
    <row r="826" spans="14:14" ht="15.75" customHeight="1" x14ac:dyDescent="0.2">
      <c r="N826" s="2"/>
    </row>
    <row r="827" spans="14:14" ht="15.75" customHeight="1" x14ac:dyDescent="0.2">
      <c r="N827" s="2"/>
    </row>
    <row r="828" spans="14:14" ht="15.75" customHeight="1" x14ac:dyDescent="0.2">
      <c r="N828" s="2"/>
    </row>
    <row r="829" spans="14:14" ht="15.75" customHeight="1" x14ac:dyDescent="0.2">
      <c r="N829" s="2"/>
    </row>
    <row r="830" spans="14:14" ht="15.75" customHeight="1" x14ac:dyDescent="0.2">
      <c r="N830" s="2"/>
    </row>
    <row r="831" spans="14:14" ht="15.75" customHeight="1" x14ac:dyDescent="0.2">
      <c r="N831" s="2"/>
    </row>
    <row r="832" spans="14:14" ht="15.75" customHeight="1" x14ac:dyDescent="0.2">
      <c r="N832" s="2"/>
    </row>
    <row r="833" spans="14:14" ht="15.75" customHeight="1" x14ac:dyDescent="0.2">
      <c r="N833" s="2"/>
    </row>
    <row r="834" spans="14:14" ht="15.75" customHeight="1" x14ac:dyDescent="0.2">
      <c r="N834" s="2"/>
    </row>
    <row r="835" spans="14:14" ht="15.75" customHeight="1" x14ac:dyDescent="0.2">
      <c r="N835" s="2"/>
    </row>
    <row r="836" spans="14:14" ht="15.75" customHeight="1" x14ac:dyDescent="0.2">
      <c r="N836" s="2"/>
    </row>
    <row r="837" spans="14:14" ht="15.75" customHeight="1" x14ac:dyDescent="0.2">
      <c r="N837" s="2"/>
    </row>
    <row r="838" spans="14:14" ht="15.75" customHeight="1" x14ac:dyDescent="0.2">
      <c r="N838" s="2"/>
    </row>
    <row r="839" spans="14:14" ht="15.75" customHeight="1" x14ac:dyDescent="0.2">
      <c r="N839" s="2"/>
    </row>
    <row r="840" spans="14:14" ht="15.75" customHeight="1" x14ac:dyDescent="0.2">
      <c r="N840" s="2"/>
    </row>
    <row r="841" spans="14:14" ht="15.75" customHeight="1" x14ac:dyDescent="0.2">
      <c r="N841" s="2"/>
    </row>
    <row r="842" spans="14:14" ht="15.75" customHeight="1" x14ac:dyDescent="0.2">
      <c r="N842" s="2"/>
    </row>
    <row r="843" spans="14:14" ht="15.75" customHeight="1" x14ac:dyDescent="0.2">
      <c r="N843" s="2"/>
    </row>
    <row r="844" spans="14:14" ht="15.75" customHeight="1" x14ac:dyDescent="0.2">
      <c r="N844" s="2"/>
    </row>
    <row r="845" spans="14:14" ht="15.75" customHeight="1" x14ac:dyDescent="0.2">
      <c r="N845" s="2"/>
    </row>
    <row r="846" spans="14:14" ht="15.75" customHeight="1" x14ac:dyDescent="0.2">
      <c r="N846" s="2"/>
    </row>
    <row r="847" spans="14:14" ht="15.75" customHeight="1" x14ac:dyDescent="0.2">
      <c r="N847" s="2"/>
    </row>
    <row r="848" spans="14:14" ht="15.75" customHeight="1" x14ac:dyDescent="0.2">
      <c r="N848" s="2"/>
    </row>
    <row r="849" spans="14:14" ht="15.75" customHeight="1" x14ac:dyDescent="0.2">
      <c r="N849" s="2"/>
    </row>
    <row r="850" spans="14:14" ht="15.75" customHeight="1" x14ac:dyDescent="0.2">
      <c r="N850" s="2"/>
    </row>
    <row r="851" spans="14:14" ht="15.75" customHeight="1" x14ac:dyDescent="0.2">
      <c r="N851" s="2"/>
    </row>
    <row r="852" spans="14:14" ht="15.75" customHeight="1" x14ac:dyDescent="0.2">
      <c r="N852" s="2"/>
    </row>
    <row r="853" spans="14:14" ht="15.75" customHeight="1" x14ac:dyDescent="0.2">
      <c r="N853" s="2"/>
    </row>
    <row r="854" spans="14:14" ht="15.75" customHeight="1" x14ac:dyDescent="0.2">
      <c r="N854" s="2"/>
    </row>
    <row r="855" spans="14:14" ht="15.75" customHeight="1" x14ac:dyDescent="0.2">
      <c r="N855" s="2"/>
    </row>
    <row r="856" spans="14:14" ht="15.75" customHeight="1" x14ac:dyDescent="0.2">
      <c r="N856" s="2"/>
    </row>
    <row r="857" spans="14:14" ht="15.75" customHeight="1" x14ac:dyDescent="0.2">
      <c r="N857" s="2"/>
    </row>
    <row r="858" spans="14:14" ht="15.75" customHeight="1" x14ac:dyDescent="0.2">
      <c r="N858" s="2"/>
    </row>
    <row r="859" spans="14:14" ht="15.75" customHeight="1" x14ac:dyDescent="0.2">
      <c r="N859" s="2"/>
    </row>
    <row r="860" spans="14:14" ht="15.75" customHeight="1" x14ac:dyDescent="0.2">
      <c r="N860" s="2"/>
    </row>
    <row r="861" spans="14:14" ht="15.75" customHeight="1" x14ac:dyDescent="0.2">
      <c r="N861" s="2"/>
    </row>
    <row r="862" spans="14:14" ht="15.75" customHeight="1" x14ac:dyDescent="0.2">
      <c r="N862" s="2"/>
    </row>
    <row r="863" spans="14:14" ht="15.75" customHeight="1" x14ac:dyDescent="0.2">
      <c r="N863" s="2"/>
    </row>
    <row r="864" spans="14:14" ht="15.75" customHeight="1" x14ac:dyDescent="0.2">
      <c r="N864" s="2"/>
    </row>
    <row r="865" spans="14:14" ht="15.75" customHeight="1" x14ac:dyDescent="0.2">
      <c r="N865" s="2"/>
    </row>
    <row r="866" spans="14:14" ht="15.75" customHeight="1" x14ac:dyDescent="0.2">
      <c r="N866" s="2"/>
    </row>
    <row r="867" spans="14:14" ht="15.75" customHeight="1" x14ac:dyDescent="0.2">
      <c r="N867" s="2"/>
    </row>
    <row r="868" spans="14:14" ht="15.75" customHeight="1" x14ac:dyDescent="0.2">
      <c r="N868" s="2"/>
    </row>
    <row r="869" spans="14:14" ht="15.75" customHeight="1" x14ac:dyDescent="0.2">
      <c r="N869" s="2"/>
    </row>
    <row r="870" spans="14:14" ht="15.75" customHeight="1" x14ac:dyDescent="0.2">
      <c r="N870" s="2"/>
    </row>
    <row r="871" spans="14:14" ht="15.75" customHeight="1" x14ac:dyDescent="0.2">
      <c r="N871" s="2"/>
    </row>
    <row r="872" spans="14:14" ht="15.75" customHeight="1" x14ac:dyDescent="0.2">
      <c r="N872" s="2"/>
    </row>
    <row r="873" spans="14:14" ht="15.75" customHeight="1" x14ac:dyDescent="0.2">
      <c r="N873" s="2"/>
    </row>
    <row r="874" spans="14:14" ht="15.75" customHeight="1" x14ac:dyDescent="0.2">
      <c r="N874" s="2"/>
    </row>
    <row r="875" spans="14:14" ht="15.75" customHeight="1" x14ac:dyDescent="0.2">
      <c r="N875" s="2"/>
    </row>
    <row r="876" spans="14:14" ht="15.75" customHeight="1" x14ac:dyDescent="0.2">
      <c r="N876" s="2"/>
    </row>
    <row r="877" spans="14:14" ht="15.75" customHeight="1" x14ac:dyDescent="0.2">
      <c r="N877" s="2"/>
    </row>
    <row r="878" spans="14:14" ht="15.75" customHeight="1" x14ac:dyDescent="0.2">
      <c r="N878" s="2"/>
    </row>
    <row r="879" spans="14:14" ht="15.75" customHeight="1" x14ac:dyDescent="0.2">
      <c r="N879" s="2"/>
    </row>
    <row r="880" spans="14:14" ht="15.75" customHeight="1" x14ac:dyDescent="0.2">
      <c r="N880" s="2"/>
    </row>
    <row r="881" spans="14:14" ht="15.75" customHeight="1" x14ac:dyDescent="0.2">
      <c r="N881" s="2"/>
    </row>
    <row r="882" spans="14:14" ht="15.75" customHeight="1" x14ac:dyDescent="0.2">
      <c r="N882" s="2"/>
    </row>
    <row r="883" spans="14:14" ht="15.75" customHeight="1" x14ac:dyDescent="0.2">
      <c r="N883" s="2"/>
    </row>
    <row r="884" spans="14:14" ht="15.75" customHeight="1" x14ac:dyDescent="0.2">
      <c r="N884" s="2"/>
    </row>
    <row r="885" spans="14:14" ht="15.75" customHeight="1" x14ac:dyDescent="0.2">
      <c r="N885" s="2"/>
    </row>
    <row r="886" spans="14:14" ht="15.75" customHeight="1" x14ac:dyDescent="0.2">
      <c r="N886" s="2"/>
    </row>
    <row r="887" spans="14:14" ht="15.75" customHeight="1" x14ac:dyDescent="0.2">
      <c r="N887" s="2"/>
    </row>
    <row r="888" spans="14:14" ht="15.75" customHeight="1" x14ac:dyDescent="0.2">
      <c r="N888" s="2"/>
    </row>
    <row r="889" spans="14:14" ht="15.75" customHeight="1" x14ac:dyDescent="0.2">
      <c r="N889" s="2"/>
    </row>
    <row r="890" spans="14:14" ht="15.75" customHeight="1" x14ac:dyDescent="0.2">
      <c r="N890" s="2"/>
    </row>
    <row r="891" spans="14:14" ht="15.75" customHeight="1" x14ac:dyDescent="0.2">
      <c r="N891" s="2"/>
    </row>
    <row r="892" spans="14:14" ht="15.75" customHeight="1" x14ac:dyDescent="0.2">
      <c r="N892" s="2"/>
    </row>
    <row r="893" spans="14:14" ht="15.75" customHeight="1" x14ac:dyDescent="0.2">
      <c r="N893" s="2"/>
    </row>
    <row r="894" spans="14:14" ht="15.75" customHeight="1" x14ac:dyDescent="0.2">
      <c r="N894" s="2"/>
    </row>
    <row r="895" spans="14:14" ht="15.75" customHeight="1" x14ac:dyDescent="0.2">
      <c r="N895" s="2"/>
    </row>
    <row r="896" spans="14:14" ht="15.75" customHeight="1" x14ac:dyDescent="0.2">
      <c r="N896" s="2"/>
    </row>
    <row r="897" spans="14:14" ht="15.75" customHeight="1" x14ac:dyDescent="0.2">
      <c r="N897" s="2"/>
    </row>
    <row r="898" spans="14:14" ht="15.75" customHeight="1" x14ac:dyDescent="0.2">
      <c r="N898" s="2"/>
    </row>
    <row r="899" spans="14:14" ht="15.75" customHeight="1" x14ac:dyDescent="0.2">
      <c r="N899" s="2"/>
    </row>
    <row r="900" spans="14:14" ht="15.75" customHeight="1" x14ac:dyDescent="0.2">
      <c r="N900" s="2"/>
    </row>
    <row r="901" spans="14:14" ht="15.75" customHeight="1" x14ac:dyDescent="0.2">
      <c r="N901" s="2"/>
    </row>
    <row r="902" spans="14:14" ht="15.75" customHeight="1" x14ac:dyDescent="0.2">
      <c r="N902" s="2"/>
    </row>
    <row r="903" spans="14:14" ht="15.75" customHeight="1" x14ac:dyDescent="0.2">
      <c r="N903" s="2"/>
    </row>
    <row r="904" spans="14:14" ht="15.75" customHeight="1" x14ac:dyDescent="0.2">
      <c r="N904" s="2"/>
    </row>
    <row r="905" spans="14:14" ht="15.75" customHeight="1" x14ac:dyDescent="0.2">
      <c r="N905" s="2"/>
    </row>
    <row r="906" spans="14:14" ht="15.75" customHeight="1" x14ac:dyDescent="0.2">
      <c r="N906" s="2"/>
    </row>
    <row r="907" spans="14:14" ht="15.75" customHeight="1" x14ac:dyDescent="0.2">
      <c r="N907" s="2"/>
    </row>
    <row r="908" spans="14:14" ht="15.75" customHeight="1" x14ac:dyDescent="0.2">
      <c r="N908" s="2"/>
    </row>
    <row r="909" spans="14:14" ht="15.75" customHeight="1" x14ac:dyDescent="0.2">
      <c r="N909" s="2"/>
    </row>
    <row r="910" spans="14:14" ht="15.75" customHeight="1" x14ac:dyDescent="0.2">
      <c r="N910" s="2"/>
    </row>
    <row r="911" spans="14:14" ht="15.75" customHeight="1" x14ac:dyDescent="0.2">
      <c r="N911" s="2"/>
    </row>
    <row r="912" spans="14:14" ht="15.75" customHeight="1" x14ac:dyDescent="0.2">
      <c r="N912" s="2"/>
    </row>
    <row r="913" spans="14:14" ht="15.75" customHeight="1" x14ac:dyDescent="0.2">
      <c r="N913" s="2"/>
    </row>
    <row r="914" spans="14:14" ht="15.75" customHeight="1" x14ac:dyDescent="0.2">
      <c r="N914" s="2"/>
    </row>
    <row r="915" spans="14:14" ht="15.75" customHeight="1" x14ac:dyDescent="0.2">
      <c r="N915" s="2"/>
    </row>
    <row r="916" spans="14:14" ht="15.75" customHeight="1" x14ac:dyDescent="0.2">
      <c r="N916" s="2"/>
    </row>
    <row r="917" spans="14:14" ht="15.75" customHeight="1" x14ac:dyDescent="0.2">
      <c r="N917" s="2"/>
    </row>
    <row r="918" spans="14:14" ht="15.75" customHeight="1" x14ac:dyDescent="0.2">
      <c r="N918" s="2"/>
    </row>
    <row r="919" spans="14:14" ht="15.75" customHeight="1" x14ac:dyDescent="0.2">
      <c r="N919" s="2"/>
    </row>
    <row r="920" spans="14:14" ht="15.75" customHeight="1" x14ac:dyDescent="0.2">
      <c r="N920" s="2"/>
    </row>
    <row r="921" spans="14:14" ht="15.75" customHeight="1" x14ac:dyDescent="0.2">
      <c r="N921" s="2"/>
    </row>
    <row r="922" spans="14:14" ht="15.75" customHeight="1" x14ac:dyDescent="0.2">
      <c r="N922" s="2"/>
    </row>
    <row r="923" spans="14:14" ht="15.75" customHeight="1" x14ac:dyDescent="0.2">
      <c r="N923" s="2"/>
    </row>
    <row r="924" spans="14:14" ht="15.75" customHeight="1" x14ac:dyDescent="0.2">
      <c r="N924" s="2"/>
    </row>
    <row r="925" spans="14:14" ht="15.75" customHeight="1" x14ac:dyDescent="0.2">
      <c r="N925" s="2"/>
    </row>
    <row r="926" spans="14:14" ht="15.75" customHeight="1" x14ac:dyDescent="0.2">
      <c r="N926" s="2"/>
    </row>
    <row r="927" spans="14:14" ht="15.75" customHeight="1" x14ac:dyDescent="0.2">
      <c r="N927" s="2"/>
    </row>
    <row r="928" spans="14:14" ht="15.75" customHeight="1" x14ac:dyDescent="0.2">
      <c r="N928" s="2"/>
    </row>
    <row r="929" spans="14:14" ht="15.75" customHeight="1" x14ac:dyDescent="0.2">
      <c r="N929" s="2"/>
    </row>
    <row r="930" spans="14:14" ht="15.75" customHeight="1" x14ac:dyDescent="0.2">
      <c r="N930" s="2"/>
    </row>
    <row r="931" spans="14:14" ht="15.75" customHeight="1" x14ac:dyDescent="0.2">
      <c r="N931" s="2"/>
    </row>
    <row r="932" spans="14:14" ht="15.75" customHeight="1" x14ac:dyDescent="0.2">
      <c r="N932" s="2"/>
    </row>
    <row r="933" spans="14:14" ht="15.75" customHeight="1" x14ac:dyDescent="0.2">
      <c r="N933" s="2"/>
    </row>
    <row r="934" spans="14:14" ht="15.75" customHeight="1" x14ac:dyDescent="0.2">
      <c r="N934" s="2"/>
    </row>
    <row r="935" spans="14:14" ht="15.75" customHeight="1" x14ac:dyDescent="0.2">
      <c r="N935" s="2"/>
    </row>
    <row r="936" spans="14:14" ht="15.75" customHeight="1" x14ac:dyDescent="0.2">
      <c r="N936" s="2"/>
    </row>
    <row r="937" spans="14:14" ht="15.75" customHeight="1" x14ac:dyDescent="0.2">
      <c r="N937" s="2"/>
    </row>
    <row r="938" spans="14:14" ht="15.75" customHeight="1" x14ac:dyDescent="0.2">
      <c r="N938" s="2"/>
    </row>
    <row r="939" spans="14:14" ht="15.75" customHeight="1" x14ac:dyDescent="0.2">
      <c r="N939" s="2"/>
    </row>
    <row r="940" spans="14:14" ht="15.75" customHeight="1" x14ac:dyDescent="0.2">
      <c r="N940" s="2"/>
    </row>
    <row r="941" spans="14:14" ht="15.75" customHeight="1" x14ac:dyDescent="0.2">
      <c r="N941" s="2"/>
    </row>
    <row r="942" spans="14:14" ht="15.75" customHeight="1" x14ac:dyDescent="0.2">
      <c r="N942" s="2"/>
    </row>
    <row r="943" spans="14:14" ht="15.75" customHeight="1" x14ac:dyDescent="0.2">
      <c r="N943" s="2"/>
    </row>
    <row r="944" spans="14:14" ht="15.75" customHeight="1" x14ac:dyDescent="0.2">
      <c r="N944" s="2"/>
    </row>
    <row r="945" spans="14:14" ht="15.75" customHeight="1" x14ac:dyDescent="0.2">
      <c r="N945" s="2"/>
    </row>
    <row r="946" spans="14:14" ht="15.75" customHeight="1" x14ac:dyDescent="0.2">
      <c r="N946" s="2"/>
    </row>
    <row r="947" spans="14:14" ht="15.75" customHeight="1" x14ac:dyDescent="0.2">
      <c r="N947" s="2"/>
    </row>
    <row r="948" spans="14:14" ht="15.75" customHeight="1" x14ac:dyDescent="0.2">
      <c r="N948" s="2"/>
    </row>
    <row r="949" spans="14:14" ht="15.75" customHeight="1" x14ac:dyDescent="0.2">
      <c r="N949" s="2"/>
    </row>
    <row r="950" spans="14:14" ht="15.75" customHeight="1" x14ac:dyDescent="0.2">
      <c r="N950" s="2"/>
    </row>
    <row r="951" spans="14:14" ht="15.75" customHeight="1" x14ac:dyDescent="0.2">
      <c r="N951" s="2"/>
    </row>
    <row r="952" spans="14:14" ht="15.75" customHeight="1" x14ac:dyDescent="0.2">
      <c r="N952" s="2"/>
    </row>
    <row r="953" spans="14:14" ht="15.75" customHeight="1" x14ac:dyDescent="0.2">
      <c r="N953" s="2"/>
    </row>
    <row r="954" spans="14:14" ht="15.75" customHeight="1" x14ac:dyDescent="0.2">
      <c r="N954" s="2"/>
    </row>
    <row r="955" spans="14:14" ht="15.75" customHeight="1" x14ac:dyDescent="0.2">
      <c r="N955" s="2"/>
    </row>
    <row r="956" spans="14:14" ht="15.75" customHeight="1" x14ac:dyDescent="0.2">
      <c r="N956" s="2"/>
    </row>
    <row r="957" spans="14:14" ht="15.75" customHeight="1" x14ac:dyDescent="0.2">
      <c r="N957" s="2"/>
    </row>
    <row r="958" spans="14:14" ht="15.75" customHeight="1" x14ac:dyDescent="0.2">
      <c r="N958" s="2"/>
    </row>
    <row r="959" spans="14:14" ht="15.75" customHeight="1" x14ac:dyDescent="0.2">
      <c r="N959" s="2"/>
    </row>
    <row r="960" spans="14:14" ht="15.75" customHeight="1" x14ac:dyDescent="0.2">
      <c r="N960" s="2"/>
    </row>
    <row r="961" spans="14:14" ht="15.75" customHeight="1" x14ac:dyDescent="0.2">
      <c r="N961" s="2"/>
    </row>
    <row r="962" spans="14:14" ht="15.75" customHeight="1" x14ac:dyDescent="0.2">
      <c r="N962" s="2"/>
    </row>
    <row r="963" spans="14:14" ht="15.75" customHeight="1" x14ac:dyDescent="0.2">
      <c r="N963" s="2"/>
    </row>
    <row r="964" spans="14:14" ht="15.75" customHeight="1" x14ac:dyDescent="0.2">
      <c r="N964" s="2"/>
    </row>
    <row r="965" spans="14:14" ht="15.75" customHeight="1" x14ac:dyDescent="0.2">
      <c r="N965" s="2"/>
    </row>
    <row r="966" spans="14:14" ht="15.75" customHeight="1" x14ac:dyDescent="0.2">
      <c r="N966" s="2"/>
    </row>
    <row r="967" spans="14:14" ht="15.75" customHeight="1" x14ac:dyDescent="0.2">
      <c r="N967" s="2"/>
    </row>
    <row r="968" spans="14:14" ht="15.75" customHeight="1" x14ac:dyDescent="0.2">
      <c r="N968" s="2"/>
    </row>
    <row r="969" spans="14:14" ht="15.75" customHeight="1" x14ac:dyDescent="0.2">
      <c r="N969" s="2"/>
    </row>
    <row r="970" spans="14:14" ht="15.75" customHeight="1" x14ac:dyDescent="0.2">
      <c r="N970" s="2"/>
    </row>
    <row r="971" spans="14:14" ht="15.75" customHeight="1" x14ac:dyDescent="0.2">
      <c r="N971" s="2"/>
    </row>
    <row r="972" spans="14:14" ht="15.75" customHeight="1" x14ac:dyDescent="0.2">
      <c r="N972" s="2"/>
    </row>
    <row r="973" spans="14:14" ht="15.75" customHeight="1" x14ac:dyDescent="0.2">
      <c r="N973" s="2"/>
    </row>
    <row r="974" spans="14:14" ht="15.75" customHeight="1" x14ac:dyDescent="0.2">
      <c r="N974" s="2"/>
    </row>
    <row r="975" spans="14:14" ht="15.75" customHeight="1" x14ac:dyDescent="0.2">
      <c r="N975" s="2"/>
    </row>
    <row r="976" spans="14:14" ht="15.75" customHeight="1" x14ac:dyDescent="0.2">
      <c r="N976" s="2"/>
    </row>
    <row r="977" spans="14:14" ht="15.75" customHeight="1" x14ac:dyDescent="0.2">
      <c r="N977" s="2"/>
    </row>
    <row r="978" spans="14:14" ht="15.75" customHeight="1" x14ac:dyDescent="0.2">
      <c r="N978" s="2"/>
    </row>
    <row r="979" spans="14:14" ht="15.75" customHeight="1" x14ac:dyDescent="0.2">
      <c r="N979" s="2"/>
    </row>
    <row r="980" spans="14:14" ht="15.75" customHeight="1" x14ac:dyDescent="0.2">
      <c r="N980" s="2"/>
    </row>
    <row r="981" spans="14:14" ht="15.75" customHeight="1" x14ac:dyDescent="0.2">
      <c r="N981" s="2"/>
    </row>
    <row r="982" spans="14:14" ht="15.75" customHeight="1" x14ac:dyDescent="0.2">
      <c r="N982" s="2"/>
    </row>
    <row r="983" spans="14:14" ht="15.75" customHeight="1" x14ac:dyDescent="0.2">
      <c r="N983" s="2"/>
    </row>
    <row r="984" spans="14:14" ht="15.75" customHeight="1" x14ac:dyDescent="0.2">
      <c r="N984" s="2"/>
    </row>
    <row r="985" spans="14:14" ht="15.75" customHeight="1" x14ac:dyDescent="0.2">
      <c r="N985" s="2"/>
    </row>
    <row r="986" spans="14:14" ht="15.75" customHeight="1" x14ac:dyDescent="0.2">
      <c r="N986" s="2"/>
    </row>
    <row r="987" spans="14:14" ht="15.75" customHeight="1" x14ac:dyDescent="0.2">
      <c r="N987" s="2"/>
    </row>
    <row r="988" spans="14:14" ht="15.75" customHeight="1" x14ac:dyDescent="0.2">
      <c r="N988" s="2"/>
    </row>
    <row r="989" spans="14:14" ht="15.75" customHeight="1" x14ac:dyDescent="0.2">
      <c r="N989" s="2"/>
    </row>
    <row r="990" spans="14:14" ht="15.75" customHeight="1" x14ac:dyDescent="0.2">
      <c r="N990" s="2"/>
    </row>
    <row r="991" spans="14:14" ht="15.75" customHeight="1" x14ac:dyDescent="0.2">
      <c r="N991" s="2"/>
    </row>
    <row r="992" spans="14:14" ht="15.75" customHeight="1" x14ac:dyDescent="0.2">
      <c r="N992" s="2"/>
    </row>
    <row r="993" spans="14:14" ht="15.75" customHeight="1" x14ac:dyDescent="0.2">
      <c r="N993" s="2"/>
    </row>
    <row r="994" spans="14:14" ht="15.75" customHeight="1" x14ac:dyDescent="0.2">
      <c r="N994" s="2"/>
    </row>
    <row r="995" spans="14:14" ht="15.75" customHeight="1" x14ac:dyDescent="0.2">
      <c r="N995" s="2"/>
    </row>
    <row r="996" spans="14:14" ht="15.75" customHeight="1" x14ac:dyDescent="0.2">
      <c r="N996" s="2"/>
    </row>
    <row r="997" spans="14:14" ht="15.75" customHeight="1" x14ac:dyDescent="0.2">
      <c r="N997" s="2"/>
    </row>
    <row r="998" spans="14:14" ht="15.75" customHeight="1" x14ac:dyDescent="0.2">
      <c r="N998" s="2"/>
    </row>
    <row r="999" spans="14:14" ht="15.75" customHeight="1" x14ac:dyDescent="0.2">
      <c r="N999" s="2"/>
    </row>
    <row r="1000" spans="14:14" ht="15.75" customHeight="1" x14ac:dyDescent="0.2">
      <c r="N1000" s="2"/>
    </row>
  </sheetData>
  <pageMargins left="0.75" right="0.75" top="1" bottom="1"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1000"/>
  <sheetViews>
    <sheetView zoomScale="74" zoomScaleNormal="80" workbookViewId="0">
      <selection activeCell="S2" sqref="S2:S11"/>
    </sheetView>
  </sheetViews>
  <sheetFormatPr baseColWidth="10" defaultColWidth="11.1640625" defaultRowHeight="15" customHeight="1" x14ac:dyDescent="0.2"/>
  <cols>
    <col min="1" max="1" width="37.33203125" customWidth="1"/>
    <col min="2" max="2" width="25.1640625" customWidth="1"/>
    <col min="3" max="3" width="11.83203125" customWidth="1"/>
    <col min="4" max="4" width="11.1640625" customWidth="1"/>
    <col min="5" max="5" width="14.5" customWidth="1"/>
    <col min="6" max="6" width="18.33203125" bestFit="1" customWidth="1"/>
    <col min="7" max="15" width="19.6640625" bestFit="1" customWidth="1"/>
    <col min="16" max="18" width="21" bestFit="1" customWidth="1"/>
    <col min="19" max="19" width="9" bestFit="1" customWidth="1"/>
    <col min="20" max="20" width="15" customWidth="1"/>
    <col min="21" max="21" width="14.5" customWidth="1"/>
    <col min="22" max="23" width="26.33203125" customWidth="1"/>
    <col min="24" max="24" width="23.1640625" customWidth="1"/>
    <col min="25" max="25" width="22.33203125" customWidth="1"/>
    <col min="26" max="26" width="12.1640625" customWidth="1"/>
    <col min="27" max="27" width="15.5" customWidth="1"/>
    <col min="28" max="38" width="10.5" customWidth="1"/>
  </cols>
  <sheetData>
    <row r="1" spans="1:27" ht="15.75" customHeight="1" x14ac:dyDescent="0.25">
      <c r="A1" s="3" t="s">
        <v>529</v>
      </c>
      <c r="B1" s="3" t="s">
        <v>530</v>
      </c>
      <c r="C1" s="3" t="s">
        <v>2</v>
      </c>
      <c r="D1" s="3" t="s">
        <v>3</v>
      </c>
      <c r="E1" s="3" t="s">
        <v>531</v>
      </c>
      <c r="F1" s="24" t="s">
        <v>5</v>
      </c>
      <c r="G1" s="24" t="s">
        <v>731</v>
      </c>
      <c r="H1" s="25" t="s">
        <v>732</v>
      </c>
      <c r="I1" s="25" t="s">
        <v>733</v>
      </c>
      <c r="J1" s="25" t="s">
        <v>734</v>
      </c>
      <c r="K1" s="25" t="s">
        <v>735</v>
      </c>
      <c r="L1" s="25" t="s">
        <v>736</v>
      </c>
      <c r="M1" s="25" t="s">
        <v>737</v>
      </c>
      <c r="N1" s="25" t="s">
        <v>738</v>
      </c>
      <c r="O1" s="25" t="s">
        <v>739</v>
      </c>
      <c r="P1" s="25" t="s">
        <v>740</v>
      </c>
      <c r="Q1" s="25" t="s">
        <v>741</v>
      </c>
      <c r="R1" s="26" t="s">
        <v>742</v>
      </c>
      <c r="S1" s="3" t="s">
        <v>532</v>
      </c>
      <c r="T1" s="3" t="s">
        <v>7</v>
      </c>
      <c r="U1" s="3" t="s">
        <v>533</v>
      </c>
      <c r="V1" s="3" t="s">
        <v>534</v>
      </c>
      <c r="W1" s="3" t="s">
        <v>535</v>
      </c>
      <c r="X1" s="3" t="s">
        <v>536</v>
      </c>
      <c r="Y1" s="3" t="s">
        <v>537</v>
      </c>
      <c r="Z1" s="4" t="s">
        <v>13</v>
      </c>
      <c r="AA1" s="3" t="s">
        <v>538</v>
      </c>
    </row>
    <row r="2" spans="1:27" ht="15.75" customHeight="1" x14ac:dyDescent="0.2">
      <c r="A2" s="1" t="s">
        <v>18</v>
      </c>
      <c r="C2" s="1" t="s">
        <v>19</v>
      </c>
      <c r="D2" s="1" t="s">
        <v>20</v>
      </c>
      <c r="E2" s="1">
        <v>28</v>
      </c>
      <c r="F2" t="s">
        <v>692</v>
      </c>
      <c r="G2" t="s">
        <v>719</v>
      </c>
      <c r="H2" t="s">
        <v>718</v>
      </c>
      <c r="I2" t="s">
        <v>708</v>
      </c>
      <c r="J2" t="s">
        <v>713</v>
      </c>
      <c r="K2" t="s">
        <v>750</v>
      </c>
      <c r="L2" t="s">
        <v>750</v>
      </c>
      <c r="M2" t="s">
        <v>750</v>
      </c>
      <c r="N2" t="s">
        <v>750</v>
      </c>
      <c r="O2" t="s">
        <v>750</v>
      </c>
      <c r="P2" t="s">
        <v>750</v>
      </c>
      <c r="Q2" t="s">
        <v>750</v>
      </c>
      <c r="R2" t="s">
        <v>750</v>
      </c>
      <c r="S2" s="1">
        <v>2250</v>
      </c>
      <c r="T2" s="1">
        <v>79</v>
      </c>
      <c r="U2" s="1">
        <v>1</v>
      </c>
      <c r="Y2" s="1">
        <v>93</v>
      </c>
      <c r="Z2" s="2">
        <v>250</v>
      </c>
      <c r="AA2" s="1">
        <f t="shared" ref="AA2:AA251" si="0">Z2*S2</f>
        <v>562500</v>
      </c>
    </row>
    <row r="3" spans="1:27" ht="15.75" customHeight="1" x14ac:dyDescent="0.2">
      <c r="A3" s="1" t="s">
        <v>65</v>
      </c>
      <c r="C3" s="1" t="s">
        <v>66</v>
      </c>
      <c r="D3" s="1" t="s">
        <v>20</v>
      </c>
      <c r="E3" s="1">
        <v>11</v>
      </c>
      <c r="F3" t="s">
        <v>689</v>
      </c>
      <c r="G3" t="s">
        <v>693</v>
      </c>
      <c r="H3" t="s">
        <v>687</v>
      </c>
      <c r="I3" t="s">
        <v>684</v>
      </c>
      <c r="J3" t="s">
        <v>679</v>
      </c>
      <c r="K3" t="s">
        <v>682</v>
      </c>
      <c r="L3" t="s">
        <v>750</v>
      </c>
      <c r="M3" t="s">
        <v>750</v>
      </c>
      <c r="N3" t="s">
        <v>750</v>
      </c>
      <c r="O3" t="s">
        <v>750</v>
      </c>
      <c r="P3" t="s">
        <v>750</v>
      </c>
      <c r="Q3" t="s">
        <v>750</v>
      </c>
      <c r="R3" t="s">
        <v>750</v>
      </c>
      <c r="S3" s="1">
        <v>1100</v>
      </c>
      <c r="T3" s="1">
        <v>78</v>
      </c>
      <c r="U3" s="1">
        <v>5</v>
      </c>
      <c r="Y3" s="1">
        <v>84</v>
      </c>
      <c r="Z3" s="2">
        <v>49</v>
      </c>
      <c r="AA3" s="1">
        <f t="shared" si="0"/>
        <v>53900</v>
      </c>
    </row>
    <row r="4" spans="1:27" ht="15.75" customHeight="1" x14ac:dyDescent="0.2">
      <c r="A4" s="1" t="s">
        <v>207</v>
      </c>
      <c r="C4" s="1" t="s">
        <v>42</v>
      </c>
      <c r="D4" s="1" t="s">
        <v>16</v>
      </c>
      <c r="E4" s="1">
        <v>25</v>
      </c>
      <c r="F4" t="s">
        <v>696</v>
      </c>
      <c r="G4" t="s">
        <v>698</v>
      </c>
      <c r="H4" t="s">
        <v>697</v>
      </c>
      <c r="I4" t="s">
        <v>756</v>
      </c>
      <c r="J4" t="s">
        <v>753</v>
      </c>
      <c r="K4" t="s">
        <v>678</v>
      </c>
      <c r="L4" t="s">
        <v>750</v>
      </c>
      <c r="M4" t="s">
        <v>750</v>
      </c>
      <c r="N4" t="s">
        <v>750</v>
      </c>
      <c r="O4" t="s">
        <v>750</v>
      </c>
      <c r="P4" t="s">
        <v>750</v>
      </c>
      <c r="Q4" t="s">
        <v>750</v>
      </c>
      <c r="R4" t="s">
        <v>750</v>
      </c>
      <c r="S4" s="1">
        <v>1600</v>
      </c>
      <c r="T4" s="1">
        <v>77</v>
      </c>
      <c r="U4" s="1">
        <v>3</v>
      </c>
      <c r="Y4" s="1">
        <v>5</v>
      </c>
      <c r="Z4" s="2">
        <v>145</v>
      </c>
      <c r="AA4" s="1">
        <f t="shared" si="0"/>
        <v>232000</v>
      </c>
    </row>
    <row r="5" spans="1:27" ht="15.75" customHeight="1" x14ac:dyDescent="0.2">
      <c r="A5" s="1" t="s">
        <v>168</v>
      </c>
      <c r="B5" s="1" t="s">
        <v>169</v>
      </c>
      <c r="C5" s="1" t="s">
        <v>42</v>
      </c>
      <c r="D5" s="1" t="s">
        <v>37</v>
      </c>
      <c r="E5" s="1">
        <v>26</v>
      </c>
      <c r="F5" t="s">
        <v>692</v>
      </c>
      <c r="G5" t="s">
        <v>713</v>
      </c>
      <c r="H5" t="s">
        <v>681</v>
      </c>
      <c r="I5" t="s">
        <v>761</v>
      </c>
      <c r="J5" t="s">
        <v>682</v>
      </c>
      <c r="K5" t="s">
        <v>720</v>
      </c>
      <c r="L5" t="s">
        <v>810</v>
      </c>
      <c r="M5" t="s">
        <v>750</v>
      </c>
      <c r="N5" t="s">
        <v>750</v>
      </c>
      <c r="O5" t="s">
        <v>750</v>
      </c>
      <c r="P5" t="s">
        <v>750</v>
      </c>
      <c r="Q5" t="s">
        <v>750</v>
      </c>
      <c r="R5" t="s">
        <v>750</v>
      </c>
      <c r="S5" s="1">
        <v>700</v>
      </c>
      <c r="T5" s="1">
        <v>76</v>
      </c>
      <c r="U5" s="1">
        <v>3</v>
      </c>
      <c r="Y5" s="1">
        <v>76</v>
      </c>
      <c r="Z5" s="2">
        <v>204</v>
      </c>
      <c r="AA5" s="1">
        <f t="shared" si="0"/>
        <v>142800</v>
      </c>
    </row>
    <row r="6" spans="1:27" ht="15.75" customHeight="1" x14ac:dyDescent="0.2">
      <c r="A6" s="1" t="s">
        <v>117</v>
      </c>
      <c r="C6" s="1" t="s">
        <v>66</v>
      </c>
      <c r="D6" s="1" t="s">
        <v>20</v>
      </c>
      <c r="E6" s="1">
        <v>41</v>
      </c>
      <c r="F6" t="s">
        <v>702</v>
      </c>
      <c r="G6" t="s">
        <v>683</v>
      </c>
      <c r="H6" t="s">
        <v>713</v>
      </c>
      <c r="I6" t="s">
        <v>682</v>
      </c>
      <c r="J6" t="s">
        <v>761</v>
      </c>
      <c r="K6" t="s">
        <v>799</v>
      </c>
      <c r="L6" t="s">
        <v>750</v>
      </c>
      <c r="M6" t="s">
        <v>750</v>
      </c>
      <c r="N6" t="s">
        <v>750</v>
      </c>
      <c r="O6" t="s">
        <v>750</v>
      </c>
      <c r="P6" t="s">
        <v>750</v>
      </c>
      <c r="Q6" t="s">
        <v>750</v>
      </c>
      <c r="R6" t="s">
        <v>750</v>
      </c>
      <c r="S6" s="1">
        <v>1100</v>
      </c>
      <c r="T6" s="1">
        <v>75</v>
      </c>
      <c r="U6" s="1">
        <v>1</v>
      </c>
      <c r="Y6" s="1">
        <v>102</v>
      </c>
      <c r="Z6" s="2">
        <v>25</v>
      </c>
      <c r="AA6" s="1">
        <f t="shared" si="0"/>
        <v>27500</v>
      </c>
    </row>
    <row r="7" spans="1:27" ht="15.75" customHeight="1" x14ac:dyDescent="0.2">
      <c r="A7" s="1" t="s">
        <v>102</v>
      </c>
      <c r="C7" s="1" t="s">
        <v>66</v>
      </c>
      <c r="D7" s="1" t="s">
        <v>70</v>
      </c>
      <c r="E7" s="1">
        <v>46</v>
      </c>
      <c r="F7" t="s">
        <v>689</v>
      </c>
      <c r="G7" t="s">
        <v>714</v>
      </c>
      <c r="H7" t="s">
        <v>683</v>
      </c>
      <c r="I7" t="s">
        <v>771</v>
      </c>
      <c r="J7" t="s">
        <v>713</v>
      </c>
      <c r="K7" t="s">
        <v>750</v>
      </c>
      <c r="L7" t="s">
        <v>750</v>
      </c>
      <c r="M7" t="s">
        <v>750</v>
      </c>
      <c r="N7" t="s">
        <v>750</v>
      </c>
      <c r="O7" t="s">
        <v>750</v>
      </c>
      <c r="P7" t="s">
        <v>750</v>
      </c>
      <c r="Q7" t="s">
        <v>750</v>
      </c>
      <c r="R7" t="s">
        <v>750</v>
      </c>
      <c r="S7" s="1">
        <v>1000</v>
      </c>
      <c r="T7" s="1">
        <v>74</v>
      </c>
      <c r="U7" s="1">
        <v>1</v>
      </c>
      <c r="Y7" s="1">
        <v>50</v>
      </c>
      <c r="Z7" s="2">
        <v>891</v>
      </c>
      <c r="AA7" s="1">
        <f t="shared" si="0"/>
        <v>891000</v>
      </c>
    </row>
    <row r="8" spans="1:27" ht="15.75" customHeight="1" x14ac:dyDescent="0.2">
      <c r="A8" s="1" t="s">
        <v>383</v>
      </c>
      <c r="C8" s="1" t="s">
        <v>15</v>
      </c>
      <c r="D8" s="1" t="s">
        <v>16</v>
      </c>
      <c r="E8" s="1">
        <v>4</v>
      </c>
      <c r="F8" t="s">
        <v>689</v>
      </c>
      <c r="G8" t="s">
        <v>696</v>
      </c>
      <c r="H8" t="s">
        <v>783</v>
      </c>
      <c r="I8" t="s">
        <v>682</v>
      </c>
      <c r="J8" t="s">
        <v>836</v>
      </c>
      <c r="K8" t="s">
        <v>771</v>
      </c>
      <c r="L8" t="s">
        <v>750</v>
      </c>
      <c r="M8" t="s">
        <v>750</v>
      </c>
      <c r="N8" t="s">
        <v>750</v>
      </c>
      <c r="O8" t="s">
        <v>750</v>
      </c>
      <c r="P8" t="s">
        <v>750</v>
      </c>
      <c r="Q8" t="s">
        <v>750</v>
      </c>
      <c r="R8" t="s">
        <v>750</v>
      </c>
      <c r="S8" s="1">
        <v>700</v>
      </c>
      <c r="T8" s="1">
        <v>73</v>
      </c>
      <c r="U8" s="1">
        <v>3</v>
      </c>
      <c r="Y8" s="1">
        <v>88</v>
      </c>
      <c r="Z8" s="2">
        <v>26</v>
      </c>
      <c r="AA8" s="1">
        <f t="shared" si="0"/>
        <v>18200</v>
      </c>
    </row>
    <row r="9" spans="1:27" ht="15.75" customHeight="1" x14ac:dyDescent="0.2">
      <c r="A9" s="1" t="s">
        <v>343</v>
      </c>
      <c r="C9" s="1" t="s">
        <v>29</v>
      </c>
      <c r="D9" s="1" t="s">
        <v>30</v>
      </c>
      <c r="E9" s="1">
        <v>90</v>
      </c>
      <c r="F9" t="s">
        <v>689</v>
      </c>
      <c r="G9" t="s">
        <v>693</v>
      </c>
      <c r="H9" t="s">
        <v>706</v>
      </c>
      <c r="I9" t="s">
        <v>698</v>
      </c>
      <c r="J9" t="s">
        <v>682</v>
      </c>
      <c r="K9" t="s">
        <v>681</v>
      </c>
      <c r="L9" t="s">
        <v>720</v>
      </c>
      <c r="M9" t="s">
        <v>750</v>
      </c>
      <c r="N9" t="s">
        <v>750</v>
      </c>
      <c r="O9" t="s">
        <v>750</v>
      </c>
      <c r="P9" t="s">
        <v>750</v>
      </c>
      <c r="Q9" t="s">
        <v>750</v>
      </c>
      <c r="R9" t="s">
        <v>750</v>
      </c>
      <c r="S9" s="1">
        <v>1350</v>
      </c>
      <c r="T9" s="1">
        <v>72</v>
      </c>
      <c r="U9" s="1">
        <v>6</v>
      </c>
      <c r="Y9" s="1">
        <v>28</v>
      </c>
      <c r="Z9" s="2">
        <v>71</v>
      </c>
      <c r="AA9" s="1">
        <f t="shared" si="0"/>
        <v>95850</v>
      </c>
    </row>
    <row r="10" spans="1:27" ht="15.75" customHeight="1" x14ac:dyDescent="0.2">
      <c r="A10" s="1" t="s">
        <v>72</v>
      </c>
      <c r="C10" s="1" t="s">
        <v>66</v>
      </c>
      <c r="D10" s="1" t="s">
        <v>70</v>
      </c>
      <c r="E10" s="1">
        <v>11</v>
      </c>
      <c r="F10" t="s">
        <v>697</v>
      </c>
      <c r="G10" t="s">
        <v>683</v>
      </c>
      <c r="H10" t="s">
        <v>713</v>
      </c>
      <c r="I10" t="s">
        <v>682</v>
      </c>
      <c r="J10" t="s">
        <v>752</v>
      </c>
      <c r="K10" t="s">
        <v>756</v>
      </c>
      <c r="L10" t="s">
        <v>678</v>
      </c>
      <c r="M10" t="s">
        <v>750</v>
      </c>
      <c r="N10" t="s">
        <v>750</v>
      </c>
      <c r="O10" t="s">
        <v>750</v>
      </c>
      <c r="P10" t="s">
        <v>750</v>
      </c>
      <c r="Q10" t="s">
        <v>750</v>
      </c>
      <c r="R10" t="s">
        <v>750</v>
      </c>
      <c r="S10" s="1">
        <v>650</v>
      </c>
      <c r="T10" s="1">
        <v>72</v>
      </c>
      <c r="U10" s="1">
        <v>1</v>
      </c>
      <c r="Y10" s="1">
        <v>6</v>
      </c>
      <c r="Z10" s="2">
        <v>34</v>
      </c>
      <c r="AA10" s="1">
        <f t="shared" si="0"/>
        <v>22100</v>
      </c>
    </row>
    <row r="11" spans="1:27" ht="15.75" customHeight="1" x14ac:dyDescent="0.2">
      <c r="A11" s="1" t="s">
        <v>68</v>
      </c>
      <c r="B11" s="1" t="s">
        <v>69</v>
      </c>
      <c r="C11" s="1" t="s">
        <v>66</v>
      </c>
      <c r="D11" s="1" t="s">
        <v>70</v>
      </c>
      <c r="E11" s="1">
        <v>26</v>
      </c>
      <c r="F11" t="s">
        <v>689</v>
      </c>
      <c r="G11" t="s">
        <v>716</v>
      </c>
      <c r="H11" t="s">
        <v>697</v>
      </c>
      <c r="I11" t="s">
        <v>683</v>
      </c>
      <c r="J11" t="s">
        <v>766</v>
      </c>
      <c r="K11" t="s">
        <v>767</v>
      </c>
      <c r="L11" t="s">
        <v>750</v>
      </c>
      <c r="M11" t="s">
        <v>750</v>
      </c>
      <c r="N11" t="s">
        <v>750</v>
      </c>
      <c r="O11" t="s">
        <v>750</v>
      </c>
      <c r="P11" t="s">
        <v>750</v>
      </c>
      <c r="Q11" t="s">
        <v>750</v>
      </c>
      <c r="R11" t="s">
        <v>750</v>
      </c>
      <c r="S11" s="1">
        <v>400</v>
      </c>
      <c r="T11" s="1">
        <v>71</v>
      </c>
      <c r="U11" s="1">
        <v>1</v>
      </c>
      <c r="Y11" s="1">
        <v>39</v>
      </c>
      <c r="Z11" s="2">
        <v>76</v>
      </c>
      <c r="AA11" s="1">
        <f t="shared" si="0"/>
        <v>30400</v>
      </c>
    </row>
    <row r="12" spans="1:27" ht="15.75" customHeight="1" x14ac:dyDescent="0.2">
      <c r="A12" s="1" t="s">
        <v>458</v>
      </c>
      <c r="C12" s="1" t="s">
        <v>15</v>
      </c>
      <c r="D12" s="1" t="s">
        <v>16</v>
      </c>
      <c r="E12" s="1">
        <v>6</v>
      </c>
      <c r="F12" t="s">
        <v>691</v>
      </c>
      <c r="G12" t="s">
        <v>698</v>
      </c>
      <c r="H12" t="s">
        <v>697</v>
      </c>
      <c r="I12" t="s">
        <v>683</v>
      </c>
      <c r="J12" t="s">
        <v>708</v>
      </c>
      <c r="K12" t="s">
        <v>682</v>
      </c>
      <c r="L12" t="s">
        <v>752</v>
      </c>
      <c r="M12" t="s">
        <v>768</v>
      </c>
      <c r="N12" t="s">
        <v>679</v>
      </c>
      <c r="O12" t="s">
        <v>750</v>
      </c>
      <c r="P12" t="s">
        <v>750</v>
      </c>
      <c r="Q12" t="s">
        <v>750</v>
      </c>
      <c r="R12" t="s">
        <v>750</v>
      </c>
      <c r="S12" s="1">
        <v>1000</v>
      </c>
      <c r="T12" s="1">
        <v>70</v>
      </c>
      <c r="U12" s="1">
        <v>3</v>
      </c>
      <c r="X12" s="1">
        <v>2</v>
      </c>
      <c r="Y12" s="1">
        <v>20</v>
      </c>
      <c r="Z12" s="2">
        <v>105</v>
      </c>
      <c r="AA12" s="1">
        <f t="shared" si="0"/>
        <v>105000</v>
      </c>
    </row>
    <row r="13" spans="1:27" ht="15.75" customHeight="1" x14ac:dyDescent="0.2">
      <c r="A13" s="1" t="s">
        <v>138</v>
      </c>
      <c r="B13" s="1" t="s">
        <v>139</v>
      </c>
      <c r="C13" s="1" t="s">
        <v>29</v>
      </c>
      <c r="D13" s="1" t="s">
        <v>30</v>
      </c>
      <c r="E13" s="1">
        <v>55</v>
      </c>
      <c r="F13" t="s">
        <v>693</v>
      </c>
      <c r="G13" t="s">
        <v>712</v>
      </c>
      <c r="H13" t="s">
        <v>698</v>
      </c>
      <c r="I13" t="s">
        <v>716</v>
      </c>
      <c r="J13" t="s">
        <v>701</v>
      </c>
      <c r="K13" t="s">
        <v>804</v>
      </c>
      <c r="L13" t="s">
        <v>681</v>
      </c>
      <c r="M13" t="s">
        <v>720</v>
      </c>
      <c r="N13" t="s">
        <v>779</v>
      </c>
      <c r="O13" t="s">
        <v>750</v>
      </c>
      <c r="P13" t="s">
        <v>750</v>
      </c>
      <c r="Q13" t="s">
        <v>750</v>
      </c>
      <c r="R13" t="s">
        <v>750</v>
      </c>
      <c r="S13" s="1">
        <v>1350</v>
      </c>
      <c r="T13" s="1">
        <v>69</v>
      </c>
      <c r="U13" s="1">
        <v>6</v>
      </c>
      <c r="V13" s="1">
        <v>1</v>
      </c>
      <c r="Y13" s="1">
        <v>51</v>
      </c>
      <c r="Z13" s="2">
        <v>300</v>
      </c>
      <c r="AA13" s="1">
        <f t="shared" si="0"/>
        <v>405000</v>
      </c>
    </row>
    <row r="14" spans="1:27" ht="15.75" customHeight="1" x14ac:dyDescent="0.2">
      <c r="A14" s="1" t="s">
        <v>332</v>
      </c>
      <c r="C14" s="1" t="s">
        <v>42</v>
      </c>
      <c r="D14" s="1" t="s">
        <v>16</v>
      </c>
      <c r="E14" s="1">
        <v>6</v>
      </c>
      <c r="F14" t="s">
        <v>693</v>
      </c>
      <c r="G14" t="s">
        <v>805</v>
      </c>
      <c r="H14" t="s">
        <v>716</v>
      </c>
      <c r="I14" t="s">
        <v>697</v>
      </c>
      <c r="J14" t="s">
        <v>682</v>
      </c>
      <c r="K14" t="s">
        <v>752</v>
      </c>
      <c r="L14" t="s">
        <v>774</v>
      </c>
      <c r="M14" t="s">
        <v>679</v>
      </c>
      <c r="N14" t="s">
        <v>785</v>
      </c>
      <c r="O14" t="s">
        <v>777</v>
      </c>
      <c r="P14" t="s">
        <v>750</v>
      </c>
      <c r="Q14" t="s">
        <v>750</v>
      </c>
      <c r="R14" t="s">
        <v>750</v>
      </c>
      <c r="S14" s="1">
        <v>600</v>
      </c>
      <c r="T14" s="1">
        <v>68</v>
      </c>
      <c r="U14" s="1">
        <v>3</v>
      </c>
      <c r="Y14" s="1">
        <v>77</v>
      </c>
      <c r="Z14" s="2">
        <v>5</v>
      </c>
      <c r="AA14" s="1">
        <f t="shared" si="0"/>
        <v>3000</v>
      </c>
    </row>
    <row r="15" spans="1:27" ht="15.75" customHeight="1" x14ac:dyDescent="0.2">
      <c r="A15" s="1" t="s">
        <v>159</v>
      </c>
      <c r="C15" s="1" t="s">
        <v>15</v>
      </c>
      <c r="D15" s="1" t="s">
        <v>16</v>
      </c>
      <c r="E15" s="1">
        <v>2</v>
      </c>
      <c r="F15" t="s">
        <v>693</v>
      </c>
      <c r="G15" t="s">
        <v>698</v>
      </c>
      <c r="H15" t="s">
        <v>716</v>
      </c>
      <c r="I15" t="s">
        <v>752</v>
      </c>
      <c r="J15" t="s">
        <v>682</v>
      </c>
      <c r="K15" t="s">
        <v>807</v>
      </c>
      <c r="L15" t="s">
        <v>750</v>
      </c>
      <c r="M15" t="s">
        <v>750</v>
      </c>
      <c r="N15" t="s">
        <v>750</v>
      </c>
      <c r="O15" t="s">
        <v>750</v>
      </c>
      <c r="P15" t="s">
        <v>750</v>
      </c>
      <c r="Q15" t="s">
        <v>750</v>
      </c>
      <c r="R15" t="s">
        <v>750</v>
      </c>
      <c r="S15" s="1">
        <v>700</v>
      </c>
      <c r="T15" s="1">
        <v>67</v>
      </c>
      <c r="U15" s="1">
        <v>2</v>
      </c>
      <c r="Y15" s="1">
        <v>32</v>
      </c>
      <c r="Z15" s="2">
        <v>72</v>
      </c>
      <c r="AA15" s="1">
        <f t="shared" si="0"/>
        <v>50400</v>
      </c>
    </row>
    <row r="16" spans="1:27" ht="15.75" customHeight="1" x14ac:dyDescent="0.2">
      <c r="A16" s="1" t="s">
        <v>135</v>
      </c>
      <c r="B16" s="1" t="s">
        <v>136</v>
      </c>
      <c r="C16" s="1" t="s">
        <v>26</v>
      </c>
      <c r="D16" s="1" t="s">
        <v>26</v>
      </c>
      <c r="E16" s="1">
        <v>28</v>
      </c>
      <c r="F16" t="s">
        <v>691</v>
      </c>
      <c r="G16" t="s">
        <v>803</v>
      </c>
      <c r="H16" t="s">
        <v>720</v>
      </c>
      <c r="I16" t="s">
        <v>766</v>
      </c>
      <c r="J16" t="s">
        <v>775</v>
      </c>
      <c r="K16" t="s">
        <v>750</v>
      </c>
      <c r="L16" t="s">
        <v>750</v>
      </c>
      <c r="M16" t="s">
        <v>750</v>
      </c>
      <c r="N16" t="s">
        <v>750</v>
      </c>
      <c r="O16" t="s">
        <v>750</v>
      </c>
      <c r="P16" t="s">
        <v>750</v>
      </c>
      <c r="Q16" t="s">
        <v>750</v>
      </c>
      <c r="R16" t="s">
        <v>750</v>
      </c>
      <c r="S16" s="1">
        <v>1350</v>
      </c>
      <c r="T16" s="1">
        <v>66</v>
      </c>
      <c r="U16" s="1">
        <v>6</v>
      </c>
      <c r="Y16" s="1">
        <v>60</v>
      </c>
      <c r="Z16" s="2">
        <v>576</v>
      </c>
      <c r="AA16" s="1">
        <f t="shared" si="0"/>
        <v>777600</v>
      </c>
    </row>
    <row r="17" spans="1:27" ht="15.75" customHeight="1" x14ac:dyDescent="0.2">
      <c r="A17" s="1" t="s">
        <v>443</v>
      </c>
      <c r="B17" s="1" t="s">
        <v>444</v>
      </c>
      <c r="C17" s="1" t="s">
        <v>26</v>
      </c>
      <c r="D17" s="1" t="s">
        <v>26</v>
      </c>
      <c r="E17" s="1">
        <v>9</v>
      </c>
      <c r="F17" t="s">
        <v>713</v>
      </c>
      <c r="G17" t="s">
        <v>845</v>
      </c>
      <c r="H17" t="s">
        <v>693</v>
      </c>
      <c r="I17" t="s">
        <v>679</v>
      </c>
      <c r="J17" t="s">
        <v>807</v>
      </c>
      <c r="K17" t="s">
        <v>780</v>
      </c>
      <c r="L17" t="s">
        <v>750</v>
      </c>
      <c r="M17" t="s">
        <v>750</v>
      </c>
      <c r="N17" t="s">
        <v>750</v>
      </c>
      <c r="O17" t="s">
        <v>750</v>
      </c>
      <c r="P17" t="s">
        <v>750</v>
      </c>
      <c r="Q17" t="s">
        <v>750</v>
      </c>
      <c r="R17" t="s">
        <v>750</v>
      </c>
      <c r="S17" s="1">
        <v>900</v>
      </c>
      <c r="T17" s="1">
        <v>65</v>
      </c>
      <c r="U17" s="1">
        <v>3</v>
      </c>
      <c r="Y17" s="1">
        <v>58</v>
      </c>
      <c r="Z17" s="2">
        <v>26</v>
      </c>
      <c r="AA17" s="1">
        <f t="shared" si="0"/>
        <v>23400</v>
      </c>
    </row>
    <row r="18" spans="1:27" ht="15.75" customHeight="1" x14ac:dyDescent="0.2">
      <c r="A18" s="1" t="s">
        <v>427</v>
      </c>
      <c r="C18" s="1" t="s">
        <v>29</v>
      </c>
      <c r="D18" s="1" t="s">
        <v>30</v>
      </c>
      <c r="E18" s="1">
        <v>66</v>
      </c>
      <c r="F18" t="s">
        <v>697</v>
      </c>
      <c r="G18" t="s">
        <v>683</v>
      </c>
      <c r="H18" t="s">
        <v>713</v>
      </c>
      <c r="I18" t="s">
        <v>682</v>
      </c>
      <c r="J18" t="s">
        <v>768</v>
      </c>
      <c r="K18" t="s">
        <v>761</v>
      </c>
      <c r="L18" t="s">
        <v>753</v>
      </c>
      <c r="M18" t="s">
        <v>750</v>
      </c>
      <c r="N18" t="s">
        <v>750</v>
      </c>
      <c r="O18" t="s">
        <v>750</v>
      </c>
      <c r="P18" t="s">
        <v>750</v>
      </c>
      <c r="Q18" t="s">
        <v>750</v>
      </c>
      <c r="R18" t="s">
        <v>750</v>
      </c>
      <c r="S18" s="1">
        <v>1650</v>
      </c>
      <c r="T18" s="1">
        <v>65</v>
      </c>
      <c r="U18" s="1">
        <v>3</v>
      </c>
      <c r="Y18" s="1">
        <v>48</v>
      </c>
      <c r="Z18" s="2">
        <v>147</v>
      </c>
      <c r="AA18" s="1">
        <f t="shared" si="0"/>
        <v>242550</v>
      </c>
    </row>
    <row r="19" spans="1:27" ht="15.75" customHeight="1" x14ac:dyDescent="0.2">
      <c r="A19" s="1" t="s">
        <v>268</v>
      </c>
      <c r="C19" s="1" t="s">
        <v>29</v>
      </c>
      <c r="D19" s="1" t="s">
        <v>30</v>
      </c>
      <c r="E19" s="1">
        <v>45</v>
      </c>
      <c r="F19" t="s">
        <v>689</v>
      </c>
      <c r="G19" t="s">
        <v>700</v>
      </c>
      <c r="H19" t="s">
        <v>778</v>
      </c>
      <c r="I19" t="s">
        <v>683</v>
      </c>
      <c r="J19" t="s">
        <v>759</v>
      </c>
      <c r="K19" t="s">
        <v>711</v>
      </c>
      <c r="L19" t="s">
        <v>750</v>
      </c>
      <c r="M19" t="s">
        <v>750</v>
      </c>
      <c r="N19" t="s">
        <v>750</v>
      </c>
      <c r="O19" t="s">
        <v>750</v>
      </c>
      <c r="P19" t="s">
        <v>750</v>
      </c>
      <c r="Q19" t="s">
        <v>750</v>
      </c>
      <c r="R19" t="s">
        <v>750</v>
      </c>
      <c r="S19" s="1">
        <v>800</v>
      </c>
      <c r="T19" s="1">
        <v>64</v>
      </c>
      <c r="U19" s="1">
        <v>6</v>
      </c>
      <c r="Y19" s="1">
        <v>66</v>
      </c>
      <c r="Z19" s="2">
        <v>121</v>
      </c>
      <c r="AA19" s="1">
        <f t="shared" si="0"/>
        <v>96800</v>
      </c>
    </row>
    <row r="20" spans="1:27" ht="15.75" customHeight="1" x14ac:dyDescent="0.2">
      <c r="A20" s="1" t="s">
        <v>451</v>
      </c>
      <c r="C20" s="1" t="s">
        <v>33</v>
      </c>
      <c r="D20" s="1" t="s">
        <v>33</v>
      </c>
      <c r="E20" s="1">
        <v>39</v>
      </c>
      <c r="F20" t="s">
        <v>690</v>
      </c>
      <c r="G20" t="s">
        <v>835</v>
      </c>
      <c r="H20" t="s">
        <v>682</v>
      </c>
      <c r="I20" t="s">
        <v>756</v>
      </c>
      <c r="J20" t="s">
        <v>679</v>
      </c>
      <c r="K20" t="s">
        <v>755</v>
      </c>
      <c r="L20" t="s">
        <v>720</v>
      </c>
      <c r="M20" t="s">
        <v>750</v>
      </c>
      <c r="N20" t="s">
        <v>750</v>
      </c>
      <c r="O20" t="s">
        <v>750</v>
      </c>
      <c r="P20" t="s">
        <v>750</v>
      </c>
      <c r="Q20" t="s">
        <v>750</v>
      </c>
      <c r="R20" t="s">
        <v>750</v>
      </c>
      <c r="S20" s="1">
        <v>1350</v>
      </c>
      <c r="T20" s="1">
        <v>63</v>
      </c>
      <c r="U20" s="1">
        <v>4</v>
      </c>
      <c r="Y20" s="1">
        <v>70</v>
      </c>
      <c r="Z20" s="2">
        <v>101</v>
      </c>
      <c r="AA20" s="1">
        <f t="shared" si="0"/>
        <v>136350</v>
      </c>
    </row>
    <row r="21" spans="1:27" ht="15.75" customHeight="1" x14ac:dyDescent="0.2">
      <c r="A21" s="1" t="s">
        <v>375</v>
      </c>
      <c r="C21" s="1" t="s">
        <v>33</v>
      </c>
      <c r="D21" s="1" t="s">
        <v>33</v>
      </c>
      <c r="E21" s="1">
        <v>39</v>
      </c>
      <c r="F21" t="s">
        <v>690</v>
      </c>
      <c r="G21" t="s">
        <v>835</v>
      </c>
      <c r="H21" t="s">
        <v>682</v>
      </c>
      <c r="I21" t="s">
        <v>756</v>
      </c>
      <c r="J21" t="s">
        <v>679</v>
      </c>
      <c r="K21" t="s">
        <v>755</v>
      </c>
      <c r="L21" t="s">
        <v>720</v>
      </c>
      <c r="M21" t="s">
        <v>750</v>
      </c>
      <c r="N21" t="s">
        <v>750</v>
      </c>
      <c r="O21" t="s">
        <v>750</v>
      </c>
      <c r="P21" t="s">
        <v>750</v>
      </c>
      <c r="Q21" t="s">
        <v>750</v>
      </c>
      <c r="R21" t="s">
        <v>750</v>
      </c>
      <c r="S21" s="1">
        <v>1350</v>
      </c>
      <c r="T21" s="1">
        <v>63</v>
      </c>
      <c r="U21" s="1">
        <v>4</v>
      </c>
      <c r="Y21" s="1">
        <v>70</v>
      </c>
      <c r="Z21" s="2">
        <v>53</v>
      </c>
      <c r="AA21" s="1">
        <f t="shared" si="0"/>
        <v>71550</v>
      </c>
    </row>
    <row r="22" spans="1:27" ht="15.75" customHeight="1" x14ac:dyDescent="0.2">
      <c r="A22" s="1" t="s">
        <v>193</v>
      </c>
      <c r="B22" s="1" t="s">
        <v>194</v>
      </c>
      <c r="C22" s="1" t="s">
        <v>26</v>
      </c>
      <c r="D22" s="1" t="s">
        <v>26</v>
      </c>
      <c r="E22" s="1">
        <v>10</v>
      </c>
      <c r="F22" t="s">
        <v>689</v>
      </c>
      <c r="G22" t="s">
        <v>704</v>
      </c>
      <c r="H22" t="s">
        <v>814</v>
      </c>
      <c r="I22" t="s">
        <v>770</v>
      </c>
      <c r="J22" t="s">
        <v>713</v>
      </c>
      <c r="K22" t="s">
        <v>752</v>
      </c>
      <c r="L22" t="s">
        <v>682</v>
      </c>
      <c r="M22" t="s">
        <v>750</v>
      </c>
      <c r="N22" t="s">
        <v>750</v>
      </c>
      <c r="O22" t="s">
        <v>750</v>
      </c>
      <c r="P22" t="s">
        <v>750</v>
      </c>
      <c r="Q22" t="s">
        <v>750</v>
      </c>
      <c r="R22" t="s">
        <v>750</v>
      </c>
      <c r="S22" s="1">
        <v>1500</v>
      </c>
      <c r="T22" s="1">
        <v>62</v>
      </c>
      <c r="U22" s="1">
        <v>3</v>
      </c>
      <c r="Y22" s="1">
        <v>182</v>
      </c>
      <c r="Z22" s="2">
        <v>309</v>
      </c>
      <c r="AA22" s="1">
        <f t="shared" si="0"/>
        <v>463500</v>
      </c>
    </row>
    <row r="23" spans="1:27" ht="15.75" customHeight="1" x14ac:dyDescent="0.2">
      <c r="A23" s="1" t="s">
        <v>387</v>
      </c>
      <c r="C23" s="1" t="s">
        <v>66</v>
      </c>
      <c r="D23" s="1" t="s">
        <v>70</v>
      </c>
      <c r="E23" s="1">
        <v>16</v>
      </c>
      <c r="F23" t="s">
        <v>691</v>
      </c>
      <c r="G23" t="s">
        <v>837</v>
      </c>
      <c r="H23" t="s">
        <v>697</v>
      </c>
      <c r="I23" t="s">
        <v>708</v>
      </c>
      <c r="J23" t="s">
        <v>713</v>
      </c>
      <c r="K23" t="s">
        <v>752</v>
      </c>
      <c r="L23" t="s">
        <v>682</v>
      </c>
      <c r="M23" t="s">
        <v>750</v>
      </c>
      <c r="N23" t="s">
        <v>750</v>
      </c>
      <c r="O23" t="s">
        <v>750</v>
      </c>
      <c r="P23" t="s">
        <v>750</v>
      </c>
      <c r="Q23" t="s">
        <v>750</v>
      </c>
      <c r="R23" t="s">
        <v>750</v>
      </c>
      <c r="S23" s="1">
        <v>1400</v>
      </c>
      <c r="T23" s="1">
        <v>62</v>
      </c>
      <c r="U23" s="1">
        <v>3</v>
      </c>
      <c r="Y23" s="1">
        <v>160</v>
      </c>
      <c r="Z23" s="2">
        <v>21</v>
      </c>
      <c r="AA23" s="1">
        <f t="shared" si="0"/>
        <v>29400</v>
      </c>
    </row>
    <row r="24" spans="1:27" ht="15.75" customHeight="1" x14ac:dyDescent="0.2">
      <c r="A24" s="1" t="s">
        <v>326</v>
      </c>
      <c r="C24" s="1" t="s">
        <v>26</v>
      </c>
      <c r="D24" s="1" t="s">
        <v>26</v>
      </c>
      <c r="E24" s="1">
        <v>8</v>
      </c>
      <c r="F24" t="s">
        <v>713</v>
      </c>
      <c r="G24" t="s">
        <v>695</v>
      </c>
      <c r="H24" t="s">
        <v>700</v>
      </c>
      <c r="I24" t="s">
        <v>697</v>
      </c>
      <c r="J24" t="s">
        <v>682</v>
      </c>
      <c r="K24" t="s">
        <v>775</v>
      </c>
      <c r="L24" t="s">
        <v>750</v>
      </c>
      <c r="M24" t="s">
        <v>750</v>
      </c>
      <c r="N24" t="s">
        <v>750</v>
      </c>
      <c r="O24" t="s">
        <v>750</v>
      </c>
      <c r="P24" t="s">
        <v>750</v>
      </c>
      <c r="Q24" t="s">
        <v>750</v>
      </c>
      <c r="R24" t="s">
        <v>750</v>
      </c>
      <c r="S24" s="1">
        <v>1500</v>
      </c>
      <c r="T24" s="1">
        <v>62</v>
      </c>
      <c r="U24" s="1">
        <v>3</v>
      </c>
      <c r="Y24" s="1">
        <v>138</v>
      </c>
      <c r="Z24" s="2">
        <v>32</v>
      </c>
      <c r="AA24" s="1">
        <f t="shared" si="0"/>
        <v>48000</v>
      </c>
    </row>
    <row r="25" spans="1:27" ht="15.75" customHeight="1" x14ac:dyDescent="0.2">
      <c r="A25" s="1" t="s">
        <v>302</v>
      </c>
      <c r="B25" s="1" t="s">
        <v>303</v>
      </c>
      <c r="C25" s="1" t="s">
        <v>15</v>
      </c>
      <c r="D25" s="1" t="s">
        <v>16</v>
      </c>
      <c r="E25" s="1">
        <v>5</v>
      </c>
      <c r="F25" t="s">
        <v>693</v>
      </c>
      <c r="G25" t="s">
        <v>828</v>
      </c>
      <c r="H25" t="s">
        <v>713</v>
      </c>
      <c r="I25" t="s">
        <v>682</v>
      </c>
      <c r="J25" t="s">
        <v>756</v>
      </c>
      <c r="K25" t="s">
        <v>681</v>
      </c>
      <c r="L25" t="s">
        <v>679</v>
      </c>
      <c r="M25" t="s">
        <v>750</v>
      </c>
      <c r="N25" t="s">
        <v>750</v>
      </c>
      <c r="O25" t="s">
        <v>750</v>
      </c>
      <c r="P25" t="s">
        <v>750</v>
      </c>
      <c r="Q25" t="s">
        <v>750</v>
      </c>
      <c r="R25" t="s">
        <v>750</v>
      </c>
      <c r="S25" s="1">
        <v>400</v>
      </c>
      <c r="T25" s="1">
        <v>62</v>
      </c>
      <c r="U25" s="1">
        <v>3</v>
      </c>
      <c r="Y25" s="1">
        <v>108</v>
      </c>
      <c r="Z25" s="2">
        <v>28</v>
      </c>
      <c r="AA25" s="1">
        <f t="shared" si="0"/>
        <v>11200</v>
      </c>
    </row>
    <row r="26" spans="1:27" ht="15.75" customHeight="1" x14ac:dyDescent="0.2">
      <c r="A26" s="1" t="s">
        <v>486</v>
      </c>
      <c r="C26" s="1" t="s">
        <v>42</v>
      </c>
      <c r="D26" s="1" t="s">
        <v>16</v>
      </c>
      <c r="E26" s="1">
        <v>10</v>
      </c>
      <c r="F26" t="s">
        <v>689</v>
      </c>
      <c r="G26" t="s">
        <v>721</v>
      </c>
      <c r="H26" t="s">
        <v>684</v>
      </c>
      <c r="I26" t="s">
        <v>683</v>
      </c>
      <c r="J26" t="s">
        <v>797</v>
      </c>
      <c r="K26" t="s">
        <v>758</v>
      </c>
      <c r="L26" t="s">
        <v>682</v>
      </c>
      <c r="M26" t="s">
        <v>750</v>
      </c>
      <c r="N26" t="s">
        <v>750</v>
      </c>
      <c r="O26" t="s">
        <v>750</v>
      </c>
      <c r="P26" t="s">
        <v>750</v>
      </c>
      <c r="Q26" t="s">
        <v>750</v>
      </c>
      <c r="R26" t="s">
        <v>750</v>
      </c>
      <c r="S26" s="1">
        <v>1600</v>
      </c>
      <c r="T26" s="1">
        <v>62</v>
      </c>
      <c r="U26" s="1">
        <v>3</v>
      </c>
      <c r="Y26" s="1">
        <v>101</v>
      </c>
      <c r="Z26" s="2">
        <v>115</v>
      </c>
      <c r="AA26" s="1">
        <f t="shared" si="0"/>
        <v>184000</v>
      </c>
    </row>
    <row r="27" spans="1:27" ht="15.75" customHeight="1" x14ac:dyDescent="0.2">
      <c r="A27" s="1" t="s">
        <v>161</v>
      </c>
      <c r="C27" s="1" t="s">
        <v>15</v>
      </c>
      <c r="D27" s="1" t="s">
        <v>16</v>
      </c>
      <c r="E27" s="1">
        <v>4</v>
      </c>
      <c r="F27" t="s">
        <v>689</v>
      </c>
      <c r="G27" t="s">
        <v>693</v>
      </c>
      <c r="H27" t="s">
        <v>708</v>
      </c>
      <c r="I27" t="s">
        <v>752</v>
      </c>
      <c r="J27" t="s">
        <v>679</v>
      </c>
      <c r="K27" t="s">
        <v>766</v>
      </c>
      <c r="L27" t="s">
        <v>750</v>
      </c>
      <c r="M27" t="s">
        <v>750</v>
      </c>
      <c r="N27" t="s">
        <v>750</v>
      </c>
      <c r="O27" t="s">
        <v>750</v>
      </c>
      <c r="P27" t="s">
        <v>750</v>
      </c>
      <c r="Q27" t="s">
        <v>750</v>
      </c>
      <c r="R27" t="s">
        <v>750</v>
      </c>
      <c r="S27" s="1">
        <v>900</v>
      </c>
      <c r="T27" s="1">
        <v>61</v>
      </c>
      <c r="U27" s="1">
        <v>2</v>
      </c>
      <c r="Y27" s="1">
        <v>79</v>
      </c>
      <c r="Z27" s="2">
        <v>81</v>
      </c>
      <c r="AA27" s="1">
        <f t="shared" si="0"/>
        <v>72900</v>
      </c>
    </row>
    <row r="28" spans="1:27" ht="15.75" customHeight="1" x14ac:dyDescent="0.2">
      <c r="A28" s="1" t="s">
        <v>294</v>
      </c>
      <c r="C28" s="1" t="s">
        <v>15</v>
      </c>
      <c r="D28" s="1" t="s">
        <v>16</v>
      </c>
      <c r="E28" s="1">
        <v>4</v>
      </c>
      <c r="F28" t="s">
        <v>689</v>
      </c>
      <c r="G28" t="s">
        <v>688</v>
      </c>
      <c r="H28" t="s">
        <v>702</v>
      </c>
      <c r="I28" t="s">
        <v>704</v>
      </c>
      <c r="J28" t="s">
        <v>682</v>
      </c>
      <c r="K28" t="s">
        <v>680</v>
      </c>
      <c r="L28" t="s">
        <v>750</v>
      </c>
      <c r="M28" t="s">
        <v>750</v>
      </c>
      <c r="N28" t="s">
        <v>750</v>
      </c>
      <c r="O28" t="s">
        <v>750</v>
      </c>
      <c r="P28" t="s">
        <v>750</v>
      </c>
      <c r="Q28" t="s">
        <v>750</v>
      </c>
      <c r="R28" t="s">
        <v>750</v>
      </c>
      <c r="S28" s="1">
        <v>900</v>
      </c>
      <c r="T28" s="1">
        <v>60</v>
      </c>
      <c r="U28" s="1">
        <v>3</v>
      </c>
      <c r="Y28" s="1">
        <v>74</v>
      </c>
      <c r="Z28" s="2">
        <v>232</v>
      </c>
      <c r="AA28" s="1">
        <f t="shared" si="0"/>
        <v>208800</v>
      </c>
    </row>
    <row r="29" spans="1:27" ht="15.75" customHeight="1" x14ac:dyDescent="0.2">
      <c r="A29" s="1" t="s">
        <v>336</v>
      </c>
      <c r="B29" s="1" t="s">
        <v>337</v>
      </c>
      <c r="C29" s="1" t="s">
        <v>15</v>
      </c>
      <c r="D29" s="1" t="s">
        <v>16</v>
      </c>
      <c r="E29" s="1">
        <v>4</v>
      </c>
      <c r="F29" t="s">
        <v>691</v>
      </c>
      <c r="G29" t="s">
        <v>701</v>
      </c>
      <c r="H29" t="s">
        <v>685</v>
      </c>
      <c r="I29" t="s">
        <v>683</v>
      </c>
      <c r="J29" t="s">
        <v>682</v>
      </c>
      <c r="K29" t="s">
        <v>679</v>
      </c>
      <c r="L29" t="s">
        <v>772</v>
      </c>
      <c r="M29" t="s">
        <v>766</v>
      </c>
      <c r="N29" t="s">
        <v>750</v>
      </c>
      <c r="O29" t="s">
        <v>750</v>
      </c>
      <c r="P29" t="s">
        <v>750</v>
      </c>
      <c r="Q29" t="s">
        <v>750</v>
      </c>
      <c r="R29" t="s">
        <v>750</v>
      </c>
      <c r="S29" s="1">
        <v>700</v>
      </c>
      <c r="T29" s="1">
        <v>59</v>
      </c>
      <c r="U29" s="1">
        <v>3</v>
      </c>
      <c r="Y29" s="1">
        <v>33</v>
      </c>
      <c r="Z29" s="2">
        <v>79</v>
      </c>
      <c r="AA29" s="1">
        <f t="shared" si="0"/>
        <v>55300</v>
      </c>
    </row>
    <row r="30" spans="1:27" ht="15.75" customHeight="1" x14ac:dyDescent="0.2">
      <c r="A30" s="1" t="s">
        <v>243</v>
      </c>
      <c r="C30" s="1" t="s">
        <v>42</v>
      </c>
      <c r="D30" s="1" t="s">
        <v>16</v>
      </c>
      <c r="E30" s="1">
        <v>12</v>
      </c>
      <c r="F30" t="s">
        <v>689</v>
      </c>
      <c r="G30" t="s">
        <v>679</v>
      </c>
      <c r="H30" t="s">
        <v>693</v>
      </c>
      <c r="I30" t="s">
        <v>702</v>
      </c>
      <c r="J30" t="s">
        <v>801</v>
      </c>
      <c r="K30" t="s">
        <v>685</v>
      </c>
      <c r="L30" t="s">
        <v>803</v>
      </c>
      <c r="M30" t="s">
        <v>752</v>
      </c>
      <c r="N30" t="s">
        <v>759</v>
      </c>
      <c r="O30" t="s">
        <v>750</v>
      </c>
      <c r="P30" t="s">
        <v>750</v>
      </c>
      <c r="Q30" t="s">
        <v>750</v>
      </c>
      <c r="R30" t="s">
        <v>750</v>
      </c>
      <c r="S30" s="1">
        <v>3000</v>
      </c>
      <c r="T30" s="1">
        <v>58</v>
      </c>
      <c r="U30" s="1">
        <v>3</v>
      </c>
      <c r="Y30" s="1">
        <v>4</v>
      </c>
      <c r="Z30" s="2">
        <v>39</v>
      </c>
      <c r="AA30" s="1">
        <f t="shared" si="0"/>
        <v>117000</v>
      </c>
    </row>
    <row r="31" spans="1:27" ht="15.75" customHeight="1" x14ac:dyDescent="0.2">
      <c r="A31" s="1" t="s">
        <v>411</v>
      </c>
      <c r="C31" s="1" t="s">
        <v>15</v>
      </c>
      <c r="D31" s="1" t="s">
        <v>16</v>
      </c>
      <c r="E31" s="1">
        <v>8</v>
      </c>
      <c r="F31" t="s">
        <v>689</v>
      </c>
      <c r="G31" t="s">
        <v>706</v>
      </c>
      <c r="H31" t="s">
        <v>698</v>
      </c>
      <c r="I31" t="s">
        <v>683</v>
      </c>
      <c r="J31" t="s">
        <v>682</v>
      </c>
      <c r="K31" t="s">
        <v>697</v>
      </c>
      <c r="L31" t="s">
        <v>768</v>
      </c>
      <c r="M31" t="s">
        <v>679</v>
      </c>
      <c r="N31" t="s">
        <v>681</v>
      </c>
      <c r="O31" t="s">
        <v>750</v>
      </c>
      <c r="P31" t="s">
        <v>750</v>
      </c>
      <c r="Q31" t="s">
        <v>750</v>
      </c>
      <c r="R31" t="s">
        <v>750</v>
      </c>
      <c r="S31" s="1">
        <v>400</v>
      </c>
      <c r="T31" s="1">
        <v>57</v>
      </c>
      <c r="U31" s="1">
        <v>3</v>
      </c>
      <c r="Y31" s="1">
        <v>31</v>
      </c>
      <c r="Z31" s="2">
        <v>28</v>
      </c>
      <c r="AA31" s="1">
        <f t="shared" si="0"/>
        <v>11200</v>
      </c>
    </row>
    <row r="32" spans="1:27" ht="15.75" customHeight="1" x14ac:dyDescent="0.2">
      <c r="A32" s="1" t="s">
        <v>446</v>
      </c>
      <c r="C32" s="1" t="s">
        <v>26</v>
      </c>
      <c r="D32" s="1" t="s">
        <v>26</v>
      </c>
      <c r="E32" s="1">
        <v>9</v>
      </c>
      <c r="F32" t="s">
        <v>693</v>
      </c>
      <c r="G32" t="s">
        <v>712</v>
      </c>
      <c r="H32" t="s">
        <v>714</v>
      </c>
      <c r="I32" t="s">
        <v>778</v>
      </c>
      <c r="J32" t="s">
        <v>697</v>
      </c>
      <c r="K32" t="s">
        <v>682</v>
      </c>
      <c r="L32" t="s">
        <v>750</v>
      </c>
      <c r="M32" t="s">
        <v>750</v>
      </c>
      <c r="N32" t="s">
        <v>750</v>
      </c>
      <c r="O32" t="s">
        <v>750</v>
      </c>
      <c r="P32" t="s">
        <v>750</v>
      </c>
      <c r="Q32" t="s">
        <v>750</v>
      </c>
      <c r="R32" t="s">
        <v>750</v>
      </c>
      <c r="S32" s="1">
        <v>900</v>
      </c>
      <c r="T32" s="1">
        <v>56</v>
      </c>
      <c r="U32" s="1">
        <v>3</v>
      </c>
      <c r="Y32" s="1">
        <v>150</v>
      </c>
      <c r="Z32" s="2">
        <v>38</v>
      </c>
      <c r="AA32" s="1">
        <f t="shared" si="0"/>
        <v>34200</v>
      </c>
    </row>
    <row r="33" spans="1:27" ht="15.75" customHeight="1" x14ac:dyDescent="0.2">
      <c r="A33" s="1" t="s">
        <v>362</v>
      </c>
      <c r="C33" s="1" t="s">
        <v>26</v>
      </c>
      <c r="D33" s="1" t="s">
        <v>26</v>
      </c>
      <c r="E33" s="1">
        <v>5</v>
      </c>
      <c r="F33" t="s">
        <v>704</v>
      </c>
      <c r="G33" t="s">
        <v>778</v>
      </c>
      <c r="H33" t="s">
        <v>708</v>
      </c>
      <c r="I33" t="s">
        <v>790</v>
      </c>
      <c r="J33" t="s">
        <v>787</v>
      </c>
      <c r="K33" t="s">
        <v>785</v>
      </c>
      <c r="L33" t="s">
        <v>682</v>
      </c>
      <c r="M33" t="s">
        <v>750</v>
      </c>
      <c r="N33" t="s">
        <v>750</v>
      </c>
      <c r="O33" t="s">
        <v>750</v>
      </c>
      <c r="P33" t="s">
        <v>750</v>
      </c>
      <c r="Q33" t="s">
        <v>750</v>
      </c>
      <c r="R33" t="s">
        <v>750</v>
      </c>
      <c r="S33" s="1">
        <v>2250</v>
      </c>
      <c r="T33" s="1">
        <v>56</v>
      </c>
      <c r="U33" s="1">
        <v>3</v>
      </c>
      <c r="Y33" s="1">
        <v>128</v>
      </c>
      <c r="Z33" s="2">
        <v>14</v>
      </c>
      <c r="AA33" s="1">
        <f t="shared" si="0"/>
        <v>31500</v>
      </c>
    </row>
    <row r="34" spans="1:27" ht="15.75" customHeight="1" x14ac:dyDescent="0.2">
      <c r="A34" s="1" t="s">
        <v>463</v>
      </c>
      <c r="C34" s="1" t="s">
        <v>26</v>
      </c>
      <c r="D34" s="1" t="s">
        <v>26</v>
      </c>
      <c r="E34" s="1">
        <v>17</v>
      </c>
      <c r="F34" t="s">
        <v>681</v>
      </c>
      <c r="G34" t="s">
        <v>778</v>
      </c>
      <c r="H34" t="s">
        <v>697</v>
      </c>
      <c r="I34" t="s">
        <v>847</v>
      </c>
      <c r="J34" t="s">
        <v>682</v>
      </c>
      <c r="K34" t="s">
        <v>750</v>
      </c>
      <c r="L34" t="s">
        <v>750</v>
      </c>
      <c r="M34" t="s">
        <v>750</v>
      </c>
      <c r="N34" t="s">
        <v>750</v>
      </c>
      <c r="O34" t="s">
        <v>750</v>
      </c>
      <c r="P34" t="s">
        <v>750</v>
      </c>
      <c r="Q34" t="s">
        <v>750</v>
      </c>
      <c r="R34" t="s">
        <v>750</v>
      </c>
      <c r="S34" s="1">
        <v>800</v>
      </c>
      <c r="T34" s="1">
        <v>55</v>
      </c>
      <c r="U34" s="1">
        <v>4</v>
      </c>
      <c r="Y34" s="1">
        <v>172</v>
      </c>
      <c r="Z34" s="2">
        <v>397</v>
      </c>
      <c r="AA34" s="1">
        <f t="shared" si="0"/>
        <v>317600</v>
      </c>
    </row>
    <row r="35" spans="1:27" ht="15.75" customHeight="1" x14ac:dyDescent="0.2">
      <c r="A35" s="1" t="s">
        <v>32</v>
      </c>
      <c r="C35" s="1" t="s">
        <v>29</v>
      </c>
      <c r="D35" s="1" t="s">
        <v>33</v>
      </c>
      <c r="E35" s="1">
        <v>44</v>
      </c>
      <c r="F35" t="s">
        <v>693</v>
      </c>
      <c r="G35" t="s">
        <v>698</v>
      </c>
      <c r="H35" t="s">
        <v>718</v>
      </c>
      <c r="I35" t="s">
        <v>701</v>
      </c>
      <c r="J35" t="s">
        <v>697</v>
      </c>
      <c r="K35" t="s">
        <v>682</v>
      </c>
      <c r="L35" t="s">
        <v>772</v>
      </c>
      <c r="M35" t="s">
        <v>750</v>
      </c>
      <c r="N35" t="s">
        <v>750</v>
      </c>
      <c r="O35" t="s">
        <v>750</v>
      </c>
      <c r="P35" t="s">
        <v>750</v>
      </c>
      <c r="Q35" t="s">
        <v>750</v>
      </c>
      <c r="R35" t="s">
        <v>750</v>
      </c>
      <c r="S35" s="1">
        <v>1000</v>
      </c>
      <c r="T35" s="1">
        <v>54</v>
      </c>
      <c r="U35" s="1">
        <v>5</v>
      </c>
      <c r="W35" s="1">
        <v>1</v>
      </c>
      <c r="Y35" s="1">
        <v>47</v>
      </c>
      <c r="Z35" s="2">
        <v>457</v>
      </c>
      <c r="AA35" s="1">
        <f t="shared" si="0"/>
        <v>457000</v>
      </c>
    </row>
    <row r="36" spans="1:27" ht="15.75" customHeight="1" x14ac:dyDescent="0.2">
      <c r="A36" s="1" t="s">
        <v>119</v>
      </c>
      <c r="B36" s="1" t="s">
        <v>120</v>
      </c>
      <c r="C36" s="1" t="s">
        <v>42</v>
      </c>
      <c r="D36" s="1" t="s">
        <v>16</v>
      </c>
      <c r="E36" s="1">
        <v>9</v>
      </c>
      <c r="F36" t="s">
        <v>689</v>
      </c>
      <c r="G36" t="s">
        <v>696</v>
      </c>
      <c r="H36" t="s">
        <v>697</v>
      </c>
      <c r="I36" t="s">
        <v>683</v>
      </c>
      <c r="J36" t="s">
        <v>682</v>
      </c>
      <c r="K36" t="s">
        <v>752</v>
      </c>
      <c r="L36" t="s">
        <v>679</v>
      </c>
      <c r="M36" t="s">
        <v>750</v>
      </c>
      <c r="N36" t="s">
        <v>750</v>
      </c>
      <c r="O36" t="s">
        <v>750</v>
      </c>
      <c r="P36" t="s">
        <v>750</v>
      </c>
      <c r="Q36" t="s">
        <v>750</v>
      </c>
      <c r="R36" t="s">
        <v>750</v>
      </c>
      <c r="S36" s="1">
        <v>750</v>
      </c>
      <c r="T36" s="1">
        <v>54</v>
      </c>
      <c r="U36" s="1">
        <v>3</v>
      </c>
      <c r="Y36" s="1">
        <v>21</v>
      </c>
      <c r="Z36" s="2">
        <v>35</v>
      </c>
      <c r="AA36" s="1">
        <f t="shared" si="0"/>
        <v>26250</v>
      </c>
    </row>
    <row r="37" spans="1:27" ht="15.75" customHeight="1" x14ac:dyDescent="0.2">
      <c r="A37" s="1" t="s">
        <v>282</v>
      </c>
      <c r="C37" s="1" t="s">
        <v>66</v>
      </c>
      <c r="D37" s="1" t="s">
        <v>20</v>
      </c>
      <c r="E37" s="1">
        <v>22</v>
      </c>
      <c r="F37" t="s">
        <v>691</v>
      </c>
      <c r="G37" t="s">
        <v>719</v>
      </c>
      <c r="H37" t="s">
        <v>825</v>
      </c>
      <c r="I37" t="s">
        <v>713</v>
      </c>
      <c r="J37" t="s">
        <v>682</v>
      </c>
      <c r="K37" t="s">
        <v>771</v>
      </c>
      <c r="L37" t="s">
        <v>750</v>
      </c>
      <c r="M37" t="s">
        <v>750</v>
      </c>
      <c r="N37" t="s">
        <v>750</v>
      </c>
      <c r="O37" t="s">
        <v>750</v>
      </c>
      <c r="P37" t="s">
        <v>750</v>
      </c>
      <c r="Q37" t="s">
        <v>750</v>
      </c>
      <c r="R37" t="s">
        <v>750</v>
      </c>
      <c r="S37" s="1">
        <v>1000</v>
      </c>
      <c r="T37" s="1">
        <v>53</v>
      </c>
      <c r="U37" s="1">
        <v>3</v>
      </c>
      <c r="Y37" s="1">
        <v>165</v>
      </c>
      <c r="Z37" s="2">
        <v>20</v>
      </c>
      <c r="AA37" s="1">
        <f t="shared" si="0"/>
        <v>20000</v>
      </c>
    </row>
    <row r="38" spans="1:27" ht="15.75" customHeight="1" x14ac:dyDescent="0.2">
      <c r="A38" s="1" t="s">
        <v>288</v>
      </c>
      <c r="C38" s="1" t="s">
        <v>26</v>
      </c>
      <c r="D38" s="1" t="s">
        <v>26</v>
      </c>
      <c r="E38" s="1">
        <v>12</v>
      </c>
      <c r="F38" t="s">
        <v>715</v>
      </c>
      <c r="G38" t="s">
        <v>682</v>
      </c>
      <c r="H38" t="s">
        <v>752</v>
      </c>
      <c r="I38" t="s">
        <v>720</v>
      </c>
      <c r="J38" t="s">
        <v>799</v>
      </c>
      <c r="K38" t="s">
        <v>775</v>
      </c>
      <c r="L38" t="s">
        <v>750</v>
      </c>
      <c r="M38" t="s">
        <v>750</v>
      </c>
      <c r="N38" t="s">
        <v>750</v>
      </c>
      <c r="O38" t="s">
        <v>750</v>
      </c>
      <c r="P38" t="s">
        <v>750</v>
      </c>
      <c r="Q38" t="s">
        <v>750</v>
      </c>
      <c r="R38" t="s">
        <v>750</v>
      </c>
      <c r="S38" s="1">
        <v>700</v>
      </c>
      <c r="T38" s="1">
        <v>53</v>
      </c>
      <c r="U38" s="1">
        <v>5</v>
      </c>
      <c r="Y38" s="1">
        <v>114</v>
      </c>
      <c r="Z38" s="2">
        <v>77</v>
      </c>
      <c r="AA38" s="1">
        <f t="shared" si="0"/>
        <v>53900</v>
      </c>
    </row>
    <row r="39" spans="1:27" ht="15.75" customHeight="1" x14ac:dyDescent="0.2">
      <c r="A39" s="1" t="s">
        <v>505</v>
      </c>
      <c r="C39" s="1" t="s">
        <v>26</v>
      </c>
      <c r="D39" s="1" t="s">
        <v>26</v>
      </c>
      <c r="E39" s="1">
        <v>9</v>
      </c>
      <c r="F39" t="s">
        <v>693</v>
      </c>
      <c r="G39" t="s">
        <v>697</v>
      </c>
      <c r="H39" t="s">
        <v>682</v>
      </c>
      <c r="I39" t="s">
        <v>785</v>
      </c>
      <c r="J39" t="s">
        <v>713</v>
      </c>
      <c r="K39" t="s">
        <v>756</v>
      </c>
      <c r="L39" t="s">
        <v>750</v>
      </c>
      <c r="M39" t="s">
        <v>750</v>
      </c>
      <c r="N39" t="s">
        <v>750</v>
      </c>
      <c r="O39" t="s">
        <v>750</v>
      </c>
      <c r="P39" t="s">
        <v>750</v>
      </c>
      <c r="Q39" t="s">
        <v>750</v>
      </c>
      <c r="R39" t="s">
        <v>750</v>
      </c>
      <c r="S39" s="1">
        <v>1000</v>
      </c>
      <c r="T39" s="1">
        <v>53</v>
      </c>
      <c r="U39" s="1">
        <v>3</v>
      </c>
      <c r="Y39" s="1">
        <v>109</v>
      </c>
      <c r="Z39" s="2">
        <v>341</v>
      </c>
      <c r="AA39" s="1">
        <f t="shared" si="0"/>
        <v>341000</v>
      </c>
    </row>
    <row r="40" spans="1:27" ht="15.75" customHeight="1" x14ac:dyDescent="0.2">
      <c r="A40" s="1" t="s">
        <v>423</v>
      </c>
      <c r="C40" s="1" t="s">
        <v>66</v>
      </c>
      <c r="D40" s="1" t="s">
        <v>20</v>
      </c>
      <c r="E40" s="1">
        <v>39</v>
      </c>
      <c r="F40" t="s">
        <v>718</v>
      </c>
      <c r="G40" t="s">
        <v>682</v>
      </c>
      <c r="H40" t="s">
        <v>681</v>
      </c>
      <c r="I40" t="s">
        <v>680</v>
      </c>
      <c r="J40" t="s">
        <v>758</v>
      </c>
      <c r="K40" t="s">
        <v>711</v>
      </c>
      <c r="L40" t="s">
        <v>750</v>
      </c>
      <c r="M40" t="s">
        <v>750</v>
      </c>
      <c r="N40" t="s">
        <v>750</v>
      </c>
      <c r="O40" t="s">
        <v>750</v>
      </c>
      <c r="P40" t="s">
        <v>750</v>
      </c>
      <c r="Q40" t="s">
        <v>750</v>
      </c>
      <c r="R40" t="s">
        <v>750</v>
      </c>
      <c r="S40" s="1">
        <v>1150</v>
      </c>
      <c r="T40" s="1">
        <v>52</v>
      </c>
      <c r="U40" s="1">
        <v>3</v>
      </c>
      <c r="Y40" s="1">
        <v>41</v>
      </c>
      <c r="Z40" s="2">
        <v>230</v>
      </c>
      <c r="AA40" s="1">
        <f t="shared" si="0"/>
        <v>264500</v>
      </c>
    </row>
    <row r="41" spans="1:27" ht="15.75" customHeight="1" x14ac:dyDescent="0.2">
      <c r="A41" s="1" t="s">
        <v>515</v>
      </c>
      <c r="B41" s="1" t="s">
        <v>516</v>
      </c>
      <c r="C41" s="1" t="s">
        <v>26</v>
      </c>
      <c r="D41" s="1" t="s">
        <v>26</v>
      </c>
      <c r="E41" s="1">
        <v>7</v>
      </c>
      <c r="F41" t="s">
        <v>693</v>
      </c>
      <c r="G41" t="s">
        <v>695</v>
      </c>
      <c r="H41" t="s">
        <v>778</v>
      </c>
      <c r="I41" t="s">
        <v>697</v>
      </c>
      <c r="J41" t="s">
        <v>803</v>
      </c>
      <c r="K41" t="s">
        <v>807</v>
      </c>
      <c r="L41" t="s">
        <v>682</v>
      </c>
      <c r="M41" t="s">
        <v>750</v>
      </c>
      <c r="N41" t="s">
        <v>750</v>
      </c>
      <c r="O41" t="s">
        <v>750</v>
      </c>
      <c r="P41" t="s">
        <v>750</v>
      </c>
      <c r="Q41" t="s">
        <v>750</v>
      </c>
      <c r="R41" t="s">
        <v>750</v>
      </c>
      <c r="S41" s="1">
        <v>900</v>
      </c>
      <c r="T41" s="1">
        <v>51</v>
      </c>
      <c r="U41" s="1">
        <v>3</v>
      </c>
      <c r="Y41" s="1">
        <v>99</v>
      </c>
      <c r="Z41" s="2">
        <v>76</v>
      </c>
      <c r="AA41" s="1">
        <f t="shared" si="0"/>
        <v>68400</v>
      </c>
    </row>
    <row r="42" spans="1:27" ht="15.75" customHeight="1" x14ac:dyDescent="0.2">
      <c r="A42" s="1" t="s">
        <v>520</v>
      </c>
      <c r="C42" s="1" t="s">
        <v>26</v>
      </c>
      <c r="D42" s="1" t="s">
        <v>26</v>
      </c>
      <c r="E42" s="1">
        <v>7</v>
      </c>
      <c r="F42" t="s">
        <v>693</v>
      </c>
      <c r="G42" t="s">
        <v>695</v>
      </c>
      <c r="H42" t="s">
        <v>778</v>
      </c>
      <c r="I42" t="s">
        <v>697</v>
      </c>
      <c r="J42" t="s">
        <v>803</v>
      </c>
      <c r="K42" t="s">
        <v>807</v>
      </c>
      <c r="L42" t="s">
        <v>682</v>
      </c>
      <c r="M42" t="s">
        <v>750</v>
      </c>
      <c r="N42" t="s">
        <v>750</v>
      </c>
      <c r="O42" t="s">
        <v>750</v>
      </c>
      <c r="P42" t="s">
        <v>750</v>
      </c>
      <c r="Q42" t="s">
        <v>750</v>
      </c>
      <c r="R42" t="s">
        <v>750</v>
      </c>
      <c r="S42" s="1">
        <v>900</v>
      </c>
      <c r="T42" s="1">
        <v>51</v>
      </c>
      <c r="U42" s="1">
        <v>3</v>
      </c>
      <c r="Y42" s="1">
        <v>99</v>
      </c>
      <c r="Z42" s="2">
        <v>26</v>
      </c>
      <c r="AA42" s="1">
        <f t="shared" si="0"/>
        <v>23400</v>
      </c>
    </row>
    <row r="43" spans="1:27" ht="15.75" customHeight="1" x14ac:dyDescent="0.2">
      <c r="A43" s="1" t="s">
        <v>449</v>
      </c>
      <c r="C43" s="1" t="s">
        <v>42</v>
      </c>
      <c r="D43" s="1" t="s">
        <v>37</v>
      </c>
      <c r="E43" s="1">
        <v>22</v>
      </c>
      <c r="F43" t="s">
        <v>689</v>
      </c>
      <c r="G43" t="s">
        <v>716</v>
      </c>
      <c r="H43" t="s">
        <v>713</v>
      </c>
      <c r="I43" t="s">
        <v>756</v>
      </c>
      <c r="J43" t="s">
        <v>797</v>
      </c>
      <c r="K43" t="s">
        <v>841</v>
      </c>
      <c r="L43" t="s">
        <v>750</v>
      </c>
      <c r="M43" t="s">
        <v>750</v>
      </c>
      <c r="N43" t="s">
        <v>750</v>
      </c>
      <c r="O43" t="s">
        <v>750</v>
      </c>
      <c r="P43" t="s">
        <v>750</v>
      </c>
      <c r="Q43" t="s">
        <v>750</v>
      </c>
      <c r="R43" t="s">
        <v>750</v>
      </c>
      <c r="S43" s="1">
        <v>1100</v>
      </c>
      <c r="T43" s="1">
        <v>51</v>
      </c>
      <c r="U43" s="1">
        <v>3</v>
      </c>
      <c r="Y43" s="1">
        <v>64</v>
      </c>
      <c r="Z43" s="2">
        <v>11</v>
      </c>
      <c r="AA43" s="1">
        <f t="shared" si="0"/>
        <v>12100</v>
      </c>
    </row>
    <row r="44" spans="1:27" ht="15.75" customHeight="1" x14ac:dyDescent="0.2">
      <c r="A44" s="1" t="s">
        <v>512</v>
      </c>
      <c r="C44" s="1" t="s">
        <v>66</v>
      </c>
      <c r="D44" s="1" t="s">
        <v>20</v>
      </c>
      <c r="E44" s="1">
        <v>16</v>
      </c>
      <c r="F44" t="s">
        <v>689</v>
      </c>
      <c r="G44" t="s">
        <v>697</v>
      </c>
      <c r="H44" t="s">
        <v>683</v>
      </c>
      <c r="I44" t="s">
        <v>682</v>
      </c>
      <c r="J44" t="s">
        <v>752</v>
      </c>
      <c r="K44" t="s">
        <v>761</v>
      </c>
      <c r="L44" t="s">
        <v>750</v>
      </c>
      <c r="M44" t="s">
        <v>750</v>
      </c>
      <c r="N44" t="s">
        <v>750</v>
      </c>
      <c r="O44" t="s">
        <v>750</v>
      </c>
      <c r="P44" t="s">
        <v>750</v>
      </c>
      <c r="Q44" t="s">
        <v>750</v>
      </c>
      <c r="R44" t="s">
        <v>750</v>
      </c>
      <c r="S44" s="1">
        <v>1000</v>
      </c>
      <c r="T44" s="1">
        <v>51</v>
      </c>
      <c r="U44" s="1">
        <v>3</v>
      </c>
      <c r="Y44" s="1">
        <v>61</v>
      </c>
      <c r="Z44" s="2">
        <v>371</v>
      </c>
      <c r="AA44" s="1">
        <f t="shared" si="0"/>
        <v>371000</v>
      </c>
    </row>
    <row r="45" spans="1:27" ht="15.75" customHeight="1" x14ac:dyDescent="0.2">
      <c r="A45" s="1" t="s">
        <v>35</v>
      </c>
      <c r="B45" s="1" t="s">
        <v>36</v>
      </c>
      <c r="C45" s="1" t="s">
        <v>29</v>
      </c>
      <c r="D45" s="1" t="s">
        <v>37</v>
      </c>
      <c r="E45" s="1">
        <v>40</v>
      </c>
      <c r="F45" t="s">
        <v>689</v>
      </c>
      <c r="G45" t="s">
        <v>716</v>
      </c>
      <c r="H45" t="s">
        <v>718</v>
      </c>
      <c r="I45" t="s">
        <v>697</v>
      </c>
      <c r="J45" t="s">
        <v>681</v>
      </c>
      <c r="K45" t="s">
        <v>679</v>
      </c>
      <c r="L45" t="s">
        <v>750</v>
      </c>
      <c r="M45" t="s">
        <v>750</v>
      </c>
      <c r="N45" t="s">
        <v>750</v>
      </c>
      <c r="O45" t="s">
        <v>750</v>
      </c>
      <c r="P45" t="s">
        <v>750</v>
      </c>
      <c r="Q45" t="s">
        <v>750</v>
      </c>
      <c r="R45" t="s">
        <v>750</v>
      </c>
      <c r="S45" s="1">
        <v>1350</v>
      </c>
      <c r="T45" s="1">
        <v>50</v>
      </c>
      <c r="U45" s="1">
        <v>5</v>
      </c>
      <c r="Y45" s="1">
        <v>59</v>
      </c>
      <c r="Z45" s="2">
        <v>890</v>
      </c>
      <c r="AA45" s="1">
        <f t="shared" si="0"/>
        <v>1201500</v>
      </c>
    </row>
    <row r="46" spans="1:27" ht="15.75" customHeight="1" x14ac:dyDescent="0.2">
      <c r="A46" s="1" t="s">
        <v>472</v>
      </c>
      <c r="B46" s="1" t="s">
        <v>473</v>
      </c>
      <c r="C46" s="1" t="s">
        <v>26</v>
      </c>
      <c r="D46" s="1" t="s">
        <v>26</v>
      </c>
      <c r="E46" s="1">
        <v>14</v>
      </c>
      <c r="F46" t="s">
        <v>689</v>
      </c>
      <c r="G46" t="s">
        <v>695</v>
      </c>
      <c r="H46" t="s">
        <v>698</v>
      </c>
      <c r="I46" t="s">
        <v>778</v>
      </c>
      <c r="J46" t="s">
        <v>682</v>
      </c>
      <c r="K46" t="s">
        <v>779</v>
      </c>
      <c r="L46" t="s">
        <v>750</v>
      </c>
      <c r="M46" t="s">
        <v>750</v>
      </c>
      <c r="N46" t="s">
        <v>750</v>
      </c>
      <c r="O46" t="s">
        <v>750</v>
      </c>
      <c r="P46" t="s">
        <v>750</v>
      </c>
      <c r="Q46" t="s">
        <v>750</v>
      </c>
      <c r="R46" t="s">
        <v>750</v>
      </c>
      <c r="S46" s="1">
        <v>1750</v>
      </c>
      <c r="T46" s="1">
        <v>49</v>
      </c>
      <c r="U46" s="1">
        <v>3</v>
      </c>
      <c r="W46" s="1">
        <v>1</v>
      </c>
      <c r="Y46" s="1">
        <v>82</v>
      </c>
      <c r="Z46" s="2">
        <v>25</v>
      </c>
      <c r="AA46" s="1">
        <f t="shared" si="0"/>
        <v>43750</v>
      </c>
    </row>
    <row r="47" spans="1:27" ht="15.75" customHeight="1" x14ac:dyDescent="0.2">
      <c r="A47" s="1" t="s">
        <v>189</v>
      </c>
      <c r="C47" s="1" t="s">
        <v>66</v>
      </c>
      <c r="D47" s="1" t="s">
        <v>70</v>
      </c>
      <c r="E47" s="1">
        <v>7</v>
      </c>
      <c r="F47" t="s">
        <v>710</v>
      </c>
      <c r="G47" t="s">
        <v>698</v>
      </c>
      <c r="H47" t="s">
        <v>716</v>
      </c>
      <c r="I47" t="s">
        <v>752</v>
      </c>
      <c r="J47" t="s">
        <v>679</v>
      </c>
      <c r="K47" t="s">
        <v>771</v>
      </c>
      <c r="L47" t="s">
        <v>750</v>
      </c>
      <c r="M47" t="s">
        <v>750</v>
      </c>
      <c r="N47" t="s">
        <v>750</v>
      </c>
      <c r="O47" t="s">
        <v>750</v>
      </c>
      <c r="P47" t="s">
        <v>750</v>
      </c>
      <c r="Q47" t="s">
        <v>750</v>
      </c>
      <c r="R47" t="s">
        <v>750</v>
      </c>
      <c r="S47" s="1">
        <v>600</v>
      </c>
      <c r="T47" s="1">
        <v>49</v>
      </c>
      <c r="U47" s="1">
        <v>3</v>
      </c>
      <c r="Y47" s="1">
        <v>13</v>
      </c>
      <c r="Z47" s="2">
        <v>101</v>
      </c>
      <c r="AA47" s="1">
        <f t="shared" si="0"/>
        <v>60600</v>
      </c>
    </row>
    <row r="48" spans="1:27" ht="15.75" customHeight="1" x14ac:dyDescent="0.2">
      <c r="A48" s="1" t="s">
        <v>124</v>
      </c>
      <c r="C48" s="1" t="s">
        <v>29</v>
      </c>
      <c r="D48" s="1" t="s">
        <v>30</v>
      </c>
      <c r="E48" s="1">
        <v>30</v>
      </c>
      <c r="F48" t="s">
        <v>699</v>
      </c>
      <c r="G48" t="s">
        <v>801</v>
      </c>
      <c r="H48" t="s">
        <v>700</v>
      </c>
      <c r="I48" t="s">
        <v>684</v>
      </c>
      <c r="J48" t="s">
        <v>778</v>
      </c>
      <c r="K48" t="s">
        <v>697</v>
      </c>
      <c r="L48" t="s">
        <v>682</v>
      </c>
      <c r="M48" t="s">
        <v>681</v>
      </c>
      <c r="N48" t="s">
        <v>679</v>
      </c>
      <c r="O48" t="s">
        <v>750</v>
      </c>
      <c r="P48" t="s">
        <v>750</v>
      </c>
      <c r="Q48" t="s">
        <v>750</v>
      </c>
      <c r="R48" t="s">
        <v>750</v>
      </c>
      <c r="S48" s="1">
        <v>900</v>
      </c>
      <c r="T48" s="1">
        <v>49</v>
      </c>
      <c r="U48" s="1">
        <v>5</v>
      </c>
      <c r="Y48" s="1">
        <v>11</v>
      </c>
      <c r="Z48" s="2">
        <v>5</v>
      </c>
      <c r="AA48" s="1">
        <f t="shared" si="0"/>
        <v>4500</v>
      </c>
    </row>
    <row r="49" spans="1:27" ht="15.75" customHeight="1" x14ac:dyDescent="0.2">
      <c r="A49" s="1" t="s">
        <v>266</v>
      </c>
      <c r="C49" s="1" t="s">
        <v>29</v>
      </c>
      <c r="D49" s="1" t="s">
        <v>30</v>
      </c>
      <c r="E49" s="1">
        <v>77</v>
      </c>
      <c r="F49" t="s">
        <v>697</v>
      </c>
      <c r="G49" t="s">
        <v>700</v>
      </c>
      <c r="H49" t="s">
        <v>716</v>
      </c>
      <c r="I49" t="s">
        <v>682</v>
      </c>
      <c r="J49" t="s">
        <v>683</v>
      </c>
      <c r="K49" t="s">
        <v>756</v>
      </c>
      <c r="L49" t="s">
        <v>797</v>
      </c>
      <c r="M49" t="s">
        <v>750</v>
      </c>
      <c r="N49" t="s">
        <v>750</v>
      </c>
      <c r="O49" t="s">
        <v>750</v>
      </c>
      <c r="P49" t="s">
        <v>750</v>
      </c>
      <c r="Q49" t="s">
        <v>750</v>
      </c>
      <c r="R49" t="s">
        <v>750</v>
      </c>
      <c r="S49" s="1">
        <v>1000</v>
      </c>
      <c r="T49" s="1">
        <v>48</v>
      </c>
      <c r="U49" s="1">
        <v>5</v>
      </c>
      <c r="Y49" s="1">
        <v>14</v>
      </c>
      <c r="Z49" s="2">
        <v>149</v>
      </c>
      <c r="AA49" s="1">
        <f t="shared" si="0"/>
        <v>149000</v>
      </c>
    </row>
    <row r="50" spans="1:27" ht="15.75" customHeight="1" x14ac:dyDescent="0.2">
      <c r="A50" s="1" t="s">
        <v>441</v>
      </c>
      <c r="C50" s="1" t="s">
        <v>66</v>
      </c>
      <c r="D50" s="1" t="s">
        <v>20</v>
      </c>
      <c r="E50" s="1">
        <v>42</v>
      </c>
      <c r="F50" t="s">
        <v>718</v>
      </c>
      <c r="G50" t="s">
        <v>701</v>
      </c>
      <c r="H50" t="s">
        <v>697</v>
      </c>
      <c r="I50" t="s">
        <v>683</v>
      </c>
      <c r="J50" t="s">
        <v>844</v>
      </c>
      <c r="K50" t="s">
        <v>761</v>
      </c>
      <c r="L50" t="s">
        <v>750</v>
      </c>
      <c r="M50" t="s">
        <v>750</v>
      </c>
      <c r="N50" t="s">
        <v>750</v>
      </c>
      <c r="O50" t="s">
        <v>750</v>
      </c>
      <c r="P50" t="s">
        <v>750</v>
      </c>
      <c r="Q50" t="s">
        <v>750</v>
      </c>
      <c r="R50" t="s">
        <v>750</v>
      </c>
      <c r="S50" s="1">
        <v>1100</v>
      </c>
      <c r="T50" s="1">
        <v>47</v>
      </c>
      <c r="U50" s="1">
        <v>1</v>
      </c>
      <c r="Y50" s="1">
        <v>168</v>
      </c>
      <c r="Z50" s="2">
        <v>72</v>
      </c>
      <c r="AA50" s="1">
        <f t="shared" si="0"/>
        <v>79200</v>
      </c>
    </row>
    <row r="51" spans="1:27" ht="15.75" customHeight="1" x14ac:dyDescent="0.2">
      <c r="A51" s="1" t="s">
        <v>507</v>
      </c>
      <c r="B51" s="1" t="s">
        <v>508</v>
      </c>
      <c r="C51" s="1" t="s">
        <v>26</v>
      </c>
      <c r="D51" s="1" t="s">
        <v>26</v>
      </c>
      <c r="E51" s="1">
        <v>8</v>
      </c>
      <c r="F51" t="s">
        <v>689</v>
      </c>
      <c r="G51" t="s">
        <v>693</v>
      </c>
      <c r="H51" t="s">
        <v>698</v>
      </c>
      <c r="I51" t="s">
        <v>682</v>
      </c>
      <c r="J51" t="s">
        <v>697</v>
      </c>
      <c r="K51" t="s">
        <v>786</v>
      </c>
      <c r="L51" t="s">
        <v>713</v>
      </c>
      <c r="M51" t="s">
        <v>750</v>
      </c>
      <c r="N51" t="s">
        <v>750</v>
      </c>
      <c r="O51" t="s">
        <v>750</v>
      </c>
      <c r="P51" t="s">
        <v>750</v>
      </c>
      <c r="Q51" t="s">
        <v>750</v>
      </c>
      <c r="R51" t="s">
        <v>750</v>
      </c>
      <c r="S51" s="1">
        <v>1050</v>
      </c>
      <c r="T51" s="1">
        <v>47</v>
      </c>
      <c r="U51" s="1">
        <v>3</v>
      </c>
      <c r="Y51" s="1">
        <v>42</v>
      </c>
      <c r="Z51" s="2">
        <v>205</v>
      </c>
      <c r="AA51" s="1">
        <f t="shared" si="0"/>
        <v>215250</v>
      </c>
    </row>
    <row r="52" spans="1:27" ht="15.75" customHeight="1" x14ac:dyDescent="0.2">
      <c r="A52" s="1" t="s">
        <v>26</v>
      </c>
      <c r="C52" s="1" t="s">
        <v>26</v>
      </c>
      <c r="D52" s="1" t="s">
        <v>26</v>
      </c>
      <c r="E52" s="1">
        <v>8</v>
      </c>
      <c r="F52" t="s">
        <v>689</v>
      </c>
      <c r="G52" t="s">
        <v>693</v>
      </c>
      <c r="H52" t="s">
        <v>698</v>
      </c>
      <c r="I52" t="s">
        <v>682</v>
      </c>
      <c r="J52" t="s">
        <v>697</v>
      </c>
      <c r="K52" t="s">
        <v>786</v>
      </c>
      <c r="L52" t="s">
        <v>713</v>
      </c>
      <c r="M52" t="s">
        <v>750</v>
      </c>
      <c r="N52" t="s">
        <v>750</v>
      </c>
      <c r="O52" t="s">
        <v>750</v>
      </c>
      <c r="P52" t="s">
        <v>750</v>
      </c>
      <c r="Q52" t="s">
        <v>750</v>
      </c>
      <c r="R52" t="s">
        <v>750</v>
      </c>
      <c r="S52" s="1">
        <v>1050</v>
      </c>
      <c r="T52" s="1">
        <v>47</v>
      </c>
      <c r="U52" s="1">
        <v>3</v>
      </c>
      <c r="Y52" s="1">
        <v>42</v>
      </c>
      <c r="Z52" s="2">
        <v>55</v>
      </c>
      <c r="AA52" s="1">
        <f t="shared" si="0"/>
        <v>57750</v>
      </c>
    </row>
    <row r="53" spans="1:27" ht="15.75" customHeight="1" x14ac:dyDescent="0.2">
      <c r="A53" s="1" t="s">
        <v>66</v>
      </c>
      <c r="C53" s="1" t="s">
        <v>66</v>
      </c>
      <c r="D53" s="1" t="s">
        <v>70</v>
      </c>
      <c r="E53" s="1">
        <v>32</v>
      </c>
      <c r="F53" t="s">
        <v>713</v>
      </c>
      <c r="G53" t="s">
        <v>682</v>
      </c>
      <c r="H53" t="s">
        <v>792</v>
      </c>
      <c r="I53" t="s">
        <v>756</v>
      </c>
      <c r="J53" t="s">
        <v>681</v>
      </c>
      <c r="K53" t="s">
        <v>766</v>
      </c>
      <c r="L53" t="s">
        <v>750</v>
      </c>
      <c r="M53" t="s">
        <v>750</v>
      </c>
      <c r="N53" t="s">
        <v>750</v>
      </c>
      <c r="O53" t="s">
        <v>750</v>
      </c>
      <c r="P53" t="s">
        <v>750</v>
      </c>
      <c r="Q53" t="s">
        <v>750</v>
      </c>
      <c r="R53" t="s">
        <v>750</v>
      </c>
      <c r="S53" s="1">
        <v>500</v>
      </c>
      <c r="T53" s="1">
        <v>46</v>
      </c>
      <c r="U53" s="1">
        <v>2</v>
      </c>
      <c r="Y53" s="1">
        <v>187</v>
      </c>
      <c r="Z53" s="2">
        <v>396</v>
      </c>
      <c r="AA53" s="1">
        <f t="shared" si="0"/>
        <v>198000</v>
      </c>
    </row>
    <row r="54" spans="1:27" ht="15.75" customHeight="1" x14ac:dyDescent="0.2">
      <c r="A54" s="1" t="s">
        <v>241</v>
      </c>
      <c r="C54" s="1" t="s">
        <v>66</v>
      </c>
      <c r="D54" s="1" t="s">
        <v>70</v>
      </c>
      <c r="E54" s="1">
        <v>32</v>
      </c>
      <c r="F54" t="s">
        <v>713</v>
      </c>
      <c r="G54" t="s">
        <v>682</v>
      </c>
      <c r="H54" t="s">
        <v>792</v>
      </c>
      <c r="I54" t="s">
        <v>756</v>
      </c>
      <c r="J54" t="s">
        <v>681</v>
      </c>
      <c r="K54" t="s">
        <v>766</v>
      </c>
      <c r="L54" t="s">
        <v>750</v>
      </c>
      <c r="M54" t="s">
        <v>750</v>
      </c>
      <c r="N54" t="s">
        <v>750</v>
      </c>
      <c r="O54" t="s">
        <v>750</v>
      </c>
      <c r="P54" t="s">
        <v>750</v>
      </c>
      <c r="Q54" t="s">
        <v>750</v>
      </c>
      <c r="R54" t="s">
        <v>750</v>
      </c>
      <c r="S54" s="1">
        <v>500</v>
      </c>
      <c r="T54" s="1">
        <v>46</v>
      </c>
      <c r="U54" s="1">
        <v>2</v>
      </c>
      <c r="Y54" s="1">
        <v>187</v>
      </c>
      <c r="Z54" s="2">
        <v>4</v>
      </c>
      <c r="AA54" s="1">
        <f t="shared" si="0"/>
        <v>2000</v>
      </c>
    </row>
    <row r="55" spans="1:27" ht="15.75" customHeight="1" x14ac:dyDescent="0.2">
      <c r="A55" s="1" t="s">
        <v>377</v>
      </c>
      <c r="C55" s="1" t="s">
        <v>66</v>
      </c>
      <c r="D55" s="1" t="s">
        <v>70</v>
      </c>
      <c r="E55" s="1">
        <v>41</v>
      </c>
      <c r="F55" t="s">
        <v>721</v>
      </c>
      <c r="G55" t="s">
        <v>821</v>
      </c>
      <c r="H55" t="s">
        <v>714</v>
      </c>
      <c r="I55" t="s">
        <v>750</v>
      </c>
      <c r="J55" t="s">
        <v>750</v>
      </c>
      <c r="K55" t="s">
        <v>750</v>
      </c>
      <c r="L55" t="s">
        <v>750</v>
      </c>
      <c r="M55" t="s">
        <v>750</v>
      </c>
      <c r="N55" t="s">
        <v>750</v>
      </c>
      <c r="O55" t="s">
        <v>750</v>
      </c>
      <c r="P55" t="s">
        <v>750</v>
      </c>
      <c r="Q55" t="s">
        <v>750</v>
      </c>
      <c r="R55" t="s">
        <v>750</v>
      </c>
      <c r="S55" s="1">
        <v>550</v>
      </c>
      <c r="T55" s="1">
        <v>46</v>
      </c>
      <c r="U55" s="1">
        <v>2</v>
      </c>
      <c r="Y55" s="1">
        <v>186</v>
      </c>
      <c r="Z55" s="2">
        <v>49</v>
      </c>
      <c r="AA55" s="1">
        <f t="shared" si="0"/>
        <v>26950</v>
      </c>
    </row>
    <row r="56" spans="1:27" ht="15.75" customHeight="1" x14ac:dyDescent="0.2">
      <c r="A56" s="1" t="s">
        <v>272</v>
      </c>
      <c r="C56" s="1" t="s">
        <v>66</v>
      </c>
      <c r="D56" s="1" t="s">
        <v>20</v>
      </c>
      <c r="E56" s="1">
        <v>33</v>
      </c>
      <c r="F56" t="s">
        <v>689</v>
      </c>
      <c r="G56" t="s">
        <v>683</v>
      </c>
      <c r="H56" t="s">
        <v>682</v>
      </c>
      <c r="I56" t="s">
        <v>702</v>
      </c>
      <c r="J56" t="s">
        <v>714</v>
      </c>
      <c r="K56" t="s">
        <v>761</v>
      </c>
      <c r="L56" t="s">
        <v>750</v>
      </c>
      <c r="M56" t="s">
        <v>750</v>
      </c>
      <c r="N56" t="s">
        <v>750</v>
      </c>
      <c r="O56" t="s">
        <v>750</v>
      </c>
      <c r="P56" t="s">
        <v>750</v>
      </c>
      <c r="Q56" t="s">
        <v>750</v>
      </c>
      <c r="R56" t="s">
        <v>750</v>
      </c>
      <c r="S56" s="1">
        <v>650</v>
      </c>
      <c r="T56" s="1">
        <v>46</v>
      </c>
      <c r="U56" s="1">
        <v>3</v>
      </c>
      <c r="Y56" s="1">
        <v>156</v>
      </c>
      <c r="Z56" s="2">
        <v>93</v>
      </c>
      <c r="AA56" s="1">
        <f t="shared" si="0"/>
        <v>60450</v>
      </c>
    </row>
    <row r="57" spans="1:27" ht="15.75" customHeight="1" x14ac:dyDescent="0.2">
      <c r="A57" s="1" t="s">
        <v>484</v>
      </c>
      <c r="C57" s="1" t="s">
        <v>42</v>
      </c>
      <c r="D57" s="1" t="s">
        <v>16</v>
      </c>
      <c r="E57" s="1">
        <v>6</v>
      </c>
      <c r="F57" t="s">
        <v>682</v>
      </c>
      <c r="G57" t="s">
        <v>805</v>
      </c>
      <c r="H57" t="s">
        <v>692</v>
      </c>
      <c r="I57" t="s">
        <v>708</v>
      </c>
      <c r="J57" t="s">
        <v>713</v>
      </c>
      <c r="K57" t="s">
        <v>823</v>
      </c>
      <c r="L57" t="s">
        <v>750</v>
      </c>
      <c r="M57" t="s">
        <v>750</v>
      </c>
      <c r="N57" t="s">
        <v>750</v>
      </c>
      <c r="O57" t="s">
        <v>750</v>
      </c>
      <c r="P57" t="s">
        <v>750</v>
      </c>
      <c r="Q57" t="s">
        <v>750</v>
      </c>
      <c r="R57" t="s">
        <v>750</v>
      </c>
      <c r="S57" s="1">
        <v>900</v>
      </c>
      <c r="T57" s="1">
        <v>46</v>
      </c>
      <c r="U57" s="1">
        <v>4</v>
      </c>
      <c r="Y57" s="1">
        <v>121</v>
      </c>
      <c r="Z57" s="2">
        <v>101</v>
      </c>
      <c r="AA57" s="1">
        <f t="shared" si="0"/>
        <v>90900</v>
      </c>
    </row>
    <row r="58" spans="1:27" ht="15.75" customHeight="1" x14ac:dyDescent="0.2">
      <c r="A58" s="1" t="s">
        <v>518</v>
      </c>
      <c r="C58" s="1" t="s">
        <v>19</v>
      </c>
      <c r="D58" s="1" t="s">
        <v>49</v>
      </c>
      <c r="E58" s="1">
        <v>25</v>
      </c>
      <c r="F58" t="s">
        <v>683</v>
      </c>
      <c r="G58" t="s">
        <v>681</v>
      </c>
      <c r="H58" t="s">
        <v>776</v>
      </c>
      <c r="I58" t="s">
        <v>775</v>
      </c>
      <c r="J58" t="s">
        <v>808</v>
      </c>
      <c r="K58" t="s">
        <v>682</v>
      </c>
      <c r="L58" t="s">
        <v>750</v>
      </c>
      <c r="M58" t="s">
        <v>750</v>
      </c>
      <c r="N58" t="s">
        <v>750</v>
      </c>
      <c r="O58" t="s">
        <v>750</v>
      </c>
      <c r="P58" t="s">
        <v>750</v>
      </c>
      <c r="Q58" t="s">
        <v>750</v>
      </c>
      <c r="R58" t="s">
        <v>750</v>
      </c>
      <c r="S58" s="1">
        <v>700</v>
      </c>
      <c r="T58" s="1">
        <v>46</v>
      </c>
      <c r="U58" s="1">
        <v>5</v>
      </c>
      <c r="Y58" s="1">
        <v>65</v>
      </c>
      <c r="Z58" s="2">
        <v>21</v>
      </c>
      <c r="AA58" s="1">
        <f t="shared" si="0"/>
        <v>14700</v>
      </c>
    </row>
    <row r="59" spans="1:27" ht="15.75" customHeight="1" x14ac:dyDescent="0.2">
      <c r="A59" s="1" t="s">
        <v>92</v>
      </c>
      <c r="C59" s="1" t="s">
        <v>42</v>
      </c>
      <c r="D59" s="1" t="s">
        <v>16</v>
      </c>
      <c r="E59" s="1">
        <v>4</v>
      </c>
      <c r="F59" t="s">
        <v>689</v>
      </c>
      <c r="G59" t="s">
        <v>706</v>
      </c>
      <c r="H59" t="s">
        <v>789</v>
      </c>
      <c r="I59" t="s">
        <v>683</v>
      </c>
      <c r="J59" t="s">
        <v>679</v>
      </c>
      <c r="K59" t="s">
        <v>682</v>
      </c>
      <c r="L59" t="s">
        <v>758</v>
      </c>
      <c r="M59" t="s">
        <v>750</v>
      </c>
      <c r="N59" t="s">
        <v>750</v>
      </c>
      <c r="O59" t="s">
        <v>750</v>
      </c>
      <c r="P59" t="s">
        <v>750</v>
      </c>
      <c r="Q59" t="s">
        <v>750</v>
      </c>
      <c r="R59" t="s">
        <v>750</v>
      </c>
      <c r="S59" s="1">
        <v>850</v>
      </c>
      <c r="T59" s="1">
        <v>45</v>
      </c>
      <c r="U59" s="1">
        <v>3</v>
      </c>
      <c r="Y59" s="1">
        <v>46</v>
      </c>
      <c r="Z59" s="2">
        <v>104</v>
      </c>
      <c r="AA59" s="1">
        <f t="shared" si="0"/>
        <v>88400</v>
      </c>
    </row>
    <row r="60" spans="1:27" ht="15.75" customHeight="1" x14ac:dyDescent="0.2">
      <c r="A60" s="1" t="s">
        <v>460</v>
      </c>
      <c r="C60" s="1" t="s">
        <v>29</v>
      </c>
      <c r="D60" s="1" t="s">
        <v>37</v>
      </c>
      <c r="E60" s="1">
        <v>24</v>
      </c>
      <c r="F60" t="s">
        <v>693</v>
      </c>
      <c r="G60" t="s">
        <v>697</v>
      </c>
      <c r="H60" t="s">
        <v>683</v>
      </c>
      <c r="I60" t="s">
        <v>682</v>
      </c>
      <c r="J60" t="s">
        <v>768</v>
      </c>
      <c r="K60" t="s">
        <v>750</v>
      </c>
      <c r="L60" t="s">
        <v>750</v>
      </c>
      <c r="M60" t="s">
        <v>750</v>
      </c>
      <c r="N60" t="s">
        <v>750</v>
      </c>
      <c r="O60" t="s">
        <v>750</v>
      </c>
      <c r="P60" t="s">
        <v>750</v>
      </c>
      <c r="Q60" t="s">
        <v>750</v>
      </c>
      <c r="R60" t="s">
        <v>750</v>
      </c>
      <c r="S60" s="1">
        <v>950</v>
      </c>
      <c r="T60" s="1">
        <v>45</v>
      </c>
      <c r="U60" s="1">
        <v>1</v>
      </c>
      <c r="X60" s="1">
        <v>5</v>
      </c>
      <c r="Y60" s="1">
        <v>12</v>
      </c>
      <c r="Z60" s="2">
        <v>107</v>
      </c>
      <c r="AA60" s="1">
        <f t="shared" si="0"/>
        <v>101650</v>
      </c>
    </row>
    <row r="61" spans="1:27" ht="15.75" customHeight="1" x14ac:dyDescent="0.2">
      <c r="A61" s="1" t="s">
        <v>280</v>
      </c>
      <c r="C61" s="1" t="s">
        <v>29</v>
      </c>
      <c r="D61" s="1" t="s">
        <v>37</v>
      </c>
      <c r="E61" s="1">
        <v>24</v>
      </c>
      <c r="F61" t="s">
        <v>693</v>
      </c>
      <c r="G61" t="s">
        <v>697</v>
      </c>
      <c r="H61" t="s">
        <v>683</v>
      </c>
      <c r="I61" t="s">
        <v>682</v>
      </c>
      <c r="J61" t="s">
        <v>768</v>
      </c>
      <c r="K61" t="s">
        <v>750</v>
      </c>
      <c r="L61" t="s">
        <v>750</v>
      </c>
      <c r="M61" t="s">
        <v>750</v>
      </c>
      <c r="N61" t="s">
        <v>750</v>
      </c>
      <c r="O61" t="s">
        <v>750</v>
      </c>
      <c r="P61" t="s">
        <v>750</v>
      </c>
      <c r="Q61" t="s">
        <v>750</v>
      </c>
      <c r="R61" t="s">
        <v>750</v>
      </c>
      <c r="S61" s="1">
        <v>950</v>
      </c>
      <c r="T61" s="1">
        <v>45</v>
      </c>
      <c r="U61" s="1">
        <v>1</v>
      </c>
      <c r="Y61" s="1">
        <v>12</v>
      </c>
      <c r="Z61" s="2">
        <v>14</v>
      </c>
      <c r="AA61" s="1">
        <f t="shared" si="0"/>
        <v>13300</v>
      </c>
    </row>
    <row r="62" spans="1:27" ht="15.75" customHeight="1" x14ac:dyDescent="0.2">
      <c r="A62" s="1" t="s">
        <v>48</v>
      </c>
      <c r="C62" s="1" t="s">
        <v>19</v>
      </c>
      <c r="D62" s="1" t="s">
        <v>49</v>
      </c>
      <c r="E62" s="1">
        <v>16</v>
      </c>
      <c r="F62" t="s">
        <v>684</v>
      </c>
      <c r="G62" t="s">
        <v>697</v>
      </c>
      <c r="H62" t="s">
        <v>682</v>
      </c>
      <c r="I62" t="s">
        <v>774</v>
      </c>
      <c r="J62" t="s">
        <v>720</v>
      </c>
      <c r="K62" t="s">
        <v>775</v>
      </c>
      <c r="L62" t="s">
        <v>750</v>
      </c>
      <c r="M62" t="s">
        <v>750</v>
      </c>
      <c r="N62" t="s">
        <v>750</v>
      </c>
      <c r="O62" t="s">
        <v>750</v>
      </c>
      <c r="P62" t="s">
        <v>750</v>
      </c>
      <c r="Q62" t="s">
        <v>750</v>
      </c>
      <c r="R62" t="s">
        <v>750</v>
      </c>
      <c r="S62" s="1">
        <v>900</v>
      </c>
      <c r="T62" s="1">
        <v>44</v>
      </c>
      <c r="U62" s="1">
        <v>4</v>
      </c>
      <c r="Y62" s="1">
        <v>167</v>
      </c>
      <c r="Z62" s="2">
        <v>56</v>
      </c>
      <c r="AA62" s="1">
        <f t="shared" si="0"/>
        <v>50400</v>
      </c>
    </row>
    <row r="63" spans="1:27" ht="15.75" customHeight="1" x14ac:dyDescent="0.2">
      <c r="A63" s="1" t="s">
        <v>94</v>
      </c>
      <c r="C63" s="1" t="s">
        <v>66</v>
      </c>
      <c r="D63" s="1" t="s">
        <v>70</v>
      </c>
      <c r="E63" s="1">
        <v>55</v>
      </c>
      <c r="F63" t="s">
        <v>690</v>
      </c>
      <c r="G63" t="s">
        <v>685</v>
      </c>
      <c r="H63" t="s">
        <v>714</v>
      </c>
      <c r="I63" t="s">
        <v>683</v>
      </c>
      <c r="J63" t="s">
        <v>790</v>
      </c>
      <c r="K63" t="s">
        <v>791</v>
      </c>
      <c r="L63" t="s">
        <v>682</v>
      </c>
      <c r="M63" t="s">
        <v>750</v>
      </c>
      <c r="N63" t="s">
        <v>750</v>
      </c>
      <c r="O63" t="s">
        <v>750</v>
      </c>
      <c r="P63" t="s">
        <v>750</v>
      </c>
      <c r="Q63" t="s">
        <v>750</v>
      </c>
      <c r="R63" t="s">
        <v>750</v>
      </c>
      <c r="S63" s="1">
        <v>350</v>
      </c>
      <c r="T63" s="1">
        <v>44</v>
      </c>
      <c r="U63" s="1">
        <v>3</v>
      </c>
      <c r="Y63" s="1">
        <v>130</v>
      </c>
      <c r="Z63" s="2">
        <v>542</v>
      </c>
      <c r="AA63" s="1">
        <f t="shared" si="0"/>
        <v>189700</v>
      </c>
    </row>
    <row r="64" spans="1:27" ht="15.75" customHeight="1" x14ac:dyDescent="0.2">
      <c r="A64" s="1" t="s">
        <v>182</v>
      </c>
      <c r="C64" s="1" t="s">
        <v>66</v>
      </c>
      <c r="D64" s="1" t="s">
        <v>70</v>
      </c>
      <c r="E64" s="1">
        <v>55</v>
      </c>
      <c r="F64" t="s">
        <v>690</v>
      </c>
      <c r="G64" t="s">
        <v>685</v>
      </c>
      <c r="H64" t="s">
        <v>714</v>
      </c>
      <c r="I64" t="s">
        <v>683</v>
      </c>
      <c r="J64" t="s">
        <v>790</v>
      </c>
      <c r="K64" t="s">
        <v>791</v>
      </c>
      <c r="L64" t="s">
        <v>682</v>
      </c>
      <c r="M64" t="s">
        <v>750</v>
      </c>
      <c r="N64" t="s">
        <v>750</v>
      </c>
      <c r="O64" t="s">
        <v>750</v>
      </c>
      <c r="P64" t="s">
        <v>750</v>
      </c>
      <c r="Q64" t="s">
        <v>750</v>
      </c>
      <c r="R64" t="s">
        <v>750</v>
      </c>
      <c r="S64" s="1">
        <v>350</v>
      </c>
      <c r="T64" s="1">
        <v>44</v>
      </c>
      <c r="U64" s="1">
        <v>3</v>
      </c>
      <c r="Y64" s="1">
        <v>130</v>
      </c>
      <c r="Z64" s="2">
        <v>59</v>
      </c>
      <c r="AA64" s="1">
        <f t="shared" si="0"/>
        <v>20650</v>
      </c>
    </row>
    <row r="65" spans="1:27" ht="15.75" customHeight="1" x14ac:dyDescent="0.2">
      <c r="A65" s="1" t="s">
        <v>256</v>
      </c>
      <c r="C65" s="1" t="s">
        <v>19</v>
      </c>
      <c r="D65" s="1" t="s">
        <v>49</v>
      </c>
      <c r="E65" s="1">
        <v>30</v>
      </c>
      <c r="F65" t="s">
        <v>689</v>
      </c>
      <c r="G65" t="s">
        <v>691</v>
      </c>
      <c r="H65" t="s">
        <v>697</v>
      </c>
      <c r="I65" t="s">
        <v>682</v>
      </c>
      <c r="J65" t="s">
        <v>681</v>
      </c>
      <c r="K65" t="s">
        <v>823</v>
      </c>
      <c r="L65" t="s">
        <v>772</v>
      </c>
      <c r="M65" t="s">
        <v>750</v>
      </c>
      <c r="N65" t="s">
        <v>750</v>
      </c>
      <c r="O65" t="s">
        <v>750</v>
      </c>
      <c r="P65" t="s">
        <v>750</v>
      </c>
      <c r="Q65" t="s">
        <v>750</v>
      </c>
      <c r="R65" t="s">
        <v>750</v>
      </c>
      <c r="S65" s="1">
        <v>800</v>
      </c>
      <c r="T65" s="1">
        <v>44</v>
      </c>
      <c r="U65" s="1">
        <v>6</v>
      </c>
      <c r="Y65" s="1">
        <v>62</v>
      </c>
      <c r="Z65" s="2">
        <v>59</v>
      </c>
      <c r="AA65" s="1">
        <f t="shared" si="0"/>
        <v>47200</v>
      </c>
    </row>
    <row r="66" spans="1:27" ht="15.75" customHeight="1" x14ac:dyDescent="0.2">
      <c r="A66" s="1" t="s">
        <v>155</v>
      </c>
      <c r="C66" s="1" t="s">
        <v>15</v>
      </c>
      <c r="D66" s="1" t="s">
        <v>16</v>
      </c>
      <c r="E66" s="1">
        <v>7</v>
      </c>
      <c r="F66" t="s">
        <v>689</v>
      </c>
      <c r="G66" t="s">
        <v>706</v>
      </c>
      <c r="H66" t="s">
        <v>698</v>
      </c>
      <c r="I66" t="s">
        <v>683</v>
      </c>
      <c r="J66" t="s">
        <v>682</v>
      </c>
      <c r="K66" t="s">
        <v>753</v>
      </c>
      <c r="L66" t="s">
        <v>750</v>
      </c>
      <c r="M66" t="s">
        <v>750</v>
      </c>
      <c r="N66" t="s">
        <v>750</v>
      </c>
      <c r="O66" t="s">
        <v>750</v>
      </c>
      <c r="P66" t="s">
        <v>750</v>
      </c>
      <c r="Q66" t="s">
        <v>750</v>
      </c>
      <c r="R66" t="s">
        <v>750</v>
      </c>
      <c r="S66" s="1">
        <v>1350</v>
      </c>
      <c r="T66" s="1">
        <v>44</v>
      </c>
      <c r="U66" s="1">
        <v>2</v>
      </c>
      <c r="Y66" s="1">
        <v>19</v>
      </c>
      <c r="Z66" s="2">
        <v>25</v>
      </c>
      <c r="AA66" s="1">
        <f t="shared" si="0"/>
        <v>33750</v>
      </c>
    </row>
    <row r="67" spans="1:27" ht="15.75" customHeight="1" x14ac:dyDescent="0.2">
      <c r="A67" s="1" t="s">
        <v>235</v>
      </c>
      <c r="C67" s="1" t="s">
        <v>42</v>
      </c>
      <c r="D67" s="1" t="s">
        <v>37</v>
      </c>
      <c r="E67" s="1">
        <v>15</v>
      </c>
      <c r="F67" t="s">
        <v>708</v>
      </c>
      <c r="G67" t="s">
        <v>713</v>
      </c>
      <c r="H67" t="s">
        <v>682</v>
      </c>
      <c r="I67" t="s">
        <v>681</v>
      </c>
      <c r="J67" t="s">
        <v>679</v>
      </c>
      <c r="K67" t="s">
        <v>813</v>
      </c>
      <c r="L67" t="s">
        <v>750</v>
      </c>
      <c r="M67" t="s">
        <v>750</v>
      </c>
      <c r="N67" t="s">
        <v>750</v>
      </c>
      <c r="O67" t="s">
        <v>750</v>
      </c>
      <c r="P67" t="s">
        <v>750</v>
      </c>
      <c r="Q67" t="s">
        <v>750</v>
      </c>
      <c r="R67" t="s">
        <v>750</v>
      </c>
      <c r="S67" s="1">
        <v>600</v>
      </c>
      <c r="T67" s="1">
        <v>43</v>
      </c>
      <c r="U67" s="1">
        <v>3</v>
      </c>
      <c r="Y67" s="1">
        <v>177</v>
      </c>
      <c r="Z67" s="2">
        <v>15</v>
      </c>
      <c r="AA67" s="1">
        <f t="shared" si="0"/>
        <v>9000</v>
      </c>
    </row>
    <row r="68" spans="1:27" ht="15.75" customHeight="1" x14ac:dyDescent="0.2">
      <c r="A68" s="1" t="s">
        <v>429</v>
      </c>
      <c r="C68" s="1" t="s">
        <v>66</v>
      </c>
      <c r="D68" s="1" t="s">
        <v>20</v>
      </c>
      <c r="E68" s="1">
        <v>21</v>
      </c>
      <c r="F68" t="s">
        <v>692</v>
      </c>
      <c r="G68" t="s">
        <v>682</v>
      </c>
      <c r="H68" t="s">
        <v>761</v>
      </c>
      <c r="I68" t="s">
        <v>843</v>
      </c>
      <c r="J68" t="s">
        <v>681</v>
      </c>
      <c r="K68" t="s">
        <v>750</v>
      </c>
      <c r="L68" t="s">
        <v>750</v>
      </c>
      <c r="M68" t="s">
        <v>750</v>
      </c>
      <c r="N68" t="s">
        <v>750</v>
      </c>
      <c r="O68" t="s">
        <v>750</v>
      </c>
      <c r="P68" t="s">
        <v>750</v>
      </c>
      <c r="Q68" t="s">
        <v>750</v>
      </c>
      <c r="R68" t="s">
        <v>750</v>
      </c>
      <c r="S68" s="1">
        <v>700</v>
      </c>
      <c r="T68" s="1">
        <v>43</v>
      </c>
      <c r="U68" s="1">
        <v>3</v>
      </c>
      <c r="Y68" s="1">
        <v>123</v>
      </c>
      <c r="Z68" s="2">
        <v>245</v>
      </c>
      <c r="AA68" s="1">
        <f t="shared" si="0"/>
        <v>171500</v>
      </c>
    </row>
    <row r="69" spans="1:27" ht="15.75" customHeight="1" x14ac:dyDescent="0.2">
      <c r="A69" s="1" t="s">
        <v>397</v>
      </c>
      <c r="C69" s="1" t="s">
        <v>19</v>
      </c>
      <c r="D69" s="1" t="s">
        <v>49</v>
      </c>
      <c r="E69" s="1">
        <v>25</v>
      </c>
      <c r="F69" t="s">
        <v>689</v>
      </c>
      <c r="G69" t="s">
        <v>691</v>
      </c>
      <c r="H69" t="s">
        <v>721</v>
      </c>
      <c r="I69" t="s">
        <v>714</v>
      </c>
      <c r="J69" t="s">
        <v>792</v>
      </c>
      <c r="K69" t="s">
        <v>681</v>
      </c>
      <c r="L69" t="s">
        <v>682</v>
      </c>
      <c r="M69" t="s">
        <v>750</v>
      </c>
      <c r="N69" t="s">
        <v>750</v>
      </c>
      <c r="O69" t="s">
        <v>750</v>
      </c>
      <c r="P69" t="s">
        <v>750</v>
      </c>
      <c r="Q69" t="s">
        <v>750</v>
      </c>
      <c r="R69" t="s">
        <v>750</v>
      </c>
      <c r="S69" s="1">
        <v>450</v>
      </c>
      <c r="T69" s="1">
        <v>43</v>
      </c>
      <c r="U69" s="1">
        <v>4</v>
      </c>
      <c r="Y69" s="1">
        <v>113</v>
      </c>
      <c r="Z69" s="2">
        <v>235</v>
      </c>
      <c r="AA69" s="1">
        <f t="shared" si="0"/>
        <v>105750</v>
      </c>
    </row>
    <row r="70" spans="1:27" ht="15.75" customHeight="1" x14ac:dyDescent="0.2">
      <c r="A70" s="1" t="s">
        <v>213</v>
      </c>
      <c r="C70" s="1" t="s">
        <v>19</v>
      </c>
      <c r="D70" s="1" t="s">
        <v>49</v>
      </c>
      <c r="E70" s="1">
        <v>25</v>
      </c>
      <c r="F70" t="s">
        <v>689</v>
      </c>
      <c r="G70" t="s">
        <v>691</v>
      </c>
      <c r="H70" t="s">
        <v>721</v>
      </c>
      <c r="I70" t="s">
        <v>714</v>
      </c>
      <c r="J70" t="s">
        <v>792</v>
      </c>
      <c r="K70" t="s">
        <v>681</v>
      </c>
      <c r="L70" t="s">
        <v>682</v>
      </c>
      <c r="M70" t="s">
        <v>750</v>
      </c>
      <c r="N70" t="s">
        <v>750</v>
      </c>
      <c r="O70" t="s">
        <v>750</v>
      </c>
      <c r="P70" t="s">
        <v>750</v>
      </c>
      <c r="Q70" t="s">
        <v>750</v>
      </c>
      <c r="R70" t="s">
        <v>750</v>
      </c>
      <c r="S70" s="1">
        <v>450</v>
      </c>
      <c r="T70" s="1">
        <v>43</v>
      </c>
      <c r="U70" s="1">
        <v>4</v>
      </c>
      <c r="Y70" s="1">
        <v>113</v>
      </c>
      <c r="Z70" s="2">
        <v>153</v>
      </c>
      <c r="AA70" s="1">
        <f t="shared" si="0"/>
        <v>68850</v>
      </c>
    </row>
    <row r="71" spans="1:27" ht="15.75" customHeight="1" x14ac:dyDescent="0.2">
      <c r="A71" s="1" t="s">
        <v>321</v>
      </c>
      <c r="C71" s="1" t="s">
        <v>29</v>
      </c>
      <c r="D71" s="1" t="s">
        <v>30</v>
      </c>
      <c r="E71" s="1">
        <v>49</v>
      </c>
      <c r="F71" t="s">
        <v>719</v>
      </c>
      <c r="G71" t="s">
        <v>713</v>
      </c>
      <c r="H71" t="s">
        <v>682</v>
      </c>
      <c r="I71" t="s">
        <v>681</v>
      </c>
      <c r="J71" t="s">
        <v>759</v>
      </c>
      <c r="K71" t="s">
        <v>720</v>
      </c>
      <c r="L71" t="s">
        <v>750</v>
      </c>
      <c r="M71" t="s">
        <v>750</v>
      </c>
      <c r="N71" t="s">
        <v>750</v>
      </c>
      <c r="O71" t="s">
        <v>750</v>
      </c>
      <c r="P71" t="s">
        <v>750</v>
      </c>
      <c r="Q71" t="s">
        <v>750</v>
      </c>
      <c r="R71" t="s">
        <v>750</v>
      </c>
      <c r="S71" s="1">
        <v>1350</v>
      </c>
      <c r="T71" s="1">
        <v>42</v>
      </c>
      <c r="U71" s="1">
        <v>6</v>
      </c>
      <c r="Y71" s="1">
        <v>157</v>
      </c>
      <c r="Z71" s="2">
        <v>457</v>
      </c>
      <c r="AA71" s="1">
        <f t="shared" si="0"/>
        <v>616950</v>
      </c>
    </row>
    <row r="72" spans="1:27" ht="15.75" customHeight="1" x14ac:dyDescent="0.2">
      <c r="A72" s="1" t="s">
        <v>61</v>
      </c>
      <c r="C72" s="1" t="s">
        <v>26</v>
      </c>
      <c r="D72" s="1" t="s">
        <v>26</v>
      </c>
      <c r="E72" s="1">
        <v>27</v>
      </c>
      <c r="F72" t="s">
        <v>689</v>
      </c>
      <c r="G72" t="s">
        <v>691</v>
      </c>
      <c r="H72" t="s">
        <v>697</v>
      </c>
      <c r="I72" t="s">
        <v>783</v>
      </c>
      <c r="J72" t="s">
        <v>682</v>
      </c>
      <c r="K72" t="s">
        <v>720</v>
      </c>
      <c r="L72" t="s">
        <v>756</v>
      </c>
      <c r="M72" t="s">
        <v>750</v>
      </c>
      <c r="N72" t="s">
        <v>750</v>
      </c>
      <c r="O72" t="s">
        <v>750</v>
      </c>
      <c r="P72" t="s">
        <v>750</v>
      </c>
      <c r="Q72" t="s">
        <v>750</v>
      </c>
      <c r="R72" t="s">
        <v>750</v>
      </c>
      <c r="S72" s="1">
        <v>700</v>
      </c>
      <c r="T72" s="1">
        <v>42</v>
      </c>
      <c r="U72" s="1">
        <v>5</v>
      </c>
      <c r="Y72" s="1">
        <v>17</v>
      </c>
      <c r="Z72" s="2">
        <v>39</v>
      </c>
      <c r="AA72" s="1">
        <f t="shared" si="0"/>
        <v>27300</v>
      </c>
    </row>
    <row r="73" spans="1:27" ht="15.75" customHeight="1" x14ac:dyDescent="0.2">
      <c r="A73" s="1" t="s">
        <v>187</v>
      </c>
      <c r="C73" s="1" t="s">
        <v>19</v>
      </c>
      <c r="D73" s="1" t="s">
        <v>49</v>
      </c>
      <c r="E73" s="1">
        <v>34</v>
      </c>
      <c r="F73" t="s">
        <v>710</v>
      </c>
      <c r="G73" t="s">
        <v>713</v>
      </c>
      <c r="H73" t="s">
        <v>682</v>
      </c>
      <c r="I73" t="s">
        <v>752</v>
      </c>
      <c r="J73" t="s">
        <v>758</v>
      </c>
      <c r="K73" t="s">
        <v>775</v>
      </c>
      <c r="L73" t="s">
        <v>750</v>
      </c>
      <c r="M73" t="s">
        <v>750</v>
      </c>
      <c r="N73" t="s">
        <v>750</v>
      </c>
      <c r="O73" t="s">
        <v>750</v>
      </c>
      <c r="P73" t="s">
        <v>750</v>
      </c>
      <c r="Q73" t="s">
        <v>750</v>
      </c>
      <c r="R73" t="s">
        <v>750</v>
      </c>
      <c r="S73" s="1">
        <v>700</v>
      </c>
      <c r="T73" s="1">
        <v>41</v>
      </c>
      <c r="U73" s="1">
        <v>3</v>
      </c>
      <c r="Y73" s="1">
        <v>171</v>
      </c>
      <c r="Z73" s="2">
        <v>45</v>
      </c>
      <c r="AA73" s="1">
        <f t="shared" si="0"/>
        <v>31500</v>
      </c>
    </row>
    <row r="74" spans="1:27" ht="15.75" customHeight="1" x14ac:dyDescent="0.2">
      <c r="A74" s="1" t="s">
        <v>292</v>
      </c>
      <c r="C74" s="1" t="s">
        <v>66</v>
      </c>
      <c r="D74" s="1" t="s">
        <v>70</v>
      </c>
      <c r="E74" s="1">
        <v>55</v>
      </c>
      <c r="F74" t="s">
        <v>718</v>
      </c>
      <c r="G74" t="s">
        <v>826</v>
      </c>
      <c r="H74" t="s">
        <v>681</v>
      </c>
      <c r="I74" t="s">
        <v>759</v>
      </c>
      <c r="J74" t="s">
        <v>766</v>
      </c>
      <c r="K74" t="s">
        <v>827</v>
      </c>
      <c r="L74" t="s">
        <v>682</v>
      </c>
      <c r="M74" t="s">
        <v>750</v>
      </c>
      <c r="N74" t="s">
        <v>750</v>
      </c>
      <c r="O74" t="s">
        <v>750</v>
      </c>
      <c r="P74" t="s">
        <v>750</v>
      </c>
      <c r="Q74" t="s">
        <v>750</v>
      </c>
      <c r="R74" t="s">
        <v>750</v>
      </c>
      <c r="S74" s="1">
        <v>1900</v>
      </c>
      <c r="T74" s="1">
        <v>41</v>
      </c>
      <c r="U74" s="1">
        <v>3</v>
      </c>
      <c r="Y74" s="1">
        <v>73</v>
      </c>
      <c r="Z74" s="2">
        <v>254</v>
      </c>
      <c r="AA74" s="1">
        <f t="shared" si="0"/>
        <v>482600</v>
      </c>
    </row>
    <row r="75" spans="1:27" ht="15.75" customHeight="1" x14ac:dyDescent="0.2">
      <c r="A75" s="1" t="s">
        <v>78</v>
      </c>
      <c r="C75" s="1" t="s">
        <v>26</v>
      </c>
      <c r="D75" s="1" t="s">
        <v>26</v>
      </c>
      <c r="E75" s="1">
        <v>9</v>
      </c>
      <c r="F75" t="s">
        <v>689</v>
      </c>
      <c r="G75" t="s">
        <v>716</v>
      </c>
      <c r="H75" t="s">
        <v>684</v>
      </c>
      <c r="I75" t="s">
        <v>681</v>
      </c>
      <c r="J75" t="s">
        <v>679</v>
      </c>
      <c r="K75" t="s">
        <v>779</v>
      </c>
      <c r="L75" t="s">
        <v>682</v>
      </c>
      <c r="M75" t="s">
        <v>750</v>
      </c>
      <c r="N75" t="s">
        <v>750</v>
      </c>
      <c r="O75" t="s">
        <v>750</v>
      </c>
      <c r="P75" t="s">
        <v>750</v>
      </c>
      <c r="Q75" t="s">
        <v>750</v>
      </c>
      <c r="R75" t="s">
        <v>750</v>
      </c>
      <c r="S75" s="1">
        <v>1900</v>
      </c>
      <c r="T75" s="1">
        <v>40</v>
      </c>
      <c r="U75" s="1">
        <v>3</v>
      </c>
      <c r="Y75" s="1">
        <v>151</v>
      </c>
      <c r="Z75" s="2">
        <v>45</v>
      </c>
      <c r="AA75" s="1">
        <f t="shared" si="0"/>
        <v>85500</v>
      </c>
    </row>
    <row r="76" spans="1:27" ht="15.75" customHeight="1" x14ac:dyDescent="0.2">
      <c r="A76" s="1" t="s">
        <v>467</v>
      </c>
      <c r="C76" s="1" t="s">
        <v>26</v>
      </c>
      <c r="D76" s="1" t="s">
        <v>26</v>
      </c>
      <c r="E76" s="1">
        <v>8</v>
      </c>
      <c r="F76" t="s">
        <v>689</v>
      </c>
      <c r="G76" t="s">
        <v>691</v>
      </c>
      <c r="H76" t="s">
        <v>693</v>
      </c>
      <c r="I76" t="s">
        <v>778</v>
      </c>
      <c r="J76" t="s">
        <v>682</v>
      </c>
      <c r="K76" t="s">
        <v>679</v>
      </c>
      <c r="L76" t="s">
        <v>750</v>
      </c>
      <c r="M76" t="s">
        <v>750</v>
      </c>
      <c r="N76" t="s">
        <v>750</v>
      </c>
      <c r="O76" t="s">
        <v>750</v>
      </c>
      <c r="P76" t="s">
        <v>750</v>
      </c>
      <c r="Q76" t="s">
        <v>750</v>
      </c>
      <c r="R76" t="s">
        <v>750</v>
      </c>
      <c r="S76" s="1">
        <v>850</v>
      </c>
      <c r="T76" s="1">
        <v>40</v>
      </c>
      <c r="U76" s="1">
        <v>3</v>
      </c>
      <c r="Y76" s="1">
        <v>122</v>
      </c>
      <c r="Z76" s="2">
        <v>393</v>
      </c>
      <c r="AA76" s="1">
        <f t="shared" si="0"/>
        <v>334050</v>
      </c>
    </row>
    <row r="77" spans="1:27" ht="15.75" customHeight="1" x14ac:dyDescent="0.2">
      <c r="A77" s="1" t="s">
        <v>239</v>
      </c>
      <c r="C77" s="1" t="s">
        <v>26</v>
      </c>
      <c r="D77" s="1" t="s">
        <v>26</v>
      </c>
      <c r="E77" s="1">
        <v>8</v>
      </c>
      <c r="F77" t="s">
        <v>689</v>
      </c>
      <c r="G77" t="s">
        <v>691</v>
      </c>
      <c r="H77" t="s">
        <v>693</v>
      </c>
      <c r="I77" t="s">
        <v>778</v>
      </c>
      <c r="J77" t="s">
        <v>682</v>
      </c>
      <c r="K77" t="s">
        <v>679</v>
      </c>
      <c r="L77" t="s">
        <v>750</v>
      </c>
      <c r="M77" t="s">
        <v>750</v>
      </c>
      <c r="N77" t="s">
        <v>750</v>
      </c>
      <c r="O77" t="s">
        <v>750</v>
      </c>
      <c r="P77" t="s">
        <v>750</v>
      </c>
      <c r="Q77" t="s">
        <v>750</v>
      </c>
      <c r="R77" t="s">
        <v>750</v>
      </c>
      <c r="S77" s="1">
        <v>850</v>
      </c>
      <c r="T77" s="1">
        <v>40</v>
      </c>
      <c r="U77" s="1">
        <v>3</v>
      </c>
      <c r="Y77" s="1">
        <v>122</v>
      </c>
      <c r="Z77" s="2">
        <v>49</v>
      </c>
      <c r="AA77" s="1">
        <f t="shared" si="0"/>
        <v>41650</v>
      </c>
    </row>
    <row r="78" spans="1:27" ht="15.75" customHeight="1" x14ac:dyDescent="0.2">
      <c r="A78" s="1" t="s">
        <v>509</v>
      </c>
      <c r="B78" s="1" t="s">
        <v>510</v>
      </c>
      <c r="C78" s="1" t="s">
        <v>26</v>
      </c>
      <c r="D78" s="1" t="s">
        <v>26</v>
      </c>
      <c r="E78" s="1">
        <v>18</v>
      </c>
      <c r="F78" t="s">
        <v>689</v>
      </c>
      <c r="G78" t="s">
        <v>684</v>
      </c>
      <c r="H78" t="s">
        <v>705</v>
      </c>
      <c r="I78" t="s">
        <v>682</v>
      </c>
      <c r="J78" t="s">
        <v>679</v>
      </c>
      <c r="K78" t="s">
        <v>785</v>
      </c>
      <c r="L78" t="s">
        <v>750</v>
      </c>
      <c r="M78" t="s">
        <v>750</v>
      </c>
      <c r="N78" t="s">
        <v>750</v>
      </c>
      <c r="O78" t="s">
        <v>750</v>
      </c>
      <c r="P78" t="s">
        <v>750</v>
      </c>
      <c r="Q78" t="s">
        <v>750</v>
      </c>
      <c r="R78" t="s">
        <v>750</v>
      </c>
      <c r="S78" s="1">
        <v>900</v>
      </c>
      <c r="T78" s="1">
        <v>40</v>
      </c>
      <c r="U78" s="1">
        <v>4</v>
      </c>
      <c r="Y78" s="1">
        <v>49</v>
      </c>
      <c r="Z78" s="2">
        <v>76</v>
      </c>
      <c r="AA78" s="1">
        <f t="shared" si="0"/>
        <v>68400</v>
      </c>
    </row>
    <row r="79" spans="1:27" ht="15.75" customHeight="1" x14ac:dyDescent="0.2">
      <c r="A79" s="1" t="s">
        <v>191</v>
      </c>
      <c r="C79" s="1" t="s">
        <v>42</v>
      </c>
      <c r="D79" s="1" t="s">
        <v>16</v>
      </c>
      <c r="E79" s="1">
        <v>25</v>
      </c>
      <c r="F79" t="s">
        <v>691</v>
      </c>
      <c r="G79" t="s">
        <v>684</v>
      </c>
      <c r="H79" t="s">
        <v>697</v>
      </c>
      <c r="I79" t="s">
        <v>682</v>
      </c>
      <c r="J79" t="s">
        <v>768</v>
      </c>
      <c r="K79" t="s">
        <v>679</v>
      </c>
      <c r="L79" t="s">
        <v>758</v>
      </c>
      <c r="M79" t="s">
        <v>750</v>
      </c>
      <c r="N79" t="s">
        <v>750</v>
      </c>
      <c r="O79" t="s">
        <v>750</v>
      </c>
      <c r="P79" t="s">
        <v>750</v>
      </c>
      <c r="Q79" t="s">
        <v>750</v>
      </c>
      <c r="R79" t="s">
        <v>750</v>
      </c>
      <c r="S79" s="1">
        <v>800</v>
      </c>
      <c r="T79" s="1">
        <v>39</v>
      </c>
      <c r="U79" s="1">
        <v>3</v>
      </c>
      <c r="Y79" s="1">
        <v>63</v>
      </c>
      <c r="Z79" s="2">
        <v>115</v>
      </c>
      <c r="AA79" s="1">
        <f t="shared" si="0"/>
        <v>92000</v>
      </c>
    </row>
    <row r="80" spans="1:27" ht="15.75" customHeight="1" x14ac:dyDescent="0.2">
      <c r="A80" s="1" t="s">
        <v>370</v>
      </c>
      <c r="C80" s="1" t="s">
        <v>26</v>
      </c>
      <c r="D80" s="1" t="s">
        <v>26</v>
      </c>
      <c r="E80" s="1">
        <v>5</v>
      </c>
      <c r="F80" t="s">
        <v>689</v>
      </c>
      <c r="G80" t="s">
        <v>684</v>
      </c>
      <c r="H80" t="s">
        <v>786</v>
      </c>
      <c r="I80" t="s">
        <v>682</v>
      </c>
      <c r="J80" t="s">
        <v>758</v>
      </c>
      <c r="K80" t="s">
        <v>750</v>
      </c>
      <c r="L80" t="s">
        <v>750</v>
      </c>
      <c r="M80" t="s">
        <v>750</v>
      </c>
      <c r="N80" t="s">
        <v>750</v>
      </c>
      <c r="O80" t="s">
        <v>750</v>
      </c>
      <c r="P80" t="s">
        <v>750</v>
      </c>
      <c r="Q80" t="s">
        <v>750</v>
      </c>
      <c r="R80" t="s">
        <v>750</v>
      </c>
      <c r="S80" s="1">
        <v>1700</v>
      </c>
      <c r="T80" s="1">
        <v>38</v>
      </c>
      <c r="U80" s="1">
        <v>3</v>
      </c>
      <c r="Y80" s="1">
        <v>105</v>
      </c>
      <c r="Z80" s="2">
        <v>89</v>
      </c>
      <c r="AA80" s="1">
        <f t="shared" si="0"/>
        <v>151300</v>
      </c>
    </row>
    <row r="81" spans="1:27" ht="15.75" customHeight="1" x14ac:dyDescent="0.2">
      <c r="A81" s="1" t="s">
        <v>389</v>
      </c>
      <c r="C81" s="1" t="s">
        <v>66</v>
      </c>
      <c r="D81" s="1" t="s">
        <v>20</v>
      </c>
      <c r="E81" s="1">
        <v>23</v>
      </c>
      <c r="F81" t="s">
        <v>689</v>
      </c>
      <c r="G81" t="s">
        <v>691</v>
      </c>
      <c r="H81" t="s">
        <v>682</v>
      </c>
      <c r="I81" t="s">
        <v>679</v>
      </c>
      <c r="J81" t="s">
        <v>755</v>
      </c>
      <c r="K81" t="s">
        <v>775</v>
      </c>
      <c r="L81" t="s">
        <v>750</v>
      </c>
      <c r="M81" t="s">
        <v>750</v>
      </c>
      <c r="N81" t="s">
        <v>750</v>
      </c>
      <c r="O81" t="s">
        <v>750</v>
      </c>
      <c r="P81" t="s">
        <v>750</v>
      </c>
      <c r="Q81" t="s">
        <v>750</v>
      </c>
      <c r="R81" t="s">
        <v>750</v>
      </c>
      <c r="S81" s="1">
        <v>1900</v>
      </c>
      <c r="T81" s="1">
        <v>37</v>
      </c>
      <c r="U81" s="1">
        <v>2</v>
      </c>
      <c r="Y81" s="1">
        <v>174</v>
      </c>
      <c r="Z81" s="2">
        <v>341</v>
      </c>
      <c r="AA81" s="1">
        <f t="shared" si="0"/>
        <v>647900</v>
      </c>
    </row>
    <row r="82" spans="1:27" ht="15.75" customHeight="1" x14ac:dyDescent="0.2">
      <c r="A82" s="1" t="s">
        <v>14</v>
      </c>
      <c r="C82" s="1" t="s">
        <v>15</v>
      </c>
      <c r="D82" s="1" t="s">
        <v>16</v>
      </c>
      <c r="E82" s="1">
        <v>4</v>
      </c>
      <c r="F82" t="s">
        <v>691</v>
      </c>
      <c r="G82" t="s">
        <v>769</v>
      </c>
      <c r="H82" t="s">
        <v>687</v>
      </c>
      <c r="I82" t="s">
        <v>770</v>
      </c>
      <c r="J82" t="s">
        <v>679</v>
      </c>
      <c r="K82" t="s">
        <v>771</v>
      </c>
      <c r="L82" t="s">
        <v>750</v>
      </c>
      <c r="M82" t="s">
        <v>750</v>
      </c>
      <c r="N82" t="s">
        <v>750</v>
      </c>
      <c r="O82" t="s">
        <v>750</v>
      </c>
      <c r="P82" t="s">
        <v>750</v>
      </c>
      <c r="Q82" t="s">
        <v>750</v>
      </c>
      <c r="R82" t="s">
        <v>750</v>
      </c>
      <c r="S82" s="1">
        <v>1000</v>
      </c>
      <c r="T82" s="1">
        <v>37</v>
      </c>
      <c r="U82" s="1">
        <v>1</v>
      </c>
      <c r="Y82" s="1">
        <v>147</v>
      </c>
      <c r="Z82" s="2">
        <v>300</v>
      </c>
      <c r="AA82" s="1">
        <f t="shared" si="0"/>
        <v>300000</v>
      </c>
    </row>
    <row r="83" spans="1:27" ht="15.75" customHeight="1" x14ac:dyDescent="0.2">
      <c r="A83" s="1" t="s">
        <v>173</v>
      </c>
      <c r="B83" s="1" t="s">
        <v>174</v>
      </c>
      <c r="C83" s="1" t="s">
        <v>19</v>
      </c>
      <c r="D83" s="1" t="s">
        <v>49</v>
      </c>
      <c r="E83" s="1">
        <v>32</v>
      </c>
      <c r="F83" t="s">
        <v>689</v>
      </c>
      <c r="G83" t="s">
        <v>681</v>
      </c>
      <c r="H83" t="s">
        <v>683</v>
      </c>
      <c r="I83" t="s">
        <v>718</v>
      </c>
      <c r="J83" t="s">
        <v>692</v>
      </c>
      <c r="K83" t="s">
        <v>750</v>
      </c>
      <c r="L83" t="s">
        <v>750</v>
      </c>
      <c r="M83" t="s">
        <v>750</v>
      </c>
      <c r="N83" t="s">
        <v>750</v>
      </c>
      <c r="O83" t="s">
        <v>750</v>
      </c>
      <c r="P83" t="s">
        <v>750</v>
      </c>
      <c r="Q83" t="s">
        <v>750</v>
      </c>
      <c r="R83" t="s">
        <v>750</v>
      </c>
      <c r="S83" s="1">
        <v>1000</v>
      </c>
      <c r="T83" s="1">
        <v>37</v>
      </c>
      <c r="U83" s="1">
        <v>3</v>
      </c>
      <c r="Y83" s="1">
        <v>140</v>
      </c>
      <c r="Z83" s="2">
        <v>11</v>
      </c>
      <c r="AA83" s="1">
        <f t="shared" si="0"/>
        <v>11000</v>
      </c>
    </row>
    <row r="84" spans="1:27" ht="15.75" customHeight="1" x14ac:dyDescent="0.2">
      <c r="A84" s="1" t="s">
        <v>461</v>
      </c>
      <c r="C84" s="1" t="s">
        <v>15</v>
      </c>
      <c r="D84" s="1" t="s">
        <v>26</v>
      </c>
      <c r="E84" s="1">
        <v>5</v>
      </c>
      <c r="F84" t="s">
        <v>693</v>
      </c>
      <c r="G84" t="s">
        <v>697</v>
      </c>
      <c r="H84" t="s">
        <v>760</v>
      </c>
      <c r="I84" t="s">
        <v>811</v>
      </c>
      <c r="J84" t="s">
        <v>807</v>
      </c>
      <c r="K84" t="s">
        <v>772</v>
      </c>
      <c r="L84" t="s">
        <v>682</v>
      </c>
      <c r="M84" t="s">
        <v>750</v>
      </c>
      <c r="N84" t="s">
        <v>750</v>
      </c>
      <c r="O84" t="s">
        <v>750</v>
      </c>
      <c r="P84" t="s">
        <v>750</v>
      </c>
      <c r="Q84" t="s">
        <v>750</v>
      </c>
      <c r="R84" t="s">
        <v>750</v>
      </c>
      <c r="S84" s="1">
        <v>700</v>
      </c>
      <c r="T84" s="1">
        <v>37</v>
      </c>
      <c r="U84" s="1">
        <v>3</v>
      </c>
      <c r="Y84" s="1">
        <v>106</v>
      </c>
      <c r="Z84" s="2">
        <v>891</v>
      </c>
      <c r="AA84" s="1">
        <f t="shared" si="0"/>
        <v>623700</v>
      </c>
    </row>
    <row r="85" spans="1:27" ht="15.75" customHeight="1" x14ac:dyDescent="0.2">
      <c r="A85" s="1" t="s">
        <v>448</v>
      </c>
      <c r="C85" s="1" t="s">
        <v>19</v>
      </c>
      <c r="D85" s="1" t="s">
        <v>49</v>
      </c>
      <c r="E85" s="1">
        <v>30</v>
      </c>
      <c r="F85" t="s">
        <v>711</v>
      </c>
      <c r="G85" t="s">
        <v>680</v>
      </c>
      <c r="H85" t="s">
        <v>683</v>
      </c>
      <c r="I85" t="s">
        <v>684</v>
      </c>
      <c r="J85" t="s">
        <v>682</v>
      </c>
      <c r="K85" t="s">
        <v>750</v>
      </c>
      <c r="L85" t="s">
        <v>750</v>
      </c>
      <c r="M85" t="s">
        <v>750</v>
      </c>
      <c r="N85" t="s">
        <v>750</v>
      </c>
      <c r="O85" t="s">
        <v>750</v>
      </c>
      <c r="P85" t="s">
        <v>750</v>
      </c>
      <c r="Q85" t="s">
        <v>750</v>
      </c>
      <c r="R85" t="s">
        <v>750</v>
      </c>
      <c r="S85" s="1">
        <v>500</v>
      </c>
      <c r="T85" s="1">
        <v>37</v>
      </c>
      <c r="U85" s="1">
        <v>3</v>
      </c>
      <c r="Y85" s="1">
        <v>95</v>
      </c>
      <c r="Z85" s="2">
        <v>77</v>
      </c>
      <c r="AA85" s="1">
        <f t="shared" si="0"/>
        <v>38500</v>
      </c>
    </row>
    <row r="86" spans="1:27" ht="15.75" customHeight="1" x14ac:dyDescent="0.2">
      <c r="A86" s="1" t="s">
        <v>215</v>
      </c>
      <c r="C86" s="1" t="s">
        <v>19</v>
      </c>
      <c r="D86" s="1" t="s">
        <v>49</v>
      </c>
      <c r="E86" s="1">
        <v>30</v>
      </c>
      <c r="F86" t="s">
        <v>711</v>
      </c>
      <c r="G86" t="s">
        <v>680</v>
      </c>
      <c r="H86" t="s">
        <v>683</v>
      </c>
      <c r="I86" t="s">
        <v>684</v>
      </c>
      <c r="J86" t="s">
        <v>682</v>
      </c>
      <c r="K86" t="s">
        <v>750</v>
      </c>
      <c r="L86" t="s">
        <v>750</v>
      </c>
      <c r="M86" t="s">
        <v>750</v>
      </c>
      <c r="N86" t="s">
        <v>750</v>
      </c>
      <c r="O86" t="s">
        <v>750</v>
      </c>
      <c r="P86" t="s">
        <v>750</v>
      </c>
      <c r="Q86" t="s">
        <v>750</v>
      </c>
      <c r="R86" t="s">
        <v>750</v>
      </c>
      <c r="S86" s="1">
        <v>500</v>
      </c>
      <c r="T86" s="1">
        <v>37</v>
      </c>
      <c r="U86" s="1">
        <v>3</v>
      </c>
      <c r="Y86" s="1">
        <v>95</v>
      </c>
      <c r="Z86" s="2">
        <v>25</v>
      </c>
      <c r="AA86" s="1">
        <f t="shared" si="0"/>
        <v>12500</v>
      </c>
    </row>
    <row r="87" spans="1:27" ht="15.75" customHeight="1" x14ac:dyDescent="0.2">
      <c r="A87" s="1" t="s">
        <v>347</v>
      </c>
      <c r="C87" s="1" t="s">
        <v>15</v>
      </c>
      <c r="D87" s="1" t="s">
        <v>16</v>
      </c>
      <c r="E87" s="1">
        <v>5</v>
      </c>
      <c r="F87" t="s">
        <v>710</v>
      </c>
      <c r="G87" t="s">
        <v>684</v>
      </c>
      <c r="H87" t="s">
        <v>697</v>
      </c>
      <c r="I87" t="s">
        <v>768</v>
      </c>
      <c r="J87" t="s">
        <v>679</v>
      </c>
      <c r="K87" t="s">
        <v>772</v>
      </c>
      <c r="L87" t="s">
        <v>682</v>
      </c>
      <c r="M87" t="s">
        <v>750</v>
      </c>
      <c r="N87" t="s">
        <v>750</v>
      </c>
      <c r="O87" t="s">
        <v>750</v>
      </c>
      <c r="P87" t="s">
        <v>750</v>
      </c>
      <c r="Q87" t="s">
        <v>750</v>
      </c>
      <c r="R87" t="s">
        <v>750</v>
      </c>
      <c r="S87" s="1">
        <v>500</v>
      </c>
      <c r="T87" s="1">
        <v>37</v>
      </c>
      <c r="U87" s="1">
        <v>3</v>
      </c>
      <c r="Y87" s="1">
        <v>71</v>
      </c>
      <c r="Z87" s="2">
        <v>80</v>
      </c>
      <c r="AA87" s="1">
        <f t="shared" si="0"/>
        <v>40000</v>
      </c>
    </row>
    <row r="88" spans="1:27" ht="15.75" customHeight="1" x14ac:dyDescent="0.2">
      <c r="A88" s="1" t="s">
        <v>366</v>
      </c>
      <c r="C88" s="1" t="s">
        <v>66</v>
      </c>
      <c r="D88" s="1" t="s">
        <v>37</v>
      </c>
      <c r="E88" s="1">
        <v>26</v>
      </c>
      <c r="F88" t="s">
        <v>693</v>
      </c>
      <c r="G88" t="s">
        <v>695</v>
      </c>
      <c r="H88" t="s">
        <v>786</v>
      </c>
      <c r="I88" t="s">
        <v>681</v>
      </c>
      <c r="J88" t="s">
        <v>679</v>
      </c>
      <c r="K88" t="s">
        <v>711</v>
      </c>
      <c r="L88" t="s">
        <v>682</v>
      </c>
      <c r="M88" t="s">
        <v>750</v>
      </c>
      <c r="N88" t="s">
        <v>750</v>
      </c>
      <c r="O88" t="s">
        <v>750</v>
      </c>
      <c r="P88" t="s">
        <v>750</v>
      </c>
      <c r="Q88" t="s">
        <v>750</v>
      </c>
      <c r="R88" t="s">
        <v>750</v>
      </c>
      <c r="S88" s="1">
        <v>600</v>
      </c>
      <c r="T88" s="1">
        <v>36</v>
      </c>
      <c r="U88" s="1">
        <v>6</v>
      </c>
      <c r="Y88" s="1">
        <v>91</v>
      </c>
      <c r="Z88" s="2">
        <v>110</v>
      </c>
      <c r="AA88" s="1">
        <f t="shared" si="0"/>
        <v>66000</v>
      </c>
    </row>
    <row r="89" spans="1:27" ht="15.75" customHeight="1" x14ac:dyDescent="0.2">
      <c r="A89" s="1" t="s">
        <v>313</v>
      </c>
      <c r="C89" s="1" t="s">
        <v>26</v>
      </c>
      <c r="D89" s="1" t="s">
        <v>26</v>
      </c>
      <c r="E89" s="1">
        <v>17</v>
      </c>
      <c r="F89" t="s">
        <v>689</v>
      </c>
      <c r="G89" t="s">
        <v>693</v>
      </c>
      <c r="H89" t="s">
        <v>683</v>
      </c>
      <c r="I89" t="s">
        <v>681</v>
      </c>
      <c r="J89" t="s">
        <v>785</v>
      </c>
      <c r="K89" t="s">
        <v>711</v>
      </c>
      <c r="L89" t="s">
        <v>682</v>
      </c>
      <c r="M89" t="s">
        <v>750</v>
      </c>
      <c r="N89" t="s">
        <v>750</v>
      </c>
      <c r="O89" t="s">
        <v>750</v>
      </c>
      <c r="P89" t="s">
        <v>750</v>
      </c>
      <c r="Q89" t="s">
        <v>750</v>
      </c>
      <c r="R89" t="s">
        <v>750</v>
      </c>
      <c r="S89" s="1">
        <v>550</v>
      </c>
      <c r="T89" s="1">
        <v>35</v>
      </c>
      <c r="U89" s="1">
        <v>5</v>
      </c>
      <c r="Y89" s="1">
        <v>129</v>
      </c>
      <c r="Z89" s="2">
        <v>107</v>
      </c>
      <c r="AA89" s="1">
        <f t="shared" si="0"/>
        <v>58850</v>
      </c>
    </row>
    <row r="90" spans="1:27" ht="15.75" customHeight="1" x14ac:dyDescent="0.2">
      <c r="A90" s="1" t="s">
        <v>286</v>
      </c>
      <c r="C90" s="1" t="s">
        <v>19</v>
      </c>
      <c r="D90" s="1" t="s">
        <v>49</v>
      </c>
      <c r="E90" s="1">
        <v>32</v>
      </c>
      <c r="F90" t="s">
        <v>689</v>
      </c>
      <c r="G90" t="s">
        <v>704</v>
      </c>
      <c r="H90" t="s">
        <v>684</v>
      </c>
      <c r="I90" t="s">
        <v>713</v>
      </c>
      <c r="J90" t="s">
        <v>752</v>
      </c>
      <c r="K90" t="s">
        <v>679</v>
      </c>
      <c r="L90" t="s">
        <v>682</v>
      </c>
      <c r="M90" t="s">
        <v>750</v>
      </c>
      <c r="N90" t="s">
        <v>750</v>
      </c>
      <c r="O90" t="s">
        <v>750</v>
      </c>
      <c r="P90" t="s">
        <v>750</v>
      </c>
      <c r="Q90" t="s">
        <v>750</v>
      </c>
      <c r="R90" t="s">
        <v>750</v>
      </c>
      <c r="S90" s="1">
        <v>900</v>
      </c>
      <c r="T90" s="1">
        <v>35</v>
      </c>
      <c r="U90" s="1">
        <v>3</v>
      </c>
      <c r="Y90" s="1">
        <v>72</v>
      </c>
      <c r="Z90" s="2">
        <v>67</v>
      </c>
      <c r="AA90" s="1">
        <f t="shared" si="0"/>
        <v>60300</v>
      </c>
    </row>
    <row r="91" spans="1:27" ht="15.75" customHeight="1" x14ac:dyDescent="0.2">
      <c r="A91" s="1" t="s">
        <v>141</v>
      </c>
      <c r="B91" s="1" t="s">
        <v>142</v>
      </c>
      <c r="C91" s="1" t="s">
        <v>26</v>
      </c>
      <c r="D91" s="1" t="s">
        <v>26</v>
      </c>
      <c r="E91" s="1">
        <v>7</v>
      </c>
      <c r="F91" t="s">
        <v>691</v>
      </c>
      <c r="G91" t="s">
        <v>805</v>
      </c>
      <c r="H91" t="s">
        <v>698</v>
      </c>
      <c r="I91" t="s">
        <v>778</v>
      </c>
      <c r="J91" t="s">
        <v>786</v>
      </c>
      <c r="K91" t="s">
        <v>682</v>
      </c>
      <c r="L91" t="s">
        <v>750</v>
      </c>
      <c r="M91" t="s">
        <v>750</v>
      </c>
      <c r="N91" t="s">
        <v>750</v>
      </c>
      <c r="O91" t="s">
        <v>750</v>
      </c>
      <c r="P91" t="s">
        <v>750</v>
      </c>
      <c r="Q91" t="s">
        <v>750</v>
      </c>
      <c r="R91" t="s">
        <v>750</v>
      </c>
      <c r="S91" s="1">
        <v>850</v>
      </c>
      <c r="T91" s="1">
        <v>35</v>
      </c>
      <c r="U91" s="1">
        <v>4</v>
      </c>
      <c r="Y91" s="1">
        <v>69</v>
      </c>
      <c r="Z91" s="2">
        <v>115</v>
      </c>
      <c r="AA91" s="1">
        <f t="shared" si="0"/>
        <v>97750</v>
      </c>
    </row>
    <row r="92" spans="1:27" ht="15.75" customHeight="1" x14ac:dyDescent="0.2">
      <c r="A92" s="1" t="s">
        <v>229</v>
      </c>
      <c r="C92" s="1" t="s">
        <v>19</v>
      </c>
      <c r="D92" s="1" t="s">
        <v>49</v>
      </c>
      <c r="E92" s="1">
        <v>19</v>
      </c>
      <c r="F92" t="s">
        <v>690</v>
      </c>
      <c r="G92" t="s">
        <v>806</v>
      </c>
      <c r="H92" t="s">
        <v>701</v>
      </c>
      <c r="I92" t="s">
        <v>703</v>
      </c>
      <c r="J92" t="s">
        <v>758</v>
      </c>
      <c r="K92" t="s">
        <v>755</v>
      </c>
      <c r="L92" t="s">
        <v>750</v>
      </c>
      <c r="M92" t="s">
        <v>750</v>
      </c>
      <c r="N92" t="s">
        <v>750</v>
      </c>
      <c r="O92" t="s">
        <v>750</v>
      </c>
      <c r="P92" t="s">
        <v>750</v>
      </c>
      <c r="Q92" t="s">
        <v>750</v>
      </c>
      <c r="R92" t="s">
        <v>750</v>
      </c>
      <c r="S92" s="1">
        <v>900</v>
      </c>
      <c r="T92" s="1">
        <v>34</v>
      </c>
      <c r="U92" s="1">
        <v>3</v>
      </c>
      <c r="Y92" s="1">
        <v>145</v>
      </c>
      <c r="Z92" s="2">
        <v>79</v>
      </c>
      <c r="AA92" s="1">
        <f t="shared" si="0"/>
        <v>71100</v>
      </c>
    </row>
    <row r="93" spans="1:27" ht="15.75" customHeight="1" x14ac:dyDescent="0.2">
      <c r="A93" s="1" t="s">
        <v>63</v>
      </c>
      <c r="C93" s="1" t="s">
        <v>26</v>
      </c>
      <c r="D93" s="1" t="s">
        <v>26</v>
      </c>
      <c r="E93" s="1">
        <v>5</v>
      </c>
      <c r="F93" t="s">
        <v>693</v>
      </c>
      <c r="G93" t="s">
        <v>784</v>
      </c>
      <c r="H93" t="s">
        <v>698</v>
      </c>
      <c r="I93" t="s">
        <v>709</v>
      </c>
      <c r="J93" t="s">
        <v>681</v>
      </c>
      <c r="K93" t="s">
        <v>785</v>
      </c>
      <c r="L93" t="s">
        <v>682</v>
      </c>
      <c r="M93" t="s">
        <v>750</v>
      </c>
      <c r="N93" t="s">
        <v>750</v>
      </c>
      <c r="O93" t="s">
        <v>750</v>
      </c>
      <c r="P93" t="s">
        <v>750</v>
      </c>
      <c r="Q93" t="s">
        <v>750</v>
      </c>
      <c r="R93" t="s">
        <v>750</v>
      </c>
      <c r="S93" s="1">
        <v>1250</v>
      </c>
      <c r="T93" s="1">
        <v>34</v>
      </c>
      <c r="U93" s="1">
        <v>3</v>
      </c>
      <c r="Y93" s="1">
        <v>137</v>
      </c>
      <c r="Z93" s="2">
        <v>55</v>
      </c>
      <c r="AA93" s="1">
        <f t="shared" si="0"/>
        <v>68750</v>
      </c>
    </row>
    <row r="94" spans="1:27" ht="15.75" customHeight="1" x14ac:dyDescent="0.2">
      <c r="A94" s="1" t="s">
        <v>74</v>
      </c>
      <c r="C94" s="1" t="s">
        <v>33</v>
      </c>
      <c r="D94" s="1" t="s">
        <v>33</v>
      </c>
      <c r="E94" s="1">
        <v>23</v>
      </c>
      <c r="F94" t="s">
        <v>691</v>
      </c>
      <c r="G94" t="s">
        <v>693</v>
      </c>
      <c r="H94" t="s">
        <v>786</v>
      </c>
      <c r="I94" t="s">
        <v>682</v>
      </c>
      <c r="J94" t="s">
        <v>752</v>
      </c>
      <c r="K94" t="s">
        <v>787</v>
      </c>
      <c r="L94" t="s">
        <v>750</v>
      </c>
      <c r="M94" t="s">
        <v>750</v>
      </c>
      <c r="N94" t="s">
        <v>750</v>
      </c>
      <c r="O94" t="s">
        <v>750</v>
      </c>
      <c r="P94" t="s">
        <v>750</v>
      </c>
      <c r="Q94" t="s">
        <v>750</v>
      </c>
      <c r="R94" t="s">
        <v>750</v>
      </c>
      <c r="S94" s="1">
        <v>1300</v>
      </c>
      <c r="T94" s="1">
        <v>34</v>
      </c>
      <c r="U94" s="1">
        <v>4</v>
      </c>
      <c r="Y94" s="1">
        <v>125</v>
      </c>
      <c r="Z94" s="2">
        <v>50</v>
      </c>
      <c r="AA94" s="1">
        <f t="shared" si="0"/>
        <v>65000</v>
      </c>
    </row>
    <row r="95" spans="1:27" ht="15.75" customHeight="1" x14ac:dyDescent="0.2">
      <c r="A95" s="1" t="s">
        <v>264</v>
      </c>
      <c r="C95" s="1" t="s">
        <v>19</v>
      </c>
      <c r="D95" s="1" t="s">
        <v>49</v>
      </c>
      <c r="E95" s="1">
        <v>31</v>
      </c>
      <c r="F95" t="s">
        <v>693</v>
      </c>
      <c r="G95" t="s">
        <v>700</v>
      </c>
      <c r="H95" t="s">
        <v>781</v>
      </c>
      <c r="I95" t="s">
        <v>778</v>
      </c>
      <c r="J95" t="s">
        <v>681</v>
      </c>
      <c r="K95" t="s">
        <v>682</v>
      </c>
      <c r="L95" t="s">
        <v>750</v>
      </c>
      <c r="M95" t="s">
        <v>750</v>
      </c>
      <c r="N95" t="s">
        <v>750</v>
      </c>
      <c r="O95" t="s">
        <v>750</v>
      </c>
      <c r="P95" t="s">
        <v>750</v>
      </c>
      <c r="Q95" t="s">
        <v>750</v>
      </c>
      <c r="R95" t="s">
        <v>750</v>
      </c>
      <c r="S95" s="1">
        <v>900</v>
      </c>
      <c r="T95" s="1">
        <v>34</v>
      </c>
      <c r="U95" s="1">
        <v>4</v>
      </c>
      <c r="Y95" s="1">
        <v>104</v>
      </c>
      <c r="Z95" s="2">
        <v>153</v>
      </c>
      <c r="AA95" s="1">
        <f t="shared" si="0"/>
        <v>137700</v>
      </c>
    </row>
    <row r="96" spans="1:27" ht="15.75" customHeight="1" x14ac:dyDescent="0.2">
      <c r="A96" s="1" t="s">
        <v>46</v>
      </c>
      <c r="C96" s="1" t="s">
        <v>26</v>
      </c>
      <c r="D96" s="1" t="s">
        <v>26</v>
      </c>
      <c r="E96" s="1">
        <v>28</v>
      </c>
      <c r="F96" t="s">
        <v>694</v>
      </c>
      <c r="G96" t="s">
        <v>698</v>
      </c>
      <c r="H96" t="s">
        <v>716</v>
      </c>
      <c r="I96" t="s">
        <v>697</v>
      </c>
      <c r="J96" t="s">
        <v>681</v>
      </c>
      <c r="K96" t="s">
        <v>767</v>
      </c>
      <c r="L96" t="s">
        <v>682</v>
      </c>
      <c r="M96" t="s">
        <v>750</v>
      </c>
      <c r="N96" t="s">
        <v>750</v>
      </c>
      <c r="O96" t="s">
        <v>750</v>
      </c>
      <c r="P96" t="s">
        <v>750</v>
      </c>
      <c r="Q96" t="s">
        <v>750</v>
      </c>
      <c r="R96" t="s">
        <v>750</v>
      </c>
      <c r="S96" s="1">
        <v>900</v>
      </c>
      <c r="T96" s="1">
        <v>34</v>
      </c>
      <c r="U96" s="1">
        <v>3</v>
      </c>
      <c r="W96" s="1">
        <v>1</v>
      </c>
      <c r="Y96" s="1">
        <v>83</v>
      </c>
      <c r="Z96" s="2">
        <v>94</v>
      </c>
      <c r="AA96" s="1">
        <f t="shared" si="0"/>
        <v>84600</v>
      </c>
    </row>
    <row r="97" spans="1:27" ht="15.75" customHeight="1" x14ac:dyDescent="0.2">
      <c r="A97" s="1" t="s">
        <v>359</v>
      </c>
      <c r="B97" s="1" t="s">
        <v>360</v>
      </c>
      <c r="C97" s="1" t="s">
        <v>29</v>
      </c>
      <c r="D97" s="1" t="s">
        <v>30</v>
      </c>
      <c r="E97" s="1">
        <v>65</v>
      </c>
      <c r="F97" t="s">
        <v>706</v>
      </c>
      <c r="G97" t="s">
        <v>698</v>
      </c>
      <c r="H97" t="s">
        <v>682</v>
      </c>
      <c r="I97" t="s">
        <v>681</v>
      </c>
      <c r="J97" t="s">
        <v>753</v>
      </c>
      <c r="K97" t="s">
        <v>678</v>
      </c>
      <c r="L97" t="s">
        <v>683</v>
      </c>
      <c r="M97" t="s">
        <v>750</v>
      </c>
      <c r="N97" t="s">
        <v>750</v>
      </c>
      <c r="O97" t="s">
        <v>750</v>
      </c>
      <c r="P97" t="s">
        <v>750</v>
      </c>
      <c r="Q97" t="s">
        <v>750</v>
      </c>
      <c r="R97" t="s">
        <v>750</v>
      </c>
      <c r="S97" s="1">
        <v>1750</v>
      </c>
      <c r="T97" s="1">
        <v>34</v>
      </c>
      <c r="U97" s="1">
        <v>5</v>
      </c>
      <c r="Y97" s="1">
        <v>36</v>
      </c>
      <c r="Z97" s="2">
        <v>22</v>
      </c>
      <c r="AA97" s="1">
        <f t="shared" si="0"/>
        <v>38500</v>
      </c>
    </row>
    <row r="98" spans="1:27" ht="15.75" customHeight="1" x14ac:dyDescent="0.2">
      <c r="A98" s="1" t="s">
        <v>431</v>
      </c>
      <c r="C98" s="1" t="s">
        <v>29</v>
      </c>
      <c r="D98" s="1" t="s">
        <v>37</v>
      </c>
      <c r="E98" s="1">
        <v>26</v>
      </c>
      <c r="F98" t="s">
        <v>693</v>
      </c>
      <c r="G98" t="s">
        <v>752</v>
      </c>
      <c r="H98" t="s">
        <v>697</v>
      </c>
      <c r="I98" t="s">
        <v>682</v>
      </c>
      <c r="J98" t="s">
        <v>679</v>
      </c>
      <c r="K98" t="s">
        <v>755</v>
      </c>
      <c r="L98" t="s">
        <v>771</v>
      </c>
      <c r="M98" t="s">
        <v>750</v>
      </c>
      <c r="N98" t="s">
        <v>750</v>
      </c>
      <c r="O98" t="s">
        <v>750</v>
      </c>
      <c r="P98" t="s">
        <v>750</v>
      </c>
      <c r="Q98" t="s">
        <v>750</v>
      </c>
      <c r="R98" t="s">
        <v>750</v>
      </c>
      <c r="S98" s="1">
        <v>1350</v>
      </c>
      <c r="T98" s="1">
        <v>33</v>
      </c>
      <c r="U98" s="1">
        <v>4</v>
      </c>
      <c r="Y98" s="1">
        <v>57</v>
      </c>
      <c r="Z98" s="2">
        <v>128</v>
      </c>
      <c r="AA98" s="1">
        <f t="shared" si="0"/>
        <v>172800</v>
      </c>
    </row>
    <row r="99" spans="1:27" ht="15.75" customHeight="1" x14ac:dyDescent="0.2">
      <c r="A99" s="1" t="s">
        <v>339</v>
      </c>
      <c r="C99" s="1" t="s">
        <v>26</v>
      </c>
      <c r="D99" s="1" t="s">
        <v>26</v>
      </c>
      <c r="E99" s="1">
        <v>6</v>
      </c>
      <c r="F99" t="s">
        <v>691</v>
      </c>
      <c r="G99" t="s">
        <v>693</v>
      </c>
      <c r="H99" t="s">
        <v>716</v>
      </c>
      <c r="I99" t="s">
        <v>832</v>
      </c>
      <c r="J99" t="s">
        <v>761</v>
      </c>
      <c r="K99" t="s">
        <v>681</v>
      </c>
      <c r="L99" t="s">
        <v>682</v>
      </c>
      <c r="M99" t="s">
        <v>750</v>
      </c>
      <c r="N99" t="s">
        <v>750</v>
      </c>
      <c r="O99" t="s">
        <v>750</v>
      </c>
      <c r="P99" t="s">
        <v>750</v>
      </c>
      <c r="Q99" t="s">
        <v>750</v>
      </c>
      <c r="R99" t="s">
        <v>750</v>
      </c>
      <c r="S99" s="1">
        <v>800</v>
      </c>
      <c r="T99" s="1">
        <v>32</v>
      </c>
      <c r="U99" s="1">
        <v>3</v>
      </c>
      <c r="Y99" s="1">
        <v>135</v>
      </c>
      <c r="Z99" s="2">
        <v>16</v>
      </c>
      <c r="AA99" s="1">
        <f t="shared" si="0"/>
        <v>12800</v>
      </c>
    </row>
    <row r="100" spans="1:27" ht="15.75" customHeight="1" x14ac:dyDescent="0.2">
      <c r="A100" s="1" t="s">
        <v>503</v>
      </c>
      <c r="C100" s="1" t="s">
        <v>19</v>
      </c>
      <c r="D100" s="1" t="s">
        <v>49</v>
      </c>
      <c r="E100" s="1">
        <v>18</v>
      </c>
      <c r="F100" t="s">
        <v>689</v>
      </c>
      <c r="G100" t="s">
        <v>681</v>
      </c>
      <c r="H100" t="s">
        <v>691</v>
      </c>
      <c r="I100" t="s">
        <v>697</v>
      </c>
      <c r="J100" t="s">
        <v>679</v>
      </c>
      <c r="K100" t="s">
        <v>771</v>
      </c>
      <c r="L100" t="s">
        <v>682</v>
      </c>
      <c r="M100" t="s">
        <v>750</v>
      </c>
      <c r="N100" t="s">
        <v>750</v>
      </c>
      <c r="O100" t="s">
        <v>750</v>
      </c>
      <c r="P100" t="s">
        <v>750</v>
      </c>
      <c r="Q100" t="s">
        <v>750</v>
      </c>
      <c r="R100" t="s">
        <v>750</v>
      </c>
      <c r="S100" s="1">
        <v>1300</v>
      </c>
      <c r="T100" s="1">
        <v>31</v>
      </c>
      <c r="U100" s="1">
        <v>4</v>
      </c>
      <c r="Y100" s="1">
        <v>133</v>
      </c>
      <c r="Z100" s="2">
        <v>21</v>
      </c>
      <c r="AA100" s="1">
        <f t="shared" si="0"/>
        <v>27300</v>
      </c>
    </row>
    <row r="101" spans="1:27" ht="15.75" customHeight="1" x14ac:dyDescent="0.2">
      <c r="A101" s="1" t="s">
        <v>128</v>
      </c>
      <c r="C101" s="1" t="s">
        <v>33</v>
      </c>
      <c r="D101" s="1" t="s">
        <v>49</v>
      </c>
      <c r="E101" s="1">
        <v>35</v>
      </c>
      <c r="F101" t="s">
        <v>705</v>
      </c>
      <c r="G101" t="s">
        <v>778</v>
      </c>
      <c r="H101" t="s">
        <v>682</v>
      </c>
      <c r="I101" t="s">
        <v>681</v>
      </c>
      <c r="J101" t="s">
        <v>774</v>
      </c>
      <c r="K101" t="s">
        <v>720</v>
      </c>
      <c r="L101" t="s">
        <v>750</v>
      </c>
      <c r="M101" t="s">
        <v>750</v>
      </c>
      <c r="N101" t="s">
        <v>750</v>
      </c>
      <c r="O101" t="s">
        <v>750</v>
      </c>
      <c r="P101" t="s">
        <v>750</v>
      </c>
      <c r="Q101" t="s">
        <v>750</v>
      </c>
      <c r="R101" t="s">
        <v>750</v>
      </c>
      <c r="S101" s="1">
        <v>1100</v>
      </c>
      <c r="T101" s="1">
        <v>30</v>
      </c>
      <c r="U101" s="1">
        <v>6</v>
      </c>
      <c r="Y101" s="1">
        <v>127</v>
      </c>
      <c r="Z101" s="2">
        <v>107</v>
      </c>
      <c r="AA101" s="1">
        <f t="shared" si="0"/>
        <v>117700</v>
      </c>
    </row>
    <row r="102" spans="1:27" ht="15.75" customHeight="1" x14ac:dyDescent="0.2">
      <c r="A102" s="1" t="s">
        <v>115</v>
      </c>
      <c r="C102" s="1" t="s">
        <v>26</v>
      </c>
      <c r="D102" s="1" t="s">
        <v>26</v>
      </c>
      <c r="E102" s="1">
        <v>7</v>
      </c>
      <c r="F102" t="s">
        <v>689</v>
      </c>
      <c r="G102" t="s">
        <v>693</v>
      </c>
      <c r="H102" t="s">
        <v>714</v>
      </c>
      <c r="I102" t="s">
        <v>778</v>
      </c>
      <c r="J102" t="s">
        <v>682</v>
      </c>
      <c r="K102" t="s">
        <v>774</v>
      </c>
      <c r="L102" t="s">
        <v>750</v>
      </c>
      <c r="M102" t="s">
        <v>750</v>
      </c>
      <c r="N102" t="s">
        <v>750</v>
      </c>
      <c r="O102" t="s">
        <v>750</v>
      </c>
      <c r="P102" t="s">
        <v>750</v>
      </c>
      <c r="Q102" t="s">
        <v>750</v>
      </c>
      <c r="R102" t="s">
        <v>750</v>
      </c>
      <c r="S102" s="1">
        <v>1300</v>
      </c>
      <c r="T102" s="1">
        <v>30</v>
      </c>
      <c r="U102" s="1">
        <v>4</v>
      </c>
      <c r="Y102" s="1">
        <v>92</v>
      </c>
      <c r="Z102" s="2">
        <v>110</v>
      </c>
      <c r="AA102" s="1">
        <f t="shared" si="0"/>
        <v>143000</v>
      </c>
    </row>
    <row r="103" spans="1:27" ht="15.75" customHeight="1" x14ac:dyDescent="0.2">
      <c r="A103" s="1" t="s">
        <v>122</v>
      </c>
      <c r="C103" s="1" t="s">
        <v>33</v>
      </c>
      <c r="D103" s="1" t="s">
        <v>33</v>
      </c>
      <c r="E103" s="1">
        <v>42</v>
      </c>
      <c r="F103" t="s">
        <v>703</v>
      </c>
      <c r="G103" t="s">
        <v>683</v>
      </c>
      <c r="H103" t="s">
        <v>682</v>
      </c>
      <c r="I103" t="s">
        <v>681</v>
      </c>
      <c r="J103" t="s">
        <v>720</v>
      </c>
      <c r="K103" t="s">
        <v>800</v>
      </c>
      <c r="L103" t="s">
        <v>750</v>
      </c>
      <c r="M103" t="s">
        <v>750</v>
      </c>
      <c r="N103" t="s">
        <v>750</v>
      </c>
      <c r="O103" t="s">
        <v>750</v>
      </c>
      <c r="P103" t="s">
        <v>750</v>
      </c>
      <c r="Q103" t="s">
        <v>750</v>
      </c>
      <c r="R103" t="s">
        <v>750</v>
      </c>
      <c r="S103" s="1">
        <v>1750</v>
      </c>
      <c r="T103" s="1">
        <v>29</v>
      </c>
      <c r="U103" s="1">
        <v>5</v>
      </c>
      <c r="Y103" s="1">
        <v>85</v>
      </c>
      <c r="Z103" s="2">
        <v>15</v>
      </c>
      <c r="AA103" s="1">
        <f t="shared" si="0"/>
        <v>26250</v>
      </c>
    </row>
    <row r="104" spans="1:27" ht="15.75" customHeight="1" x14ac:dyDescent="0.2">
      <c r="A104" s="1" t="s">
        <v>24</v>
      </c>
      <c r="B104" s="1" t="s">
        <v>25</v>
      </c>
      <c r="C104" s="1" t="s">
        <v>26</v>
      </c>
      <c r="D104" s="1" t="s">
        <v>26</v>
      </c>
      <c r="E104" s="1">
        <v>26</v>
      </c>
      <c r="F104" t="s">
        <v>693</v>
      </c>
      <c r="G104" t="s">
        <v>700</v>
      </c>
      <c r="H104" t="s">
        <v>698</v>
      </c>
      <c r="I104" t="s">
        <v>697</v>
      </c>
      <c r="J104" t="s">
        <v>682</v>
      </c>
      <c r="K104" t="s">
        <v>768</v>
      </c>
      <c r="L104" t="s">
        <v>750</v>
      </c>
      <c r="M104" t="s">
        <v>750</v>
      </c>
      <c r="N104" t="s">
        <v>750</v>
      </c>
      <c r="O104" t="s">
        <v>750</v>
      </c>
      <c r="P104" t="s">
        <v>750</v>
      </c>
      <c r="Q104" t="s">
        <v>750</v>
      </c>
      <c r="R104" t="s">
        <v>750</v>
      </c>
      <c r="S104" s="1">
        <v>700</v>
      </c>
      <c r="T104" s="1">
        <v>29</v>
      </c>
      <c r="U104" s="1">
        <v>4</v>
      </c>
      <c r="Y104" s="1">
        <v>55</v>
      </c>
      <c r="Z104" s="2">
        <v>670</v>
      </c>
      <c r="AA104" s="1">
        <f t="shared" si="0"/>
        <v>469000</v>
      </c>
    </row>
    <row r="105" spans="1:27" ht="15.75" customHeight="1" x14ac:dyDescent="0.2">
      <c r="A105" s="1" t="s">
        <v>258</v>
      </c>
      <c r="C105" s="1" t="s">
        <v>29</v>
      </c>
      <c r="D105" s="1" t="s">
        <v>16</v>
      </c>
      <c r="E105" s="1">
        <v>38</v>
      </c>
      <c r="F105" t="s">
        <v>715</v>
      </c>
      <c r="G105" t="s">
        <v>682</v>
      </c>
      <c r="H105" t="s">
        <v>792</v>
      </c>
      <c r="I105" t="s">
        <v>681</v>
      </c>
      <c r="J105" t="s">
        <v>804</v>
      </c>
      <c r="K105" t="s">
        <v>711</v>
      </c>
      <c r="L105" t="s">
        <v>750</v>
      </c>
      <c r="M105" t="s">
        <v>750</v>
      </c>
      <c r="N105" t="s">
        <v>750</v>
      </c>
      <c r="O105" t="s">
        <v>750</v>
      </c>
      <c r="P105" t="s">
        <v>750</v>
      </c>
      <c r="Q105" t="s">
        <v>750</v>
      </c>
      <c r="R105" t="s">
        <v>750</v>
      </c>
      <c r="S105" s="1">
        <v>1250</v>
      </c>
      <c r="T105" s="1">
        <v>28</v>
      </c>
      <c r="U105" s="1">
        <v>6</v>
      </c>
      <c r="Y105" s="1">
        <v>80</v>
      </c>
      <c r="Z105" s="2">
        <v>83</v>
      </c>
      <c r="AA105" s="1">
        <f t="shared" si="0"/>
        <v>103750</v>
      </c>
    </row>
    <row r="106" spans="1:27" ht="15.75" customHeight="1" x14ac:dyDescent="0.2">
      <c r="A106" s="1" t="s">
        <v>413</v>
      </c>
      <c r="C106" s="1" t="s">
        <v>33</v>
      </c>
      <c r="D106" s="1" t="s">
        <v>33</v>
      </c>
      <c r="E106" s="1">
        <v>14</v>
      </c>
      <c r="F106" t="s">
        <v>688</v>
      </c>
      <c r="G106" t="s">
        <v>684</v>
      </c>
      <c r="H106" t="s">
        <v>705</v>
      </c>
      <c r="I106" t="s">
        <v>682</v>
      </c>
      <c r="J106" t="s">
        <v>681</v>
      </c>
      <c r="K106" t="s">
        <v>774</v>
      </c>
      <c r="L106" t="s">
        <v>750</v>
      </c>
      <c r="M106" t="s">
        <v>750</v>
      </c>
      <c r="N106" t="s">
        <v>750</v>
      </c>
      <c r="O106" t="s">
        <v>750</v>
      </c>
      <c r="P106" t="s">
        <v>750</v>
      </c>
      <c r="Q106" t="s">
        <v>750</v>
      </c>
      <c r="R106" t="s">
        <v>750</v>
      </c>
      <c r="S106" s="1">
        <v>1100</v>
      </c>
      <c r="T106" s="1">
        <v>27</v>
      </c>
      <c r="U106" s="1">
        <v>5</v>
      </c>
      <c r="Y106" s="1">
        <v>142</v>
      </c>
      <c r="Z106" s="2">
        <v>96</v>
      </c>
      <c r="AA106" s="1">
        <f t="shared" si="0"/>
        <v>105600</v>
      </c>
    </row>
    <row r="107" spans="1:27" ht="15.75" customHeight="1" x14ac:dyDescent="0.2">
      <c r="A107" s="1" t="s">
        <v>157</v>
      </c>
      <c r="C107" s="1" t="s">
        <v>19</v>
      </c>
      <c r="D107" s="1" t="s">
        <v>49</v>
      </c>
      <c r="E107" s="1">
        <v>33</v>
      </c>
      <c r="F107" t="s">
        <v>689</v>
      </c>
      <c r="G107" t="s">
        <v>708</v>
      </c>
      <c r="H107" t="s">
        <v>715</v>
      </c>
      <c r="I107" t="s">
        <v>682</v>
      </c>
      <c r="J107" t="s">
        <v>720</v>
      </c>
      <c r="K107" t="s">
        <v>761</v>
      </c>
      <c r="L107" t="s">
        <v>750</v>
      </c>
      <c r="M107" t="s">
        <v>750</v>
      </c>
      <c r="N107" t="s">
        <v>750</v>
      </c>
      <c r="O107" t="s">
        <v>750</v>
      </c>
      <c r="P107" t="s">
        <v>750</v>
      </c>
      <c r="Q107" t="s">
        <v>750</v>
      </c>
      <c r="R107" t="s">
        <v>750</v>
      </c>
      <c r="S107" s="1">
        <v>800</v>
      </c>
      <c r="T107" s="1">
        <v>27</v>
      </c>
      <c r="U107" s="1">
        <v>3</v>
      </c>
      <c r="Y107" s="1">
        <v>43</v>
      </c>
      <c r="Z107" s="2">
        <v>89</v>
      </c>
      <c r="AA107" s="1">
        <f t="shared" si="0"/>
        <v>71200</v>
      </c>
    </row>
    <row r="108" spans="1:27" ht="15.75" customHeight="1" x14ac:dyDescent="0.2">
      <c r="A108" s="1" t="s">
        <v>525</v>
      </c>
      <c r="B108" s="1" t="s">
        <v>526</v>
      </c>
      <c r="C108" s="1" t="s">
        <v>15</v>
      </c>
      <c r="D108" s="1" t="s">
        <v>16</v>
      </c>
      <c r="E108" s="1">
        <v>3</v>
      </c>
      <c r="F108" t="s">
        <v>693</v>
      </c>
      <c r="G108" t="s">
        <v>698</v>
      </c>
      <c r="H108" t="s">
        <v>684</v>
      </c>
      <c r="I108" t="s">
        <v>713</v>
      </c>
      <c r="J108" t="s">
        <v>682</v>
      </c>
      <c r="K108" t="s">
        <v>681</v>
      </c>
      <c r="L108" t="s">
        <v>679</v>
      </c>
      <c r="M108" t="s">
        <v>750</v>
      </c>
      <c r="N108" t="s">
        <v>750</v>
      </c>
      <c r="O108" t="s">
        <v>750</v>
      </c>
      <c r="P108" t="s">
        <v>750</v>
      </c>
      <c r="Q108" t="s">
        <v>750</v>
      </c>
      <c r="R108" t="s">
        <v>750</v>
      </c>
      <c r="S108" s="1">
        <v>800</v>
      </c>
      <c r="T108" s="1">
        <v>27</v>
      </c>
      <c r="U108" s="1">
        <v>3</v>
      </c>
      <c r="Y108" s="1">
        <v>9</v>
      </c>
      <c r="Z108" s="2">
        <v>77</v>
      </c>
      <c r="AA108" s="1">
        <f t="shared" si="0"/>
        <v>61600</v>
      </c>
    </row>
    <row r="109" spans="1:27" ht="15.75" customHeight="1" x14ac:dyDescent="0.2">
      <c r="A109" s="1" t="s">
        <v>183</v>
      </c>
      <c r="C109" s="1" t="s">
        <v>33</v>
      </c>
      <c r="D109" s="1" t="s">
        <v>33</v>
      </c>
      <c r="E109" s="1">
        <v>13</v>
      </c>
      <c r="F109" t="s">
        <v>689</v>
      </c>
      <c r="G109" t="s">
        <v>691</v>
      </c>
      <c r="H109" t="s">
        <v>693</v>
      </c>
      <c r="I109" t="s">
        <v>704</v>
      </c>
      <c r="J109" t="s">
        <v>716</v>
      </c>
      <c r="K109" t="s">
        <v>683</v>
      </c>
      <c r="L109" t="s">
        <v>682</v>
      </c>
      <c r="M109" t="s">
        <v>750</v>
      </c>
      <c r="N109" t="s">
        <v>750</v>
      </c>
      <c r="O109" t="s">
        <v>750</v>
      </c>
      <c r="P109" t="s">
        <v>750</v>
      </c>
      <c r="Q109" t="s">
        <v>750</v>
      </c>
      <c r="R109" t="s">
        <v>750</v>
      </c>
      <c r="S109" s="1">
        <v>1100</v>
      </c>
      <c r="T109" s="1">
        <v>26</v>
      </c>
      <c r="U109" s="1">
        <v>4</v>
      </c>
      <c r="Y109" s="1">
        <v>68</v>
      </c>
      <c r="Z109" s="2">
        <v>55</v>
      </c>
      <c r="AA109" s="1">
        <f t="shared" si="0"/>
        <v>60500</v>
      </c>
    </row>
    <row r="110" spans="1:27" ht="15.75" customHeight="1" x14ac:dyDescent="0.2">
      <c r="A110" s="1" t="s">
        <v>500</v>
      </c>
      <c r="C110" s="1" t="s">
        <v>33</v>
      </c>
      <c r="D110" s="1" t="s">
        <v>33</v>
      </c>
      <c r="E110" s="1">
        <v>13</v>
      </c>
      <c r="F110" t="s">
        <v>689</v>
      </c>
      <c r="G110" t="s">
        <v>691</v>
      </c>
      <c r="H110" t="s">
        <v>693</v>
      </c>
      <c r="I110" t="s">
        <v>704</v>
      </c>
      <c r="J110" t="s">
        <v>716</v>
      </c>
      <c r="K110" t="s">
        <v>683</v>
      </c>
      <c r="L110" t="s">
        <v>682</v>
      </c>
      <c r="M110" t="s">
        <v>750</v>
      </c>
      <c r="N110" t="s">
        <v>750</v>
      </c>
      <c r="O110" t="s">
        <v>750</v>
      </c>
      <c r="P110" t="s">
        <v>750</v>
      </c>
      <c r="Q110" t="s">
        <v>750</v>
      </c>
      <c r="R110" t="s">
        <v>750</v>
      </c>
      <c r="S110" s="1">
        <v>1100</v>
      </c>
      <c r="T110" s="1">
        <v>26</v>
      </c>
      <c r="U110" s="1">
        <v>4</v>
      </c>
      <c r="Y110" s="1">
        <v>68</v>
      </c>
      <c r="Z110" s="2">
        <v>21</v>
      </c>
      <c r="AA110" s="1">
        <f t="shared" si="0"/>
        <v>23100</v>
      </c>
    </row>
    <row r="111" spans="1:27" ht="15.75" customHeight="1" x14ac:dyDescent="0.2">
      <c r="A111" s="1" t="s">
        <v>501</v>
      </c>
      <c r="C111" s="1" t="s">
        <v>33</v>
      </c>
      <c r="D111" s="1" t="s">
        <v>33</v>
      </c>
      <c r="E111" s="1">
        <v>16</v>
      </c>
      <c r="F111" t="s">
        <v>689</v>
      </c>
      <c r="G111" t="s">
        <v>691</v>
      </c>
      <c r="H111" t="s">
        <v>693</v>
      </c>
      <c r="I111" t="s">
        <v>704</v>
      </c>
      <c r="J111" t="s">
        <v>716</v>
      </c>
      <c r="K111" t="s">
        <v>683</v>
      </c>
      <c r="L111" t="s">
        <v>682</v>
      </c>
      <c r="M111" t="s">
        <v>750</v>
      </c>
      <c r="N111" t="s">
        <v>750</v>
      </c>
      <c r="O111" t="s">
        <v>750</v>
      </c>
      <c r="P111" t="s">
        <v>750</v>
      </c>
      <c r="Q111" t="s">
        <v>750</v>
      </c>
      <c r="R111" t="s">
        <v>750</v>
      </c>
      <c r="S111" s="1">
        <v>1100</v>
      </c>
      <c r="T111" s="1">
        <v>26</v>
      </c>
      <c r="U111" s="1">
        <v>4</v>
      </c>
      <c r="Y111" s="1">
        <v>68</v>
      </c>
      <c r="Z111" s="2">
        <v>14</v>
      </c>
      <c r="AA111" s="1">
        <f t="shared" si="0"/>
        <v>15400</v>
      </c>
    </row>
    <row r="112" spans="1:27" ht="15.75" customHeight="1" x14ac:dyDescent="0.2">
      <c r="A112" s="1" t="s">
        <v>502</v>
      </c>
      <c r="C112" s="1" t="s">
        <v>33</v>
      </c>
      <c r="D112" s="1" t="s">
        <v>33</v>
      </c>
      <c r="E112" s="1">
        <v>12</v>
      </c>
      <c r="F112" t="s">
        <v>689</v>
      </c>
      <c r="G112" t="s">
        <v>691</v>
      </c>
      <c r="H112" t="s">
        <v>693</v>
      </c>
      <c r="I112" t="s">
        <v>704</v>
      </c>
      <c r="J112" t="s">
        <v>716</v>
      </c>
      <c r="K112" t="s">
        <v>683</v>
      </c>
      <c r="L112" t="s">
        <v>682</v>
      </c>
      <c r="M112" t="s">
        <v>750</v>
      </c>
      <c r="N112" t="s">
        <v>750</v>
      </c>
      <c r="O112" t="s">
        <v>750</v>
      </c>
      <c r="P112" t="s">
        <v>750</v>
      </c>
      <c r="Q112" t="s">
        <v>750</v>
      </c>
      <c r="R112" t="s">
        <v>750</v>
      </c>
      <c r="S112" s="1">
        <v>1100</v>
      </c>
      <c r="T112" s="1">
        <v>26</v>
      </c>
      <c r="U112" s="1">
        <v>4</v>
      </c>
      <c r="Y112" s="1">
        <v>68</v>
      </c>
      <c r="Z112" s="2">
        <v>14</v>
      </c>
      <c r="AA112" s="1">
        <f t="shared" si="0"/>
        <v>15400</v>
      </c>
    </row>
    <row r="113" spans="1:27" ht="15.75" customHeight="1" x14ac:dyDescent="0.2">
      <c r="A113" s="1" t="s">
        <v>290</v>
      </c>
      <c r="C113" s="1" t="s">
        <v>19</v>
      </c>
      <c r="D113" s="1" t="s">
        <v>49</v>
      </c>
      <c r="E113" s="1">
        <v>25</v>
      </c>
      <c r="F113" t="s">
        <v>691</v>
      </c>
      <c r="G113" t="s">
        <v>693</v>
      </c>
      <c r="H113" t="s">
        <v>719</v>
      </c>
      <c r="I113" t="s">
        <v>760</v>
      </c>
      <c r="J113" t="s">
        <v>682</v>
      </c>
      <c r="K113" t="s">
        <v>807</v>
      </c>
      <c r="L113" t="s">
        <v>750</v>
      </c>
      <c r="M113" t="s">
        <v>750</v>
      </c>
      <c r="N113" t="s">
        <v>750</v>
      </c>
      <c r="O113" t="s">
        <v>750</v>
      </c>
      <c r="P113" t="s">
        <v>750</v>
      </c>
      <c r="Q113" t="s">
        <v>750</v>
      </c>
      <c r="R113" t="s">
        <v>750</v>
      </c>
      <c r="S113" s="1">
        <v>900</v>
      </c>
      <c r="T113" s="1">
        <v>24</v>
      </c>
      <c r="U113" s="1">
        <v>4</v>
      </c>
      <c r="Y113" s="1">
        <v>164</v>
      </c>
      <c r="Z113" s="2">
        <v>74172</v>
      </c>
      <c r="AA113" s="1">
        <f t="shared" si="0"/>
        <v>66754800</v>
      </c>
    </row>
    <row r="114" spans="1:27" ht="15.75" customHeight="1" x14ac:dyDescent="0.2">
      <c r="A114" s="1" t="s">
        <v>400</v>
      </c>
      <c r="C114" s="1" t="s">
        <v>15</v>
      </c>
      <c r="D114" s="1" t="s">
        <v>16</v>
      </c>
      <c r="E114" s="1">
        <v>2</v>
      </c>
      <c r="F114" t="s">
        <v>691</v>
      </c>
      <c r="G114" t="s">
        <v>837</v>
      </c>
      <c r="H114" t="s">
        <v>697</v>
      </c>
      <c r="I114" t="s">
        <v>682</v>
      </c>
      <c r="J114" t="s">
        <v>752</v>
      </c>
      <c r="K114" t="s">
        <v>679</v>
      </c>
      <c r="L114" t="s">
        <v>755</v>
      </c>
      <c r="M114" t="s">
        <v>750</v>
      </c>
      <c r="N114" t="s">
        <v>750</v>
      </c>
      <c r="O114" t="s">
        <v>750</v>
      </c>
      <c r="P114" t="s">
        <v>750</v>
      </c>
      <c r="Q114" t="s">
        <v>750</v>
      </c>
      <c r="R114" t="s">
        <v>750</v>
      </c>
      <c r="S114" s="1">
        <v>700</v>
      </c>
      <c r="T114" s="1">
        <v>23</v>
      </c>
      <c r="U114" s="1">
        <v>3</v>
      </c>
      <c r="X114" s="1">
        <v>4</v>
      </c>
      <c r="Y114" s="1">
        <v>22</v>
      </c>
      <c r="Z114" s="2">
        <v>10</v>
      </c>
      <c r="AA114" s="1">
        <f t="shared" si="0"/>
        <v>7000</v>
      </c>
    </row>
    <row r="115" spans="1:27" ht="15.75" customHeight="1" x14ac:dyDescent="0.2">
      <c r="A115" s="1" t="s">
        <v>90</v>
      </c>
      <c r="C115" s="1" t="s">
        <v>29</v>
      </c>
      <c r="D115" s="1" t="s">
        <v>30</v>
      </c>
      <c r="E115" s="1">
        <v>44</v>
      </c>
      <c r="F115" t="s">
        <v>689</v>
      </c>
      <c r="G115" t="s">
        <v>705</v>
      </c>
      <c r="H115" t="s">
        <v>682</v>
      </c>
      <c r="I115" t="s">
        <v>681</v>
      </c>
      <c r="J115" t="s">
        <v>750</v>
      </c>
      <c r="K115" t="s">
        <v>750</v>
      </c>
      <c r="L115" t="s">
        <v>750</v>
      </c>
      <c r="M115" t="s">
        <v>750</v>
      </c>
      <c r="N115" t="s">
        <v>750</v>
      </c>
      <c r="O115" t="s">
        <v>750</v>
      </c>
      <c r="P115" t="s">
        <v>750</v>
      </c>
      <c r="Q115" t="s">
        <v>750</v>
      </c>
      <c r="R115" t="s">
        <v>750</v>
      </c>
      <c r="S115" s="1">
        <v>900</v>
      </c>
      <c r="T115" s="1">
        <v>22</v>
      </c>
      <c r="U115" s="1">
        <v>5</v>
      </c>
      <c r="Y115" s="1">
        <v>25</v>
      </c>
      <c r="Z115" s="2">
        <v>98</v>
      </c>
      <c r="AA115" s="1">
        <f t="shared" si="0"/>
        <v>88200</v>
      </c>
    </row>
    <row r="116" spans="1:27" ht="15.75" customHeight="1" x14ac:dyDescent="0.2">
      <c r="A116" s="1" t="s">
        <v>351</v>
      </c>
      <c r="C116" s="1" t="s">
        <v>29</v>
      </c>
      <c r="D116" s="1" t="s">
        <v>30</v>
      </c>
      <c r="E116" s="1">
        <v>44</v>
      </c>
      <c r="F116" t="s">
        <v>689</v>
      </c>
      <c r="G116" t="s">
        <v>705</v>
      </c>
      <c r="H116" t="s">
        <v>682</v>
      </c>
      <c r="I116" t="s">
        <v>681</v>
      </c>
      <c r="J116" t="s">
        <v>750</v>
      </c>
      <c r="K116" t="s">
        <v>750</v>
      </c>
      <c r="L116" t="s">
        <v>750</v>
      </c>
      <c r="M116" t="s">
        <v>750</v>
      </c>
      <c r="N116" t="s">
        <v>750</v>
      </c>
      <c r="O116" t="s">
        <v>750</v>
      </c>
      <c r="P116" t="s">
        <v>750</v>
      </c>
      <c r="Q116" t="s">
        <v>750</v>
      </c>
      <c r="R116" t="s">
        <v>750</v>
      </c>
      <c r="S116" s="1">
        <v>900</v>
      </c>
      <c r="T116" s="1">
        <v>22</v>
      </c>
      <c r="U116" s="1">
        <v>5</v>
      </c>
      <c r="Y116" s="1">
        <v>25</v>
      </c>
      <c r="Z116" s="2">
        <v>75</v>
      </c>
      <c r="AA116" s="1">
        <f t="shared" si="0"/>
        <v>67500</v>
      </c>
    </row>
    <row r="117" spans="1:27" ht="15.75" customHeight="1" x14ac:dyDescent="0.2">
      <c r="A117" s="1" t="s">
        <v>498</v>
      </c>
      <c r="C117" s="1" t="s">
        <v>19</v>
      </c>
      <c r="D117" s="1" t="s">
        <v>49</v>
      </c>
      <c r="E117" s="1">
        <v>29</v>
      </c>
      <c r="F117" t="s">
        <v>693</v>
      </c>
      <c r="G117" t="s">
        <v>692</v>
      </c>
      <c r="H117" t="s">
        <v>684</v>
      </c>
      <c r="I117" t="s">
        <v>850</v>
      </c>
      <c r="J117" t="s">
        <v>682</v>
      </c>
      <c r="K117" t="s">
        <v>804</v>
      </c>
      <c r="L117" t="s">
        <v>777</v>
      </c>
      <c r="M117" t="s">
        <v>771</v>
      </c>
      <c r="N117" t="s">
        <v>753</v>
      </c>
      <c r="O117" t="s">
        <v>750</v>
      </c>
      <c r="P117" t="s">
        <v>750</v>
      </c>
      <c r="Q117" t="s">
        <v>750</v>
      </c>
      <c r="R117" t="s">
        <v>750</v>
      </c>
      <c r="S117" s="1">
        <v>1750</v>
      </c>
      <c r="T117" s="1">
        <v>21</v>
      </c>
      <c r="U117" s="1">
        <v>3</v>
      </c>
      <c r="Y117" s="1">
        <v>34</v>
      </c>
      <c r="Z117" s="2">
        <v>22</v>
      </c>
      <c r="AA117" s="1">
        <f t="shared" si="0"/>
        <v>38500</v>
      </c>
    </row>
    <row r="118" spans="1:27" ht="15.75" customHeight="1" x14ac:dyDescent="0.2">
      <c r="A118" s="1" t="s">
        <v>178</v>
      </c>
      <c r="C118" s="1" t="s">
        <v>19</v>
      </c>
      <c r="D118" s="1" t="s">
        <v>49</v>
      </c>
      <c r="E118" s="1">
        <v>10</v>
      </c>
      <c r="F118" t="s">
        <v>709</v>
      </c>
      <c r="G118" t="s">
        <v>811</v>
      </c>
      <c r="H118" t="s">
        <v>812</v>
      </c>
      <c r="I118" t="s">
        <v>768</v>
      </c>
      <c r="J118" t="s">
        <v>682</v>
      </c>
      <c r="K118" t="s">
        <v>755</v>
      </c>
      <c r="L118" t="s">
        <v>791</v>
      </c>
      <c r="M118" t="s">
        <v>750</v>
      </c>
      <c r="N118" t="s">
        <v>750</v>
      </c>
      <c r="O118" t="s">
        <v>750</v>
      </c>
      <c r="P118" t="s">
        <v>750</v>
      </c>
      <c r="Q118" t="s">
        <v>750</v>
      </c>
      <c r="R118" t="s">
        <v>750</v>
      </c>
      <c r="S118" s="1">
        <v>700</v>
      </c>
      <c r="T118" s="1">
        <v>20</v>
      </c>
      <c r="U118" s="1">
        <v>3</v>
      </c>
      <c r="Y118" s="1">
        <v>29</v>
      </c>
      <c r="Z118" s="2">
        <v>203</v>
      </c>
      <c r="AA118" s="1">
        <f t="shared" si="0"/>
        <v>142100</v>
      </c>
    </row>
    <row r="119" spans="1:27" ht="15.75" customHeight="1" x14ac:dyDescent="0.2">
      <c r="A119" s="1" t="s">
        <v>470</v>
      </c>
      <c r="C119" s="1" t="s">
        <v>19</v>
      </c>
      <c r="D119" s="1" t="s">
        <v>49</v>
      </c>
      <c r="E119" s="1">
        <v>10</v>
      </c>
      <c r="F119" t="s">
        <v>709</v>
      </c>
      <c r="G119" t="s">
        <v>811</v>
      </c>
      <c r="H119" t="s">
        <v>812</v>
      </c>
      <c r="I119" t="s">
        <v>768</v>
      </c>
      <c r="J119" t="s">
        <v>682</v>
      </c>
      <c r="K119" t="s">
        <v>755</v>
      </c>
      <c r="L119" t="s">
        <v>791</v>
      </c>
      <c r="M119" t="s">
        <v>750</v>
      </c>
      <c r="N119" t="s">
        <v>750</v>
      </c>
      <c r="O119" t="s">
        <v>750</v>
      </c>
      <c r="P119" t="s">
        <v>750</v>
      </c>
      <c r="Q119" t="s">
        <v>750</v>
      </c>
      <c r="R119" t="s">
        <v>750</v>
      </c>
      <c r="S119" s="1">
        <v>700</v>
      </c>
      <c r="T119" s="1">
        <v>20</v>
      </c>
      <c r="U119" s="1">
        <v>3</v>
      </c>
      <c r="Y119" s="1">
        <v>29</v>
      </c>
      <c r="Z119" s="2">
        <v>107</v>
      </c>
      <c r="AA119" s="1">
        <f t="shared" si="0"/>
        <v>74900</v>
      </c>
    </row>
    <row r="120" spans="1:27" ht="15.75" customHeight="1" x14ac:dyDescent="0.2">
      <c r="A120" s="1" t="s">
        <v>130</v>
      </c>
      <c r="C120" s="1" t="s">
        <v>19</v>
      </c>
      <c r="D120" s="1" t="s">
        <v>49</v>
      </c>
      <c r="E120" s="1">
        <v>17</v>
      </c>
      <c r="F120" t="s">
        <v>693</v>
      </c>
      <c r="G120" t="s">
        <v>713</v>
      </c>
      <c r="H120" t="s">
        <v>682</v>
      </c>
      <c r="I120" t="s">
        <v>772</v>
      </c>
      <c r="J120" t="s">
        <v>753</v>
      </c>
      <c r="K120" t="s">
        <v>750</v>
      </c>
      <c r="L120" t="s">
        <v>750</v>
      </c>
      <c r="M120" t="s">
        <v>750</v>
      </c>
      <c r="N120" t="s">
        <v>750</v>
      </c>
      <c r="O120" t="s">
        <v>750</v>
      </c>
      <c r="P120" t="s">
        <v>750</v>
      </c>
      <c r="Q120" t="s">
        <v>750</v>
      </c>
      <c r="R120" t="s">
        <v>750</v>
      </c>
      <c r="S120" s="1">
        <v>750</v>
      </c>
      <c r="T120" s="1">
        <v>19</v>
      </c>
      <c r="U120" s="1">
        <v>3</v>
      </c>
      <c r="Y120" s="1">
        <v>26</v>
      </c>
      <c r="Z120" s="2">
        <v>109</v>
      </c>
      <c r="AA120" s="1">
        <f t="shared" si="0"/>
        <v>81750</v>
      </c>
    </row>
    <row r="121" spans="1:27" ht="15.75" customHeight="1" x14ac:dyDescent="0.2">
      <c r="A121" s="1" t="s">
        <v>237</v>
      </c>
      <c r="C121" s="1" t="s">
        <v>19</v>
      </c>
      <c r="D121" s="1" t="s">
        <v>49</v>
      </c>
      <c r="E121" s="1">
        <v>30</v>
      </c>
      <c r="F121" t="s">
        <v>697</v>
      </c>
      <c r="G121" t="s">
        <v>700</v>
      </c>
      <c r="H121" t="s">
        <v>716</v>
      </c>
      <c r="I121" t="s">
        <v>820</v>
      </c>
      <c r="J121" t="s">
        <v>768</v>
      </c>
      <c r="K121" t="s">
        <v>682</v>
      </c>
      <c r="L121" t="s">
        <v>750</v>
      </c>
      <c r="M121" t="s">
        <v>750</v>
      </c>
      <c r="N121" t="s">
        <v>750</v>
      </c>
      <c r="O121" t="s">
        <v>750</v>
      </c>
      <c r="P121" t="s">
        <v>750</v>
      </c>
      <c r="Q121" t="s">
        <v>750</v>
      </c>
      <c r="R121" t="s">
        <v>750</v>
      </c>
      <c r="S121" s="1">
        <v>1100</v>
      </c>
      <c r="T121" s="1">
        <v>18</v>
      </c>
      <c r="U121" s="1">
        <v>5</v>
      </c>
      <c r="Y121" s="1">
        <v>96</v>
      </c>
      <c r="Z121" s="2">
        <v>5</v>
      </c>
      <c r="AA121" s="1">
        <f t="shared" si="0"/>
        <v>5500</v>
      </c>
    </row>
    <row r="122" spans="1:27" ht="15.75" customHeight="1" x14ac:dyDescent="0.2">
      <c r="A122" s="1" t="s">
        <v>439</v>
      </c>
      <c r="B122" s="1" t="s">
        <v>440</v>
      </c>
      <c r="C122" s="1" t="s">
        <v>29</v>
      </c>
      <c r="D122" s="1" t="s">
        <v>33</v>
      </c>
      <c r="E122" s="1">
        <v>17</v>
      </c>
      <c r="F122" t="s">
        <v>716</v>
      </c>
      <c r="G122" t="s">
        <v>783</v>
      </c>
      <c r="H122" t="s">
        <v>682</v>
      </c>
      <c r="I122" t="s">
        <v>752</v>
      </c>
      <c r="J122" t="s">
        <v>679</v>
      </c>
      <c r="K122" t="s">
        <v>775</v>
      </c>
      <c r="L122" t="s">
        <v>750</v>
      </c>
      <c r="M122" t="s">
        <v>750</v>
      </c>
      <c r="N122" t="s">
        <v>750</v>
      </c>
      <c r="O122" t="s">
        <v>750</v>
      </c>
      <c r="P122" t="s">
        <v>750</v>
      </c>
      <c r="Q122" t="s">
        <v>750</v>
      </c>
      <c r="R122" t="s">
        <v>750</v>
      </c>
      <c r="S122" s="1">
        <v>1350</v>
      </c>
      <c r="T122" s="1">
        <v>18</v>
      </c>
      <c r="U122" s="1">
        <v>4</v>
      </c>
      <c r="X122" s="1">
        <v>3</v>
      </c>
      <c r="Y122" s="1">
        <v>90</v>
      </c>
      <c r="Z122" s="2">
        <v>95</v>
      </c>
      <c r="AA122" s="1">
        <f t="shared" si="0"/>
        <v>128250</v>
      </c>
    </row>
    <row r="123" spans="1:27" ht="15.75" customHeight="1" x14ac:dyDescent="0.2">
      <c r="A123" s="1" t="s">
        <v>209</v>
      </c>
      <c r="C123" s="1" t="s">
        <v>19</v>
      </c>
      <c r="D123" s="1" t="s">
        <v>49</v>
      </c>
      <c r="E123" s="1">
        <v>14</v>
      </c>
      <c r="F123" t="s">
        <v>689</v>
      </c>
      <c r="G123" t="s">
        <v>705</v>
      </c>
      <c r="H123" t="s">
        <v>697</v>
      </c>
      <c r="I123" t="s">
        <v>682</v>
      </c>
      <c r="J123" t="s">
        <v>679</v>
      </c>
      <c r="K123" t="s">
        <v>761</v>
      </c>
      <c r="L123" t="s">
        <v>775</v>
      </c>
      <c r="M123" t="s">
        <v>750</v>
      </c>
      <c r="N123" t="s">
        <v>750</v>
      </c>
      <c r="O123" t="s">
        <v>750</v>
      </c>
      <c r="P123" t="s">
        <v>750</v>
      </c>
      <c r="Q123" t="s">
        <v>750</v>
      </c>
      <c r="R123" t="s">
        <v>750</v>
      </c>
      <c r="S123" s="1">
        <v>1050</v>
      </c>
      <c r="T123" s="1">
        <v>18</v>
      </c>
      <c r="U123" s="1">
        <v>4</v>
      </c>
      <c r="Y123" s="1">
        <v>52</v>
      </c>
      <c r="Z123" s="2">
        <v>76</v>
      </c>
      <c r="AA123" s="1">
        <f t="shared" si="0"/>
        <v>79800</v>
      </c>
    </row>
    <row r="124" spans="1:27" ht="15.75" customHeight="1" x14ac:dyDescent="0.2">
      <c r="A124" s="1" t="s">
        <v>252</v>
      </c>
      <c r="B124" s="1" t="s">
        <v>253</v>
      </c>
      <c r="C124" s="1" t="s">
        <v>29</v>
      </c>
      <c r="D124" s="1" t="s">
        <v>49</v>
      </c>
      <c r="E124" s="1">
        <v>29</v>
      </c>
      <c r="F124" t="s">
        <v>689</v>
      </c>
      <c r="G124" t="s">
        <v>821</v>
      </c>
      <c r="H124" t="s">
        <v>695</v>
      </c>
      <c r="I124" t="s">
        <v>822</v>
      </c>
      <c r="J124" t="s">
        <v>682</v>
      </c>
      <c r="K124" t="s">
        <v>775</v>
      </c>
      <c r="L124" t="s">
        <v>750</v>
      </c>
      <c r="M124" t="s">
        <v>750</v>
      </c>
      <c r="N124" t="s">
        <v>750</v>
      </c>
      <c r="O124" t="s">
        <v>750</v>
      </c>
      <c r="P124" t="s">
        <v>750</v>
      </c>
      <c r="Q124" t="s">
        <v>750</v>
      </c>
      <c r="R124" t="s">
        <v>750</v>
      </c>
      <c r="S124" s="1">
        <v>700</v>
      </c>
      <c r="T124" s="1">
        <v>17</v>
      </c>
      <c r="U124" s="1">
        <v>3</v>
      </c>
      <c r="Y124" s="1">
        <v>10</v>
      </c>
      <c r="Z124" s="2">
        <v>110</v>
      </c>
      <c r="AA124" s="1">
        <f t="shared" si="0"/>
        <v>77000</v>
      </c>
    </row>
    <row r="125" spans="1:27" ht="15.75" customHeight="1" x14ac:dyDescent="0.2">
      <c r="A125" s="1" t="s">
        <v>311</v>
      </c>
      <c r="C125" s="1" t="s">
        <v>42</v>
      </c>
      <c r="D125" s="1" t="s">
        <v>37</v>
      </c>
      <c r="E125" s="1">
        <v>18</v>
      </c>
      <c r="F125" t="s">
        <v>688</v>
      </c>
      <c r="G125" t="s">
        <v>801</v>
      </c>
      <c r="H125" t="s">
        <v>774</v>
      </c>
      <c r="I125" t="s">
        <v>679</v>
      </c>
      <c r="J125" t="s">
        <v>807</v>
      </c>
      <c r="K125" t="s">
        <v>829</v>
      </c>
      <c r="L125" t="s">
        <v>682</v>
      </c>
      <c r="M125" t="s">
        <v>750</v>
      </c>
      <c r="N125" t="s">
        <v>750</v>
      </c>
      <c r="O125" t="s">
        <v>750</v>
      </c>
      <c r="P125" t="s">
        <v>750</v>
      </c>
      <c r="Q125" t="s">
        <v>750</v>
      </c>
      <c r="R125" t="s">
        <v>750</v>
      </c>
      <c r="S125" s="1">
        <v>900</v>
      </c>
      <c r="T125" s="1">
        <v>16</v>
      </c>
      <c r="U125" s="1">
        <v>4</v>
      </c>
      <c r="Y125" s="1">
        <v>87</v>
      </c>
      <c r="Z125" s="2">
        <v>95</v>
      </c>
      <c r="AA125" s="1">
        <f t="shared" si="0"/>
        <v>85500</v>
      </c>
    </row>
    <row r="126" spans="1:27" ht="15.75" customHeight="1" x14ac:dyDescent="0.2">
      <c r="A126" s="1" t="s">
        <v>180</v>
      </c>
      <c r="C126" s="1" t="s">
        <v>33</v>
      </c>
      <c r="D126" s="1" t="s">
        <v>33</v>
      </c>
      <c r="E126" s="1">
        <v>31</v>
      </c>
      <c r="F126" t="s">
        <v>697</v>
      </c>
      <c r="G126" t="s">
        <v>683</v>
      </c>
      <c r="H126" t="s">
        <v>682</v>
      </c>
      <c r="I126" t="s">
        <v>681</v>
      </c>
      <c r="J126" t="s">
        <v>720</v>
      </c>
      <c r="K126" t="s">
        <v>772</v>
      </c>
      <c r="L126" t="s">
        <v>753</v>
      </c>
      <c r="M126" t="s">
        <v>750</v>
      </c>
      <c r="N126" t="s">
        <v>750</v>
      </c>
      <c r="O126" t="s">
        <v>750</v>
      </c>
      <c r="P126" t="s">
        <v>750</v>
      </c>
      <c r="Q126" t="s">
        <v>750</v>
      </c>
      <c r="R126" t="s">
        <v>750</v>
      </c>
      <c r="S126" s="1">
        <v>500</v>
      </c>
      <c r="T126" s="1">
        <v>16</v>
      </c>
      <c r="U126" s="1">
        <v>5</v>
      </c>
      <c r="Y126" s="1">
        <v>40</v>
      </c>
      <c r="Z126" s="2">
        <v>45</v>
      </c>
      <c r="AA126" s="1">
        <f t="shared" si="0"/>
        <v>22500</v>
      </c>
    </row>
    <row r="127" spans="1:27" ht="15.75" customHeight="1" x14ac:dyDescent="0.2">
      <c r="A127" s="1" t="s">
        <v>80</v>
      </c>
      <c r="B127" s="1" t="s">
        <v>81</v>
      </c>
      <c r="C127" s="1" t="s">
        <v>33</v>
      </c>
      <c r="D127" s="1" t="s">
        <v>33</v>
      </c>
      <c r="E127" s="1">
        <v>32</v>
      </c>
      <c r="F127" t="s">
        <v>691</v>
      </c>
      <c r="G127" t="s">
        <v>693</v>
      </c>
      <c r="H127" t="s">
        <v>700</v>
      </c>
      <c r="I127" t="s">
        <v>697</v>
      </c>
      <c r="J127" t="s">
        <v>788</v>
      </c>
      <c r="K127" t="s">
        <v>720</v>
      </c>
      <c r="L127" t="s">
        <v>771</v>
      </c>
      <c r="M127" t="s">
        <v>717</v>
      </c>
      <c r="N127" t="s">
        <v>682</v>
      </c>
      <c r="O127" t="s">
        <v>750</v>
      </c>
      <c r="P127" t="s">
        <v>750</v>
      </c>
      <c r="Q127" t="s">
        <v>750</v>
      </c>
      <c r="R127" t="s">
        <v>750</v>
      </c>
      <c r="S127" s="1">
        <v>1300</v>
      </c>
      <c r="T127" s="1">
        <v>15</v>
      </c>
      <c r="U127" s="1">
        <v>6</v>
      </c>
      <c r="Y127" s="1">
        <v>120</v>
      </c>
      <c r="Z127" s="2">
        <v>33</v>
      </c>
      <c r="AA127" s="1">
        <f t="shared" si="0"/>
        <v>42900</v>
      </c>
    </row>
    <row r="128" spans="1:27" ht="15.75" customHeight="1" x14ac:dyDescent="0.2">
      <c r="A128" s="1" t="s">
        <v>435</v>
      </c>
      <c r="C128" s="1" t="s">
        <v>42</v>
      </c>
      <c r="D128" s="1" t="s">
        <v>16</v>
      </c>
      <c r="E128" s="1">
        <v>7</v>
      </c>
      <c r="F128" t="s">
        <v>688</v>
      </c>
      <c r="G128" t="s">
        <v>700</v>
      </c>
      <c r="H128" t="s">
        <v>687</v>
      </c>
      <c r="I128" t="s">
        <v>705</v>
      </c>
      <c r="J128" t="s">
        <v>778</v>
      </c>
      <c r="K128" t="s">
        <v>713</v>
      </c>
      <c r="L128" t="s">
        <v>682</v>
      </c>
      <c r="M128" t="s">
        <v>750</v>
      </c>
      <c r="N128" t="s">
        <v>750</v>
      </c>
      <c r="O128" t="s">
        <v>750</v>
      </c>
      <c r="P128" t="s">
        <v>750</v>
      </c>
      <c r="Q128" t="s">
        <v>750</v>
      </c>
      <c r="R128" t="s">
        <v>750</v>
      </c>
      <c r="S128" s="1">
        <v>800</v>
      </c>
      <c r="T128" s="1">
        <v>15</v>
      </c>
      <c r="U128" s="1">
        <v>3</v>
      </c>
      <c r="Y128" s="1">
        <v>110</v>
      </c>
      <c r="Z128" s="2">
        <v>56</v>
      </c>
      <c r="AA128" s="1">
        <f t="shared" si="0"/>
        <v>44800</v>
      </c>
    </row>
    <row r="129" spans="1:27" ht="15.75" customHeight="1" x14ac:dyDescent="0.2">
      <c r="A129" s="1" t="s">
        <v>88</v>
      </c>
      <c r="C129" s="1" t="s">
        <v>33</v>
      </c>
      <c r="D129" s="1" t="s">
        <v>33</v>
      </c>
      <c r="E129" s="1">
        <v>34</v>
      </c>
      <c r="F129" t="s">
        <v>693</v>
      </c>
      <c r="G129" t="s">
        <v>694</v>
      </c>
      <c r="H129" t="s">
        <v>684</v>
      </c>
      <c r="I129" t="s">
        <v>682</v>
      </c>
      <c r="J129" t="s">
        <v>681</v>
      </c>
      <c r="K129" t="s">
        <v>720</v>
      </c>
      <c r="L129" t="s">
        <v>750</v>
      </c>
      <c r="M129" t="s">
        <v>750</v>
      </c>
      <c r="N129" t="s">
        <v>750</v>
      </c>
      <c r="O129" t="s">
        <v>750</v>
      </c>
      <c r="P129" t="s">
        <v>750</v>
      </c>
      <c r="Q129" t="s">
        <v>750</v>
      </c>
      <c r="R129" t="s">
        <v>750</v>
      </c>
      <c r="S129" s="1">
        <v>1350</v>
      </c>
      <c r="T129" s="1">
        <v>14</v>
      </c>
      <c r="U129" s="1">
        <v>6</v>
      </c>
      <c r="Y129" s="1">
        <v>103</v>
      </c>
      <c r="Z129" s="2">
        <v>67</v>
      </c>
      <c r="AA129" s="1">
        <f t="shared" si="0"/>
        <v>90450</v>
      </c>
    </row>
    <row r="130" spans="1:27" ht="15.75" customHeight="1" x14ac:dyDescent="0.2">
      <c r="A130" s="1" t="s">
        <v>219</v>
      </c>
      <c r="C130" s="1" t="s">
        <v>19</v>
      </c>
      <c r="D130" s="1" t="s">
        <v>49</v>
      </c>
      <c r="E130" s="1">
        <v>23</v>
      </c>
      <c r="F130" t="s">
        <v>689</v>
      </c>
      <c r="G130" t="s">
        <v>693</v>
      </c>
      <c r="H130" t="s">
        <v>706</v>
      </c>
      <c r="I130" t="s">
        <v>684</v>
      </c>
      <c r="J130" t="s">
        <v>682</v>
      </c>
      <c r="K130" t="s">
        <v>679</v>
      </c>
      <c r="L130" t="s">
        <v>753</v>
      </c>
      <c r="M130" t="s">
        <v>750</v>
      </c>
      <c r="N130" t="s">
        <v>750</v>
      </c>
      <c r="O130" t="s">
        <v>750</v>
      </c>
      <c r="P130" t="s">
        <v>750</v>
      </c>
      <c r="Q130" t="s">
        <v>750</v>
      </c>
      <c r="R130" t="s">
        <v>750</v>
      </c>
      <c r="S130" s="1">
        <v>750</v>
      </c>
      <c r="T130" s="1">
        <v>13</v>
      </c>
      <c r="U130" s="1">
        <v>3</v>
      </c>
      <c r="Y130" s="1">
        <v>27</v>
      </c>
      <c r="Z130" s="2">
        <v>77</v>
      </c>
      <c r="AA130" s="1">
        <f t="shared" si="0"/>
        <v>57750</v>
      </c>
    </row>
    <row r="131" spans="1:27" ht="15.75" customHeight="1" x14ac:dyDescent="0.2">
      <c r="A131" s="1" t="s">
        <v>152</v>
      </c>
      <c r="C131" s="1" t="s">
        <v>33</v>
      </c>
      <c r="D131" s="1" t="s">
        <v>33</v>
      </c>
      <c r="E131" s="1">
        <v>21</v>
      </c>
      <c r="F131" t="s">
        <v>696</v>
      </c>
      <c r="G131" t="s">
        <v>693</v>
      </c>
      <c r="H131" t="s">
        <v>684</v>
      </c>
      <c r="I131" t="s">
        <v>682</v>
      </c>
      <c r="J131" t="s">
        <v>681</v>
      </c>
      <c r="K131" t="s">
        <v>720</v>
      </c>
      <c r="L131" t="s">
        <v>772</v>
      </c>
      <c r="M131" t="s">
        <v>750</v>
      </c>
      <c r="N131" t="s">
        <v>750</v>
      </c>
      <c r="O131" t="s">
        <v>750</v>
      </c>
      <c r="P131" t="s">
        <v>750</v>
      </c>
      <c r="Q131" t="s">
        <v>750</v>
      </c>
      <c r="R131" t="s">
        <v>750</v>
      </c>
      <c r="S131" s="1">
        <v>600</v>
      </c>
      <c r="T131" s="1">
        <v>10</v>
      </c>
      <c r="U131" s="1">
        <v>6</v>
      </c>
      <c r="Y131" s="1">
        <v>56</v>
      </c>
      <c r="Z131" s="2">
        <v>209</v>
      </c>
      <c r="AA131" s="1">
        <f t="shared" si="0"/>
        <v>125400</v>
      </c>
    </row>
    <row r="132" spans="1:27" ht="15.75" customHeight="1" x14ac:dyDescent="0.2">
      <c r="A132" s="1" t="s">
        <v>56</v>
      </c>
      <c r="C132" s="1" t="s">
        <v>33</v>
      </c>
      <c r="D132" s="1" t="s">
        <v>33</v>
      </c>
      <c r="E132" s="1">
        <v>21</v>
      </c>
      <c r="F132" t="s">
        <v>696</v>
      </c>
      <c r="G132" t="s">
        <v>693</v>
      </c>
      <c r="H132" t="s">
        <v>684</v>
      </c>
      <c r="I132" t="s">
        <v>682</v>
      </c>
      <c r="J132" t="s">
        <v>681</v>
      </c>
      <c r="K132" t="s">
        <v>720</v>
      </c>
      <c r="L132" t="s">
        <v>772</v>
      </c>
      <c r="M132" t="s">
        <v>750</v>
      </c>
      <c r="N132" t="s">
        <v>750</v>
      </c>
      <c r="O132" t="s">
        <v>750</v>
      </c>
      <c r="P132" t="s">
        <v>750</v>
      </c>
      <c r="Q132" t="s">
        <v>750</v>
      </c>
      <c r="R132" t="s">
        <v>750</v>
      </c>
      <c r="S132" s="1">
        <v>600</v>
      </c>
      <c r="T132" s="1">
        <v>10</v>
      </c>
      <c r="U132" s="1">
        <v>6</v>
      </c>
      <c r="Y132" s="1">
        <v>56</v>
      </c>
      <c r="Z132" s="2">
        <v>101</v>
      </c>
      <c r="AA132" s="1">
        <f t="shared" si="0"/>
        <v>60600</v>
      </c>
    </row>
    <row r="133" spans="1:27" ht="15.75" customHeight="1" x14ac:dyDescent="0.2">
      <c r="A133" s="1" t="s">
        <v>425</v>
      </c>
      <c r="C133" s="1" t="s">
        <v>29</v>
      </c>
      <c r="D133" s="1" t="s">
        <v>30</v>
      </c>
      <c r="E133" s="1">
        <v>51</v>
      </c>
      <c r="F133" t="s">
        <v>693</v>
      </c>
      <c r="G133" t="s">
        <v>698</v>
      </c>
      <c r="H133" t="s">
        <v>778</v>
      </c>
      <c r="I133" t="s">
        <v>783</v>
      </c>
      <c r="J133" t="s">
        <v>713</v>
      </c>
      <c r="K133" t="s">
        <v>682</v>
      </c>
      <c r="L133" t="s">
        <v>681</v>
      </c>
      <c r="M133" t="s">
        <v>720</v>
      </c>
      <c r="N133" t="s">
        <v>750</v>
      </c>
      <c r="O133" t="s">
        <v>750</v>
      </c>
      <c r="P133" t="s">
        <v>750</v>
      </c>
      <c r="Q133" t="s">
        <v>750</v>
      </c>
      <c r="R133" t="s">
        <v>750</v>
      </c>
      <c r="S133" s="1">
        <v>1600</v>
      </c>
      <c r="T133" s="1">
        <v>9</v>
      </c>
      <c r="U133" s="1">
        <v>6</v>
      </c>
      <c r="V133" s="1">
        <v>1</v>
      </c>
      <c r="X133" s="1">
        <v>7</v>
      </c>
      <c r="Y133" s="1">
        <v>8</v>
      </c>
      <c r="Z133" s="2">
        <v>121</v>
      </c>
      <c r="AA133" s="1">
        <f t="shared" si="0"/>
        <v>193600</v>
      </c>
    </row>
    <row r="134" spans="1:27" ht="15.75" customHeight="1" x14ac:dyDescent="0.2">
      <c r="A134" s="1" t="s">
        <v>379</v>
      </c>
      <c r="C134" s="1" t="s">
        <v>15</v>
      </c>
      <c r="D134" s="1" t="s">
        <v>16</v>
      </c>
      <c r="E134" s="1">
        <v>5</v>
      </c>
      <c r="F134" t="s">
        <v>693</v>
      </c>
      <c r="G134" t="s">
        <v>684</v>
      </c>
      <c r="H134" t="s">
        <v>697</v>
      </c>
      <c r="I134" t="s">
        <v>708</v>
      </c>
      <c r="J134" t="s">
        <v>786</v>
      </c>
      <c r="K134" t="s">
        <v>682</v>
      </c>
      <c r="L134" t="s">
        <v>750</v>
      </c>
      <c r="M134" t="s">
        <v>750</v>
      </c>
      <c r="N134" t="s">
        <v>750</v>
      </c>
      <c r="O134" t="s">
        <v>750</v>
      </c>
      <c r="P134" t="s">
        <v>750</v>
      </c>
      <c r="Q134" t="s">
        <v>750</v>
      </c>
      <c r="R134" t="s">
        <v>750</v>
      </c>
      <c r="S134" s="1">
        <v>500</v>
      </c>
      <c r="T134" s="1">
        <v>8</v>
      </c>
      <c r="U134" s="1">
        <v>3</v>
      </c>
      <c r="Y134" s="1">
        <v>53</v>
      </c>
      <c r="Z134" s="2">
        <v>22</v>
      </c>
      <c r="AA134" s="1">
        <f t="shared" si="0"/>
        <v>11000</v>
      </c>
    </row>
    <row r="135" spans="1:27" ht="15.75" customHeight="1" x14ac:dyDescent="0.2">
      <c r="A135" s="1" t="s">
        <v>325</v>
      </c>
      <c r="C135" s="1" t="s">
        <v>19</v>
      </c>
      <c r="D135" s="1" t="s">
        <v>49</v>
      </c>
      <c r="E135" s="1">
        <v>32</v>
      </c>
      <c r="F135" t="s">
        <v>689</v>
      </c>
      <c r="G135" t="s">
        <v>693</v>
      </c>
      <c r="H135" t="s">
        <v>706</v>
      </c>
      <c r="I135" t="s">
        <v>684</v>
      </c>
      <c r="J135" t="s">
        <v>697</v>
      </c>
      <c r="K135" t="s">
        <v>683</v>
      </c>
      <c r="L135" t="s">
        <v>682</v>
      </c>
      <c r="M135" t="s">
        <v>756</v>
      </c>
      <c r="N135" t="s">
        <v>681</v>
      </c>
      <c r="O135" t="s">
        <v>768</v>
      </c>
      <c r="P135" t="s">
        <v>679</v>
      </c>
      <c r="Q135" t="s">
        <v>772</v>
      </c>
      <c r="R135" t="s">
        <v>753</v>
      </c>
      <c r="S135" s="1">
        <v>1500</v>
      </c>
      <c r="T135" s="1">
        <v>7</v>
      </c>
      <c r="U135" s="1">
        <v>3</v>
      </c>
      <c r="Y135" s="1">
        <v>1</v>
      </c>
      <c r="Z135" s="2">
        <v>351</v>
      </c>
      <c r="AA135" s="1">
        <f t="shared" si="0"/>
        <v>526500</v>
      </c>
    </row>
    <row r="136" spans="1:27" ht="15.75" customHeight="1" x14ac:dyDescent="0.2">
      <c r="A136" s="1" t="s">
        <v>96</v>
      </c>
      <c r="C136" s="1" t="s">
        <v>19</v>
      </c>
      <c r="D136" s="1" t="s">
        <v>49</v>
      </c>
      <c r="E136" s="1">
        <v>32</v>
      </c>
      <c r="F136" t="s">
        <v>689</v>
      </c>
      <c r="G136" t="s">
        <v>693</v>
      </c>
      <c r="H136" t="s">
        <v>706</v>
      </c>
      <c r="I136" t="s">
        <v>684</v>
      </c>
      <c r="J136" t="s">
        <v>697</v>
      </c>
      <c r="K136" t="s">
        <v>683</v>
      </c>
      <c r="L136" t="s">
        <v>682</v>
      </c>
      <c r="M136" t="s">
        <v>756</v>
      </c>
      <c r="N136" t="s">
        <v>681</v>
      </c>
      <c r="O136" t="s">
        <v>768</v>
      </c>
      <c r="P136" t="s">
        <v>679</v>
      </c>
      <c r="Q136" t="s">
        <v>772</v>
      </c>
      <c r="R136" t="s">
        <v>753</v>
      </c>
      <c r="S136" s="1">
        <v>1500</v>
      </c>
      <c r="T136" s="1">
        <v>7</v>
      </c>
      <c r="U136" s="1">
        <v>3</v>
      </c>
      <c r="Y136" s="1">
        <v>1</v>
      </c>
      <c r="Z136" s="2">
        <v>123</v>
      </c>
      <c r="AA136" s="1">
        <f t="shared" si="0"/>
        <v>184500</v>
      </c>
    </row>
    <row r="137" spans="1:27" ht="15.75" customHeight="1" x14ac:dyDescent="0.2">
      <c r="A137" s="1" t="s">
        <v>524</v>
      </c>
      <c r="C137" s="1" t="s">
        <v>19</v>
      </c>
      <c r="D137" s="1" t="s">
        <v>49</v>
      </c>
      <c r="E137" s="1">
        <v>32</v>
      </c>
      <c r="F137" t="s">
        <v>689</v>
      </c>
      <c r="G137" t="s">
        <v>693</v>
      </c>
      <c r="H137" t="s">
        <v>706</v>
      </c>
      <c r="I137" t="s">
        <v>684</v>
      </c>
      <c r="J137" t="s">
        <v>697</v>
      </c>
      <c r="K137" t="s">
        <v>683</v>
      </c>
      <c r="L137" t="s">
        <v>682</v>
      </c>
      <c r="M137" t="s">
        <v>756</v>
      </c>
      <c r="N137" t="s">
        <v>681</v>
      </c>
      <c r="O137" t="s">
        <v>768</v>
      </c>
      <c r="P137" t="s">
        <v>679</v>
      </c>
      <c r="Q137" t="s">
        <v>772</v>
      </c>
      <c r="R137" t="s">
        <v>753</v>
      </c>
      <c r="S137" s="1">
        <v>1500</v>
      </c>
      <c r="T137" s="1">
        <v>7</v>
      </c>
      <c r="U137" s="1">
        <v>3</v>
      </c>
      <c r="Y137" s="1">
        <v>1</v>
      </c>
      <c r="Z137" s="2">
        <v>123</v>
      </c>
      <c r="AA137" s="1">
        <f t="shared" si="0"/>
        <v>184500</v>
      </c>
    </row>
    <row r="138" spans="1:27" ht="15.75" customHeight="1" x14ac:dyDescent="0.2">
      <c r="A138" s="1" t="s">
        <v>167</v>
      </c>
      <c r="C138" s="1" t="s">
        <v>19</v>
      </c>
      <c r="D138" s="1" t="s">
        <v>49</v>
      </c>
      <c r="E138" s="1">
        <v>32</v>
      </c>
      <c r="F138" t="s">
        <v>689</v>
      </c>
      <c r="G138" t="s">
        <v>693</v>
      </c>
      <c r="H138" t="s">
        <v>706</v>
      </c>
      <c r="I138" t="s">
        <v>684</v>
      </c>
      <c r="J138" t="s">
        <v>697</v>
      </c>
      <c r="K138" t="s">
        <v>683</v>
      </c>
      <c r="L138" t="s">
        <v>682</v>
      </c>
      <c r="M138" t="s">
        <v>756</v>
      </c>
      <c r="N138" t="s">
        <v>681</v>
      </c>
      <c r="O138" t="s">
        <v>768</v>
      </c>
      <c r="P138" t="s">
        <v>679</v>
      </c>
      <c r="Q138" t="s">
        <v>772</v>
      </c>
      <c r="R138" t="s">
        <v>753</v>
      </c>
      <c r="S138" s="1">
        <v>1500</v>
      </c>
      <c r="T138" s="1">
        <v>7</v>
      </c>
      <c r="U138" s="1">
        <v>3</v>
      </c>
      <c r="Y138" s="1">
        <v>1</v>
      </c>
      <c r="Z138" s="2">
        <v>111</v>
      </c>
      <c r="AA138" s="1">
        <f t="shared" si="0"/>
        <v>166500</v>
      </c>
    </row>
    <row r="139" spans="1:27" ht="15.75" customHeight="1" x14ac:dyDescent="0.2">
      <c r="A139" s="1" t="s">
        <v>453</v>
      </c>
      <c r="B139" s="1" t="s">
        <v>454</v>
      </c>
      <c r="C139" s="1" t="s">
        <v>33</v>
      </c>
      <c r="D139" s="1" t="s">
        <v>33</v>
      </c>
      <c r="E139" s="1">
        <v>9</v>
      </c>
      <c r="F139" t="s">
        <v>689</v>
      </c>
      <c r="G139" t="s">
        <v>697</v>
      </c>
      <c r="H139" t="s">
        <v>683</v>
      </c>
      <c r="I139" t="s">
        <v>682</v>
      </c>
      <c r="J139" t="s">
        <v>752</v>
      </c>
      <c r="K139" t="s">
        <v>679</v>
      </c>
      <c r="L139" t="s">
        <v>772</v>
      </c>
      <c r="M139" t="s">
        <v>750</v>
      </c>
      <c r="N139" t="s">
        <v>750</v>
      </c>
      <c r="O139" t="s">
        <v>750</v>
      </c>
      <c r="P139" t="s">
        <v>750</v>
      </c>
      <c r="Q139" t="s">
        <v>750</v>
      </c>
      <c r="R139" t="s">
        <v>750</v>
      </c>
      <c r="S139" s="1">
        <v>900</v>
      </c>
      <c r="T139" s="1">
        <v>6</v>
      </c>
      <c r="U139" s="1">
        <v>4</v>
      </c>
      <c r="Y139" s="1">
        <v>24</v>
      </c>
      <c r="Z139" s="2">
        <v>542</v>
      </c>
      <c r="AA139" s="1">
        <f t="shared" si="0"/>
        <v>487800</v>
      </c>
    </row>
    <row r="140" spans="1:27" ht="15.75" customHeight="1" x14ac:dyDescent="0.2">
      <c r="A140" s="1" t="s">
        <v>198</v>
      </c>
      <c r="B140" s="1" t="s">
        <v>199</v>
      </c>
      <c r="C140" s="1" t="s">
        <v>29</v>
      </c>
      <c r="D140" s="1" t="s">
        <v>30</v>
      </c>
      <c r="E140" s="1">
        <v>43</v>
      </c>
      <c r="F140" t="s">
        <v>693</v>
      </c>
      <c r="G140" t="s">
        <v>684</v>
      </c>
      <c r="H140" t="s">
        <v>778</v>
      </c>
      <c r="I140" t="s">
        <v>682</v>
      </c>
      <c r="J140" t="s">
        <v>681</v>
      </c>
      <c r="K140" t="s">
        <v>774</v>
      </c>
      <c r="L140" t="s">
        <v>750</v>
      </c>
      <c r="M140" t="s">
        <v>750</v>
      </c>
      <c r="N140" t="s">
        <v>750</v>
      </c>
      <c r="O140" t="s">
        <v>750</v>
      </c>
      <c r="P140" t="s">
        <v>750</v>
      </c>
      <c r="Q140" t="s">
        <v>750</v>
      </c>
      <c r="R140" t="s">
        <v>750</v>
      </c>
      <c r="S140" s="1">
        <v>900</v>
      </c>
      <c r="T140" s="1">
        <v>5</v>
      </c>
      <c r="U140" s="1">
        <v>6</v>
      </c>
      <c r="V140" s="1">
        <v>1</v>
      </c>
      <c r="Y140" s="1">
        <v>16</v>
      </c>
      <c r="Z140" s="2">
        <v>256</v>
      </c>
      <c r="AA140" s="1">
        <f t="shared" si="0"/>
        <v>230400</v>
      </c>
    </row>
    <row r="141" spans="1:27" ht="15.75" customHeight="1" x14ac:dyDescent="0.2">
      <c r="A141" s="1" t="s">
        <v>262</v>
      </c>
      <c r="C141" s="1" t="s">
        <v>19</v>
      </c>
      <c r="D141" s="1" t="s">
        <v>49</v>
      </c>
      <c r="E141" s="1">
        <v>32</v>
      </c>
      <c r="F141" t="s">
        <v>700</v>
      </c>
      <c r="G141" t="s">
        <v>697</v>
      </c>
      <c r="H141" t="s">
        <v>682</v>
      </c>
      <c r="I141" t="s">
        <v>792</v>
      </c>
      <c r="J141" t="s">
        <v>779</v>
      </c>
      <c r="K141" t="s">
        <v>824</v>
      </c>
      <c r="L141" t="s">
        <v>750</v>
      </c>
      <c r="M141" t="s">
        <v>750</v>
      </c>
      <c r="N141" t="s">
        <v>750</v>
      </c>
      <c r="O141" t="s">
        <v>750</v>
      </c>
      <c r="P141" t="s">
        <v>750</v>
      </c>
      <c r="Q141" t="s">
        <v>750</v>
      </c>
      <c r="R141" t="s">
        <v>750</v>
      </c>
      <c r="S141" s="1">
        <v>1500</v>
      </c>
      <c r="T141" s="1">
        <v>4</v>
      </c>
      <c r="U141" s="1">
        <v>3</v>
      </c>
      <c r="X141" s="1">
        <v>6</v>
      </c>
      <c r="Y141" s="1">
        <v>3</v>
      </c>
      <c r="Z141" s="2">
        <v>150</v>
      </c>
      <c r="AA141" s="1">
        <f t="shared" si="0"/>
        <v>225000</v>
      </c>
    </row>
    <row r="142" spans="1:27" ht="15.75" customHeight="1" x14ac:dyDescent="0.2">
      <c r="A142" s="1" t="s">
        <v>422</v>
      </c>
      <c r="C142" s="1" t="s">
        <v>19</v>
      </c>
      <c r="D142" s="1" t="s">
        <v>49</v>
      </c>
      <c r="E142" s="1">
        <v>32</v>
      </c>
      <c r="F142" t="s">
        <v>700</v>
      </c>
      <c r="G142" t="s">
        <v>697</v>
      </c>
      <c r="H142" t="s">
        <v>682</v>
      </c>
      <c r="I142" t="s">
        <v>792</v>
      </c>
      <c r="J142" t="s">
        <v>779</v>
      </c>
      <c r="K142" t="s">
        <v>824</v>
      </c>
      <c r="L142" t="s">
        <v>750</v>
      </c>
      <c r="M142" t="s">
        <v>750</v>
      </c>
      <c r="N142" t="s">
        <v>750</v>
      </c>
      <c r="O142" t="s">
        <v>750</v>
      </c>
      <c r="P142" t="s">
        <v>750</v>
      </c>
      <c r="Q142" t="s">
        <v>750</v>
      </c>
      <c r="R142" t="s">
        <v>750</v>
      </c>
      <c r="S142" s="1">
        <v>1500</v>
      </c>
      <c r="T142" s="1">
        <v>4</v>
      </c>
      <c r="U142" s="1">
        <v>3</v>
      </c>
      <c r="Y142" s="1">
        <v>3</v>
      </c>
      <c r="Z142" s="2">
        <v>119</v>
      </c>
      <c r="AA142" s="1">
        <f t="shared" si="0"/>
        <v>178500</v>
      </c>
    </row>
    <row r="143" spans="1:27" ht="15.75" customHeight="1" x14ac:dyDescent="0.2">
      <c r="A143" s="1" t="s">
        <v>452</v>
      </c>
      <c r="C143" s="1" t="s">
        <v>33</v>
      </c>
      <c r="D143" s="1" t="s">
        <v>33</v>
      </c>
      <c r="E143" s="1">
        <v>35</v>
      </c>
      <c r="F143" t="s">
        <v>693</v>
      </c>
      <c r="G143" t="s">
        <v>700</v>
      </c>
      <c r="H143" t="s">
        <v>698</v>
      </c>
      <c r="I143" t="s">
        <v>687</v>
      </c>
      <c r="J143" t="s">
        <v>682</v>
      </c>
      <c r="K143" t="s">
        <v>681</v>
      </c>
      <c r="L143" t="s">
        <v>774</v>
      </c>
      <c r="M143" t="s">
        <v>717</v>
      </c>
      <c r="N143" t="s">
        <v>750</v>
      </c>
      <c r="O143" t="s">
        <v>750</v>
      </c>
      <c r="P143" t="s">
        <v>750</v>
      </c>
      <c r="Q143" t="s">
        <v>750</v>
      </c>
      <c r="R143" t="s">
        <v>750</v>
      </c>
      <c r="S143" s="1">
        <v>1400</v>
      </c>
      <c r="T143" s="1">
        <v>3</v>
      </c>
      <c r="U143" s="1">
        <v>6</v>
      </c>
      <c r="Y143" s="1">
        <v>2</v>
      </c>
      <c r="Z143" s="2">
        <v>555</v>
      </c>
      <c r="AA143" s="1">
        <f t="shared" si="0"/>
        <v>777000</v>
      </c>
    </row>
    <row r="144" spans="1:27" ht="15.75" customHeight="1" x14ac:dyDescent="0.2">
      <c r="A144" s="1" t="s">
        <v>249</v>
      </c>
      <c r="B144" s="1" t="s">
        <v>250</v>
      </c>
      <c r="C144" s="1" t="s">
        <v>33</v>
      </c>
      <c r="D144" s="1" t="s">
        <v>33</v>
      </c>
      <c r="E144" s="1">
        <v>35</v>
      </c>
      <c r="F144" t="s">
        <v>693</v>
      </c>
      <c r="G144" t="s">
        <v>700</v>
      </c>
      <c r="H144" t="s">
        <v>698</v>
      </c>
      <c r="I144" t="s">
        <v>687</v>
      </c>
      <c r="J144" t="s">
        <v>682</v>
      </c>
      <c r="K144" t="s">
        <v>681</v>
      </c>
      <c r="L144" t="s">
        <v>774</v>
      </c>
      <c r="M144" t="s">
        <v>717</v>
      </c>
      <c r="N144" t="s">
        <v>750</v>
      </c>
      <c r="O144" t="s">
        <v>750</v>
      </c>
      <c r="P144" t="s">
        <v>750</v>
      </c>
      <c r="Q144" t="s">
        <v>750</v>
      </c>
      <c r="R144" t="s">
        <v>750</v>
      </c>
      <c r="S144" s="1">
        <v>1400</v>
      </c>
      <c r="T144" s="1">
        <v>3</v>
      </c>
      <c r="U144" s="1">
        <v>6</v>
      </c>
      <c r="V144" s="1">
        <v>1</v>
      </c>
      <c r="X144" s="1">
        <v>8</v>
      </c>
      <c r="Y144" s="1">
        <v>2</v>
      </c>
      <c r="Z144" s="2">
        <v>125</v>
      </c>
      <c r="AA144" s="1">
        <f t="shared" si="0"/>
        <v>175000</v>
      </c>
    </row>
    <row r="145" spans="1:27" ht="15.75" customHeight="1" x14ac:dyDescent="0.2">
      <c r="A145" s="1" t="s">
        <v>514</v>
      </c>
      <c r="C145" s="1" t="s">
        <v>33</v>
      </c>
      <c r="D145" s="1" t="s">
        <v>33</v>
      </c>
      <c r="E145" s="1">
        <v>35</v>
      </c>
      <c r="F145" t="s">
        <v>693</v>
      </c>
      <c r="G145" t="s">
        <v>700</v>
      </c>
      <c r="H145" t="s">
        <v>698</v>
      </c>
      <c r="I145" t="s">
        <v>687</v>
      </c>
      <c r="J145" t="s">
        <v>682</v>
      </c>
      <c r="K145" t="s">
        <v>681</v>
      </c>
      <c r="L145" t="s">
        <v>774</v>
      </c>
      <c r="M145" t="s">
        <v>717</v>
      </c>
      <c r="N145" t="s">
        <v>750</v>
      </c>
      <c r="O145" t="s">
        <v>750</v>
      </c>
      <c r="P145" t="s">
        <v>750</v>
      </c>
      <c r="Q145" t="s">
        <v>750</v>
      </c>
      <c r="R145" t="s">
        <v>750</v>
      </c>
      <c r="S145" s="1">
        <v>1400</v>
      </c>
      <c r="T145" s="1">
        <v>3</v>
      </c>
      <c r="U145" s="1">
        <v>6</v>
      </c>
      <c r="Y145" s="1">
        <v>2</v>
      </c>
      <c r="Z145" s="2">
        <v>38</v>
      </c>
      <c r="AA145" s="1">
        <f t="shared" si="0"/>
        <v>53200</v>
      </c>
    </row>
    <row r="146" spans="1:27" ht="15.75" customHeight="1" x14ac:dyDescent="0.2">
      <c r="A146" s="1" t="s">
        <v>404</v>
      </c>
      <c r="C146" s="1" t="s">
        <v>42</v>
      </c>
      <c r="D146" s="1" t="s">
        <v>49</v>
      </c>
      <c r="E146" s="1">
        <v>26</v>
      </c>
      <c r="F146" t="s">
        <v>691</v>
      </c>
      <c r="G146" t="s">
        <v>693</v>
      </c>
      <c r="H146" t="s">
        <v>705</v>
      </c>
      <c r="I146" t="s">
        <v>834</v>
      </c>
      <c r="J146" t="s">
        <v>682</v>
      </c>
      <c r="K146" t="s">
        <v>775</v>
      </c>
      <c r="L146" t="s">
        <v>750</v>
      </c>
      <c r="M146" t="s">
        <v>750</v>
      </c>
      <c r="N146" t="s">
        <v>750</v>
      </c>
      <c r="O146" t="s">
        <v>750</v>
      </c>
      <c r="P146" t="s">
        <v>750</v>
      </c>
      <c r="Q146" t="s">
        <v>750</v>
      </c>
      <c r="R146" t="s">
        <v>750</v>
      </c>
      <c r="S146" s="1">
        <v>1250</v>
      </c>
      <c r="T146" s="1">
        <v>2</v>
      </c>
      <c r="U146" s="1">
        <v>4</v>
      </c>
      <c r="Y146" s="1">
        <v>7</v>
      </c>
      <c r="Z146" s="2">
        <v>54</v>
      </c>
      <c r="AA146" s="1">
        <f t="shared" si="0"/>
        <v>67500</v>
      </c>
    </row>
    <row r="147" spans="1:27" ht="15.75" customHeight="1" x14ac:dyDescent="0.2">
      <c r="A147" s="1" t="s">
        <v>402</v>
      </c>
      <c r="C147" s="1" t="s">
        <v>42</v>
      </c>
      <c r="D147" s="1" t="s">
        <v>49</v>
      </c>
      <c r="E147" s="1">
        <v>26</v>
      </c>
      <c r="F147" t="s">
        <v>691</v>
      </c>
      <c r="G147" t="s">
        <v>693</v>
      </c>
      <c r="H147" t="s">
        <v>705</v>
      </c>
      <c r="I147" t="s">
        <v>834</v>
      </c>
      <c r="J147" t="s">
        <v>682</v>
      </c>
      <c r="K147" t="s">
        <v>775</v>
      </c>
      <c r="L147" t="s">
        <v>750</v>
      </c>
      <c r="M147" t="s">
        <v>750</v>
      </c>
      <c r="N147" t="s">
        <v>750</v>
      </c>
      <c r="O147" t="s">
        <v>750</v>
      </c>
      <c r="P147" t="s">
        <v>750</v>
      </c>
      <c r="Q147" t="s">
        <v>750</v>
      </c>
      <c r="R147" t="s">
        <v>750</v>
      </c>
      <c r="S147" s="1">
        <v>1250</v>
      </c>
      <c r="T147" s="1">
        <v>2</v>
      </c>
      <c r="U147" s="1">
        <v>4</v>
      </c>
      <c r="X147" s="1">
        <v>1</v>
      </c>
      <c r="Y147" s="1">
        <v>7</v>
      </c>
      <c r="Z147" s="2">
        <v>12</v>
      </c>
      <c r="AA147" s="1">
        <f t="shared" si="0"/>
        <v>15000</v>
      </c>
    </row>
    <row r="148" spans="1:27" ht="15.75" customHeight="1" x14ac:dyDescent="0.2">
      <c r="A148" s="1" t="s">
        <v>406</v>
      </c>
      <c r="C148" s="1" t="s">
        <v>15</v>
      </c>
      <c r="D148" s="1" t="s">
        <v>16</v>
      </c>
      <c r="E148" s="1">
        <v>4</v>
      </c>
      <c r="F148" t="s">
        <v>691</v>
      </c>
      <c r="G148" t="s">
        <v>693</v>
      </c>
      <c r="H148" t="s">
        <v>705</v>
      </c>
      <c r="I148" t="s">
        <v>834</v>
      </c>
      <c r="J148" t="s">
        <v>682</v>
      </c>
      <c r="K148" t="s">
        <v>775</v>
      </c>
      <c r="L148" t="s">
        <v>750</v>
      </c>
      <c r="M148" t="s">
        <v>750</v>
      </c>
      <c r="N148" t="s">
        <v>750</v>
      </c>
      <c r="O148" t="s">
        <v>750</v>
      </c>
      <c r="P148" t="s">
        <v>750</v>
      </c>
      <c r="Q148" t="s">
        <v>750</v>
      </c>
      <c r="R148" t="s">
        <v>750</v>
      </c>
      <c r="S148" s="1">
        <v>1250</v>
      </c>
      <c r="T148" s="1">
        <v>2</v>
      </c>
      <c r="U148" s="1">
        <v>4</v>
      </c>
      <c r="Z148" s="2">
        <v>521</v>
      </c>
      <c r="AA148" s="1">
        <f t="shared" si="0"/>
        <v>651250</v>
      </c>
    </row>
    <row r="149" spans="1:27" ht="15.75" customHeight="1" x14ac:dyDescent="0.2">
      <c r="A149" s="1" t="s">
        <v>405</v>
      </c>
      <c r="C149" s="1" t="s">
        <v>15</v>
      </c>
      <c r="D149" s="1" t="s">
        <v>16</v>
      </c>
      <c r="E149" s="1">
        <v>8</v>
      </c>
      <c r="F149" t="s">
        <v>691</v>
      </c>
      <c r="G149" t="s">
        <v>693</v>
      </c>
      <c r="H149" t="s">
        <v>705</v>
      </c>
      <c r="I149" t="s">
        <v>834</v>
      </c>
      <c r="J149" t="s">
        <v>682</v>
      </c>
      <c r="K149" t="s">
        <v>775</v>
      </c>
      <c r="L149" t="s">
        <v>750</v>
      </c>
      <c r="M149" t="s">
        <v>750</v>
      </c>
      <c r="N149" t="s">
        <v>750</v>
      </c>
      <c r="O149" t="s">
        <v>750</v>
      </c>
      <c r="P149" t="s">
        <v>750</v>
      </c>
      <c r="Q149" t="s">
        <v>750</v>
      </c>
      <c r="R149" t="s">
        <v>750</v>
      </c>
      <c r="S149" s="1">
        <v>1250</v>
      </c>
      <c r="T149" s="1">
        <v>2</v>
      </c>
      <c r="U149" s="1">
        <v>4</v>
      </c>
      <c r="Z149" s="2">
        <v>345</v>
      </c>
      <c r="AA149" s="1">
        <f t="shared" si="0"/>
        <v>431250</v>
      </c>
    </row>
    <row r="150" spans="1:27" ht="15.75" customHeight="1" x14ac:dyDescent="0.2">
      <c r="A150" s="1" t="s">
        <v>113</v>
      </c>
      <c r="C150" s="1" t="s">
        <v>33</v>
      </c>
      <c r="D150" s="1" t="s">
        <v>33</v>
      </c>
      <c r="E150" s="1">
        <v>17</v>
      </c>
      <c r="F150" t="s">
        <v>682</v>
      </c>
      <c r="G150" t="s">
        <v>684</v>
      </c>
      <c r="H150" t="s">
        <v>693</v>
      </c>
      <c r="I150" t="s">
        <v>772</v>
      </c>
      <c r="J150" t="s">
        <v>767</v>
      </c>
      <c r="K150" t="s">
        <v>681</v>
      </c>
      <c r="L150" t="s">
        <v>720</v>
      </c>
      <c r="M150" t="s">
        <v>750</v>
      </c>
      <c r="N150" t="s">
        <v>750</v>
      </c>
      <c r="O150" t="s">
        <v>750</v>
      </c>
      <c r="P150" t="s">
        <v>750</v>
      </c>
      <c r="Q150" t="s">
        <v>750</v>
      </c>
      <c r="R150" t="s">
        <v>750</v>
      </c>
      <c r="S150" s="1">
        <v>700</v>
      </c>
      <c r="T150" s="1">
        <v>1</v>
      </c>
      <c r="U150" s="1">
        <v>6</v>
      </c>
      <c r="Y150" s="1">
        <v>38</v>
      </c>
      <c r="Z150" s="2">
        <v>107</v>
      </c>
      <c r="AA150" s="1">
        <f t="shared" si="0"/>
        <v>74900</v>
      </c>
    </row>
    <row r="151" spans="1:27" ht="15.75" customHeight="1" x14ac:dyDescent="0.2">
      <c r="A151" s="1" t="s">
        <v>368</v>
      </c>
      <c r="C151" s="1" t="s">
        <v>42</v>
      </c>
      <c r="D151" s="1" t="s">
        <v>37</v>
      </c>
      <c r="E151" s="1">
        <v>8</v>
      </c>
      <c r="F151" t="s">
        <v>693</v>
      </c>
      <c r="G151" t="s">
        <v>684</v>
      </c>
      <c r="H151" t="s">
        <v>681</v>
      </c>
      <c r="I151" t="s">
        <v>720</v>
      </c>
      <c r="J151" t="s">
        <v>750</v>
      </c>
      <c r="K151" t="s">
        <v>750</v>
      </c>
      <c r="L151" t="s">
        <v>750</v>
      </c>
      <c r="M151" t="s">
        <v>750</v>
      </c>
      <c r="N151" t="s">
        <v>750</v>
      </c>
      <c r="O151" t="s">
        <v>750</v>
      </c>
      <c r="P151" t="s">
        <v>750</v>
      </c>
      <c r="Q151" t="s">
        <v>750</v>
      </c>
      <c r="R151" t="s">
        <v>750</v>
      </c>
      <c r="S151" s="1">
        <v>500</v>
      </c>
      <c r="U151" s="1">
        <v>4</v>
      </c>
      <c r="Y151" s="1">
        <v>190</v>
      </c>
      <c r="Z151" s="2">
        <v>153</v>
      </c>
      <c r="AA151" s="1">
        <f t="shared" si="0"/>
        <v>76500</v>
      </c>
    </row>
    <row r="152" spans="1:27" ht="15.75" customHeight="1" x14ac:dyDescent="0.2">
      <c r="A152" s="1" t="s">
        <v>465</v>
      </c>
      <c r="C152" s="1" t="s">
        <v>66</v>
      </c>
      <c r="D152" s="1" t="s">
        <v>20</v>
      </c>
      <c r="E152" s="1">
        <v>28</v>
      </c>
      <c r="F152" t="s">
        <v>693</v>
      </c>
      <c r="G152" t="s">
        <v>705</v>
      </c>
      <c r="H152" t="s">
        <v>682</v>
      </c>
      <c r="I152" t="s">
        <v>758</v>
      </c>
      <c r="J152" t="s">
        <v>713</v>
      </c>
      <c r="K152" t="s">
        <v>679</v>
      </c>
      <c r="L152" t="s">
        <v>678</v>
      </c>
      <c r="M152" t="s">
        <v>750</v>
      </c>
      <c r="N152" t="s">
        <v>750</v>
      </c>
      <c r="O152" t="s">
        <v>750</v>
      </c>
      <c r="P152" t="s">
        <v>750</v>
      </c>
      <c r="Q152" t="s">
        <v>750</v>
      </c>
      <c r="R152" t="s">
        <v>750</v>
      </c>
      <c r="S152" s="1">
        <v>900</v>
      </c>
      <c r="U152" s="1">
        <v>5</v>
      </c>
      <c r="Y152" s="1">
        <v>188</v>
      </c>
      <c r="Z152" s="2">
        <v>675</v>
      </c>
      <c r="AA152" s="1">
        <f t="shared" si="0"/>
        <v>607500</v>
      </c>
    </row>
    <row r="153" spans="1:27" ht="15.75" customHeight="1" x14ac:dyDescent="0.2">
      <c r="A153" s="1" t="s">
        <v>171</v>
      </c>
      <c r="C153" s="1" t="s">
        <v>66</v>
      </c>
      <c r="D153" s="1" t="s">
        <v>20</v>
      </c>
      <c r="E153" s="1">
        <v>11</v>
      </c>
      <c r="F153" t="s">
        <v>689</v>
      </c>
      <c r="G153" t="s">
        <v>683</v>
      </c>
      <c r="H153" t="s">
        <v>752</v>
      </c>
      <c r="I153" t="s">
        <v>750</v>
      </c>
      <c r="J153" t="s">
        <v>750</v>
      </c>
      <c r="K153" t="s">
        <v>750</v>
      </c>
      <c r="L153" t="s">
        <v>750</v>
      </c>
      <c r="M153" t="s">
        <v>750</v>
      </c>
      <c r="N153" t="s">
        <v>750</v>
      </c>
      <c r="O153" t="s">
        <v>750</v>
      </c>
      <c r="P153" t="s">
        <v>750</v>
      </c>
      <c r="Q153" t="s">
        <v>750</v>
      </c>
      <c r="R153" t="s">
        <v>750</v>
      </c>
      <c r="S153" s="1">
        <v>900</v>
      </c>
      <c r="U153" s="1">
        <v>3</v>
      </c>
      <c r="Y153" s="1">
        <v>184</v>
      </c>
      <c r="Z153" s="2">
        <v>35</v>
      </c>
      <c r="AA153" s="1">
        <f t="shared" si="0"/>
        <v>31500</v>
      </c>
    </row>
    <row r="154" spans="1:27" ht="15.75" customHeight="1" x14ac:dyDescent="0.2">
      <c r="A154" s="1" t="s">
        <v>274</v>
      </c>
      <c r="C154" s="1" t="s">
        <v>66</v>
      </c>
      <c r="D154" s="1" t="s">
        <v>70</v>
      </c>
      <c r="E154" s="1">
        <v>22</v>
      </c>
      <c r="F154" t="s">
        <v>691</v>
      </c>
      <c r="G154" t="s">
        <v>706</v>
      </c>
      <c r="H154" t="s">
        <v>697</v>
      </c>
      <c r="I154" t="s">
        <v>768</v>
      </c>
      <c r="J154" t="s">
        <v>766</v>
      </c>
      <c r="K154" t="s">
        <v>815</v>
      </c>
      <c r="L154" t="s">
        <v>750</v>
      </c>
      <c r="M154" t="s">
        <v>750</v>
      </c>
      <c r="N154" t="s">
        <v>750</v>
      </c>
      <c r="O154" t="s">
        <v>750</v>
      </c>
      <c r="P154" t="s">
        <v>750</v>
      </c>
      <c r="Q154" t="s">
        <v>750</v>
      </c>
      <c r="R154" t="s">
        <v>750</v>
      </c>
      <c r="S154" s="1">
        <v>350</v>
      </c>
      <c r="U154" s="1">
        <v>2</v>
      </c>
      <c r="Y154" s="1">
        <v>183</v>
      </c>
      <c r="Z154" s="2">
        <v>204</v>
      </c>
      <c r="AA154" s="1">
        <f t="shared" si="0"/>
        <v>71400</v>
      </c>
    </row>
    <row r="155" spans="1:27" ht="15.75" customHeight="1" x14ac:dyDescent="0.2">
      <c r="A155" s="1" t="s">
        <v>165</v>
      </c>
      <c r="C155" s="1" t="s">
        <v>29</v>
      </c>
      <c r="D155" s="1" t="s">
        <v>37</v>
      </c>
      <c r="E155" s="1">
        <v>32</v>
      </c>
      <c r="F155" t="s">
        <v>693</v>
      </c>
      <c r="G155" t="s">
        <v>712</v>
      </c>
      <c r="H155" t="s">
        <v>718</v>
      </c>
      <c r="I155" t="s">
        <v>697</v>
      </c>
      <c r="J155" t="s">
        <v>772</v>
      </c>
      <c r="K155" t="s">
        <v>750</v>
      </c>
      <c r="L155" t="s">
        <v>750</v>
      </c>
      <c r="M155" t="s">
        <v>750</v>
      </c>
      <c r="N155" t="s">
        <v>750</v>
      </c>
      <c r="O155" t="s">
        <v>750</v>
      </c>
      <c r="P155" t="s">
        <v>750</v>
      </c>
      <c r="Q155" t="s">
        <v>750</v>
      </c>
      <c r="R155" t="s">
        <v>750</v>
      </c>
      <c r="S155" s="1">
        <v>900</v>
      </c>
      <c r="U155" s="1">
        <v>4</v>
      </c>
      <c r="Y155" s="1">
        <v>179</v>
      </c>
      <c r="Z155" s="2">
        <v>210</v>
      </c>
      <c r="AA155" s="1">
        <f t="shared" si="0"/>
        <v>189000</v>
      </c>
    </row>
    <row r="156" spans="1:27" ht="15.75" customHeight="1" x14ac:dyDescent="0.2">
      <c r="A156" s="1" t="s">
        <v>211</v>
      </c>
      <c r="C156" s="1" t="s">
        <v>66</v>
      </c>
      <c r="D156" s="1" t="s">
        <v>70</v>
      </c>
      <c r="E156" s="1">
        <v>26</v>
      </c>
      <c r="F156" t="s">
        <v>691</v>
      </c>
      <c r="G156" t="s">
        <v>684</v>
      </c>
      <c r="H156" t="s">
        <v>817</v>
      </c>
      <c r="I156" t="s">
        <v>681</v>
      </c>
      <c r="J156" t="s">
        <v>750</v>
      </c>
      <c r="K156" t="s">
        <v>750</v>
      </c>
      <c r="L156" t="s">
        <v>750</v>
      </c>
      <c r="M156" t="s">
        <v>750</v>
      </c>
      <c r="N156" t="s">
        <v>750</v>
      </c>
      <c r="O156" t="s">
        <v>750</v>
      </c>
      <c r="P156" t="s">
        <v>750</v>
      </c>
      <c r="Q156" t="s">
        <v>750</v>
      </c>
      <c r="R156" t="s">
        <v>750</v>
      </c>
      <c r="S156" s="1">
        <v>1100</v>
      </c>
      <c r="U156" s="1">
        <v>4</v>
      </c>
      <c r="Y156" s="1">
        <v>178</v>
      </c>
      <c r="Z156" s="2">
        <v>54</v>
      </c>
      <c r="AA156" s="1">
        <f t="shared" si="0"/>
        <v>59400</v>
      </c>
    </row>
    <row r="157" spans="1:27" ht="15.75" customHeight="1" x14ac:dyDescent="0.2">
      <c r="A157" s="1" t="s">
        <v>398</v>
      </c>
      <c r="C157" s="1" t="s">
        <v>33</v>
      </c>
      <c r="D157" s="1" t="s">
        <v>33</v>
      </c>
      <c r="E157" s="1">
        <v>19</v>
      </c>
      <c r="F157" t="s">
        <v>688</v>
      </c>
      <c r="G157" t="s">
        <v>714</v>
      </c>
      <c r="H157" t="s">
        <v>752</v>
      </c>
      <c r="I157" t="s">
        <v>838</v>
      </c>
      <c r="J157" t="s">
        <v>787</v>
      </c>
      <c r="K157" t="s">
        <v>750</v>
      </c>
      <c r="L157" t="s">
        <v>750</v>
      </c>
      <c r="M157" t="s">
        <v>750</v>
      </c>
      <c r="N157" t="s">
        <v>750</v>
      </c>
      <c r="O157" t="s">
        <v>750</v>
      </c>
      <c r="P157" t="s">
        <v>750</v>
      </c>
      <c r="Q157" t="s">
        <v>750</v>
      </c>
      <c r="R157" t="s">
        <v>750</v>
      </c>
      <c r="S157" s="1">
        <v>1750</v>
      </c>
      <c r="U157" s="1">
        <v>6</v>
      </c>
      <c r="Y157" s="1">
        <v>176</v>
      </c>
      <c r="Z157" s="2">
        <v>79</v>
      </c>
      <c r="AA157" s="1">
        <f t="shared" si="0"/>
        <v>138250</v>
      </c>
    </row>
    <row r="158" spans="1:27" ht="15.75" customHeight="1" x14ac:dyDescent="0.2">
      <c r="A158" s="1" t="s">
        <v>144</v>
      </c>
      <c r="C158" s="1" t="s">
        <v>33</v>
      </c>
      <c r="D158" s="1" t="s">
        <v>20</v>
      </c>
      <c r="E158" s="1">
        <v>21</v>
      </c>
      <c r="F158" t="s">
        <v>693</v>
      </c>
      <c r="G158" t="s">
        <v>806</v>
      </c>
      <c r="H158" t="s">
        <v>716</v>
      </c>
      <c r="I158" t="s">
        <v>807</v>
      </c>
      <c r="J158" t="s">
        <v>808</v>
      </c>
      <c r="K158" t="s">
        <v>750</v>
      </c>
      <c r="L158" t="s">
        <v>750</v>
      </c>
      <c r="M158" t="s">
        <v>750</v>
      </c>
      <c r="N158" t="s">
        <v>750</v>
      </c>
      <c r="O158" t="s">
        <v>750</v>
      </c>
      <c r="P158" t="s">
        <v>750</v>
      </c>
      <c r="Q158" t="s">
        <v>750</v>
      </c>
      <c r="R158" t="s">
        <v>750</v>
      </c>
      <c r="S158" s="1">
        <v>1000</v>
      </c>
      <c r="U158" s="1">
        <v>3</v>
      </c>
      <c r="Y158" s="1">
        <v>175</v>
      </c>
      <c r="Z158" s="2">
        <v>110</v>
      </c>
      <c r="AA158" s="1">
        <f t="shared" si="0"/>
        <v>110000</v>
      </c>
    </row>
    <row r="159" spans="1:27" ht="15.75" customHeight="1" x14ac:dyDescent="0.2">
      <c r="A159" s="1" t="s">
        <v>233</v>
      </c>
      <c r="C159" s="1" t="s">
        <v>33</v>
      </c>
      <c r="D159" s="1" t="s">
        <v>37</v>
      </c>
      <c r="E159" s="1">
        <v>18</v>
      </c>
      <c r="F159" t="s">
        <v>712</v>
      </c>
      <c r="G159" t="s">
        <v>698</v>
      </c>
      <c r="H159" t="s">
        <v>705</v>
      </c>
      <c r="I159" t="s">
        <v>697</v>
      </c>
      <c r="J159" t="s">
        <v>803</v>
      </c>
      <c r="K159" t="s">
        <v>750</v>
      </c>
      <c r="L159" t="s">
        <v>750</v>
      </c>
      <c r="M159" t="s">
        <v>750</v>
      </c>
      <c r="N159" t="s">
        <v>750</v>
      </c>
      <c r="O159" t="s">
        <v>750</v>
      </c>
      <c r="P159" t="s">
        <v>750</v>
      </c>
      <c r="Q159" t="s">
        <v>750</v>
      </c>
      <c r="R159" t="s">
        <v>750</v>
      </c>
      <c r="S159" s="1">
        <v>700</v>
      </c>
      <c r="U159" s="1">
        <v>5</v>
      </c>
      <c r="Y159" s="1">
        <v>173</v>
      </c>
      <c r="Z159" s="2">
        <v>20</v>
      </c>
      <c r="AA159" s="1">
        <f t="shared" si="0"/>
        <v>14000</v>
      </c>
    </row>
    <row r="160" spans="1:27" ht="15.75" customHeight="1" x14ac:dyDescent="0.2">
      <c r="A160" s="1" t="s">
        <v>364</v>
      </c>
      <c r="C160" s="1" t="s">
        <v>33</v>
      </c>
      <c r="D160" s="1" t="s">
        <v>37</v>
      </c>
      <c r="E160" s="1">
        <v>16</v>
      </c>
      <c r="F160" t="s">
        <v>688</v>
      </c>
      <c r="G160" t="s">
        <v>698</v>
      </c>
      <c r="H160" t="s">
        <v>684</v>
      </c>
      <c r="I160" t="s">
        <v>697</v>
      </c>
      <c r="J160" t="s">
        <v>770</v>
      </c>
      <c r="K160" t="s">
        <v>750</v>
      </c>
      <c r="L160" t="s">
        <v>750</v>
      </c>
      <c r="M160" t="s">
        <v>750</v>
      </c>
      <c r="N160" t="s">
        <v>750</v>
      </c>
      <c r="O160" t="s">
        <v>750</v>
      </c>
      <c r="P160" t="s">
        <v>750</v>
      </c>
      <c r="Q160" t="s">
        <v>750</v>
      </c>
      <c r="R160" t="s">
        <v>750</v>
      </c>
      <c r="S160" s="1">
        <v>900</v>
      </c>
      <c r="U160" s="1">
        <v>4</v>
      </c>
      <c r="Y160" s="1">
        <v>170</v>
      </c>
      <c r="Z160" s="2">
        <v>12</v>
      </c>
      <c r="AA160" s="1">
        <f t="shared" si="0"/>
        <v>10800</v>
      </c>
    </row>
    <row r="161" spans="1:27" ht="15.75" customHeight="1" x14ac:dyDescent="0.2">
      <c r="A161" s="1" t="s">
        <v>334</v>
      </c>
      <c r="C161" s="1" t="s">
        <v>42</v>
      </c>
      <c r="D161" s="1" t="s">
        <v>16</v>
      </c>
      <c r="E161" s="1">
        <v>6</v>
      </c>
      <c r="F161" t="s">
        <v>691</v>
      </c>
      <c r="G161" t="s">
        <v>703</v>
      </c>
      <c r="H161" t="s">
        <v>697</v>
      </c>
      <c r="I161" t="s">
        <v>708</v>
      </c>
      <c r="J161" t="s">
        <v>679</v>
      </c>
      <c r="K161" t="s">
        <v>750</v>
      </c>
      <c r="L161" t="s">
        <v>750</v>
      </c>
      <c r="M161" t="s">
        <v>750</v>
      </c>
      <c r="N161" t="s">
        <v>750</v>
      </c>
      <c r="O161" t="s">
        <v>750</v>
      </c>
      <c r="P161" t="s">
        <v>750</v>
      </c>
      <c r="Q161" t="s">
        <v>750</v>
      </c>
      <c r="R161" t="s">
        <v>750</v>
      </c>
      <c r="S161" s="1">
        <v>400</v>
      </c>
      <c r="U161" s="1">
        <v>3</v>
      </c>
      <c r="Y161" s="1">
        <v>169</v>
      </c>
      <c r="Z161" s="2">
        <v>125</v>
      </c>
      <c r="AA161" s="1">
        <f t="shared" si="0"/>
        <v>50000</v>
      </c>
    </row>
    <row r="162" spans="1:27" ht="15.75" customHeight="1" x14ac:dyDescent="0.2">
      <c r="A162" s="1" t="s">
        <v>393</v>
      </c>
      <c r="C162" s="1" t="s">
        <v>66</v>
      </c>
      <c r="D162" s="1" t="s">
        <v>70</v>
      </c>
      <c r="E162" s="1">
        <v>26</v>
      </c>
      <c r="F162" t="s">
        <v>693</v>
      </c>
      <c r="G162" t="s">
        <v>695</v>
      </c>
      <c r="H162" t="s">
        <v>698</v>
      </c>
      <c r="I162" t="s">
        <v>681</v>
      </c>
      <c r="J162" t="s">
        <v>750</v>
      </c>
      <c r="K162" t="s">
        <v>750</v>
      </c>
      <c r="L162" t="s">
        <v>750</v>
      </c>
      <c r="M162" t="s">
        <v>750</v>
      </c>
      <c r="N162" t="s">
        <v>750</v>
      </c>
      <c r="O162" t="s">
        <v>750</v>
      </c>
      <c r="P162" t="s">
        <v>750</v>
      </c>
      <c r="Q162" t="s">
        <v>750</v>
      </c>
      <c r="R162" t="s">
        <v>750</v>
      </c>
      <c r="S162" s="1">
        <v>400</v>
      </c>
      <c r="U162" s="1">
        <v>3</v>
      </c>
      <c r="Y162" s="1">
        <v>166</v>
      </c>
      <c r="Z162" s="2">
        <v>76</v>
      </c>
      <c r="AA162" s="1">
        <f t="shared" si="0"/>
        <v>30400</v>
      </c>
    </row>
    <row r="163" spans="1:27" ht="15.75" customHeight="1" x14ac:dyDescent="0.2">
      <c r="A163" s="1" t="s">
        <v>319</v>
      </c>
      <c r="C163" s="1" t="s">
        <v>29</v>
      </c>
      <c r="D163" s="1" t="s">
        <v>30</v>
      </c>
      <c r="E163" s="1">
        <v>59</v>
      </c>
      <c r="F163" t="s">
        <v>689</v>
      </c>
      <c r="G163" t="s">
        <v>712</v>
      </c>
      <c r="H163" t="s">
        <v>778</v>
      </c>
      <c r="I163" t="s">
        <v>683</v>
      </c>
      <c r="J163" t="s">
        <v>713</v>
      </c>
      <c r="K163" t="s">
        <v>777</v>
      </c>
      <c r="L163" t="s">
        <v>750</v>
      </c>
      <c r="M163" t="s">
        <v>750</v>
      </c>
      <c r="N163" t="s">
        <v>750</v>
      </c>
      <c r="O163" t="s">
        <v>750</v>
      </c>
      <c r="P163" t="s">
        <v>750</v>
      </c>
      <c r="Q163" t="s">
        <v>750</v>
      </c>
      <c r="R163" t="s">
        <v>750</v>
      </c>
      <c r="S163" s="1">
        <v>1000</v>
      </c>
      <c r="U163" s="1">
        <v>6</v>
      </c>
      <c r="Y163" s="1">
        <v>163</v>
      </c>
      <c r="Z163" s="2">
        <v>309</v>
      </c>
      <c r="AA163" s="1">
        <f t="shared" si="0"/>
        <v>309000</v>
      </c>
    </row>
    <row r="164" spans="1:27" ht="15.75" customHeight="1" x14ac:dyDescent="0.2">
      <c r="A164" s="1" t="s">
        <v>415</v>
      </c>
      <c r="C164" s="1" t="s">
        <v>33</v>
      </c>
      <c r="D164" s="1" t="s">
        <v>33</v>
      </c>
      <c r="E164" s="1">
        <v>13</v>
      </c>
      <c r="F164" t="s">
        <v>691</v>
      </c>
      <c r="G164" t="s">
        <v>682</v>
      </c>
      <c r="H164" t="s">
        <v>752</v>
      </c>
      <c r="I164" t="s">
        <v>720</v>
      </c>
      <c r="J164" t="s">
        <v>797</v>
      </c>
      <c r="K164" t="s">
        <v>813</v>
      </c>
      <c r="L164" t="s">
        <v>750</v>
      </c>
      <c r="M164" t="s">
        <v>750</v>
      </c>
      <c r="N164" t="s">
        <v>750</v>
      </c>
      <c r="O164" t="s">
        <v>750</v>
      </c>
      <c r="P164" t="s">
        <v>750</v>
      </c>
      <c r="Q164" t="s">
        <v>750</v>
      </c>
      <c r="R164" t="s">
        <v>750</v>
      </c>
      <c r="S164" s="1">
        <v>2750</v>
      </c>
      <c r="U164" s="1">
        <v>3</v>
      </c>
      <c r="Y164" s="1">
        <v>162</v>
      </c>
      <c r="Z164" s="2">
        <v>65</v>
      </c>
      <c r="AA164" s="1">
        <f t="shared" si="0"/>
        <v>178750</v>
      </c>
    </row>
    <row r="165" spans="1:27" ht="15.75" customHeight="1" x14ac:dyDescent="0.2">
      <c r="A165" s="1" t="s">
        <v>475</v>
      </c>
      <c r="C165" s="1" t="s">
        <v>19</v>
      </c>
      <c r="D165" s="1" t="s">
        <v>49</v>
      </c>
      <c r="E165" s="1">
        <v>19</v>
      </c>
      <c r="F165" t="s">
        <v>712</v>
      </c>
      <c r="G165" t="s">
        <v>706</v>
      </c>
      <c r="H165" t="s">
        <v>704</v>
      </c>
      <c r="I165" t="s">
        <v>716</v>
      </c>
      <c r="J165" t="s">
        <v>697</v>
      </c>
      <c r="K165" t="s">
        <v>755</v>
      </c>
      <c r="L165" t="s">
        <v>750</v>
      </c>
      <c r="M165" t="s">
        <v>750</v>
      </c>
      <c r="N165" t="s">
        <v>750</v>
      </c>
      <c r="O165" t="s">
        <v>750</v>
      </c>
      <c r="P165" t="s">
        <v>750</v>
      </c>
      <c r="Q165" t="s">
        <v>750</v>
      </c>
      <c r="R165" t="s">
        <v>750</v>
      </c>
      <c r="S165" s="1">
        <v>2500</v>
      </c>
      <c r="U165" s="1">
        <v>3</v>
      </c>
      <c r="Y165" s="1">
        <v>161</v>
      </c>
      <c r="Z165" s="2">
        <v>87</v>
      </c>
      <c r="AA165" s="1">
        <f t="shared" si="0"/>
        <v>217500</v>
      </c>
    </row>
    <row r="166" spans="1:27" ht="15.75" customHeight="1" x14ac:dyDescent="0.2">
      <c r="A166" s="1" t="s">
        <v>395</v>
      </c>
      <c r="C166" s="1" t="s">
        <v>66</v>
      </c>
      <c r="D166" s="1" t="s">
        <v>20</v>
      </c>
      <c r="E166" s="1">
        <v>5</v>
      </c>
      <c r="F166" t="s">
        <v>691</v>
      </c>
      <c r="G166" t="s">
        <v>704</v>
      </c>
      <c r="H166" t="s">
        <v>697</v>
      </c>
      <c r="I166" t="s">
        <v>786</v>
      </c>
      <c r="J166" t="s">
        <v>752</v>
      </c>
      <c r="K166" t="s">
        <v>681</v>
      </c>
      <c r="L166" t="s">
        <v>750</v>
      </c>
      <c r="M166" t="s">
        <v>750</v>
      </c>
      <c r="N166" t="s">
        <v>750</v>
      </c>
      <c r="O166" t="s">
        <v>750</v>
      </c>
      <c r="P166" t="s">
        <v>750</v>
      </c>
      <c r="Q166" t="s">
        <v>750</v>
      </c>
      <c r="R166" t="s">
        <v>750</v>
      </c>
      <c r="S166" s="1">
        <v>900</v>
      </c>
      <c r="U166" s="1">
        <v>3</v>
      </c>
      <c r="Y166" s="1">
        <v>159</v>
      </c>
      <c r="Z166" s="2">
        <v>371</v>
      </c>
      <c r="AA166" s="1">
        <f t="shared" si="0"/>
        <v>333900</v>
      </c>
    </row>
    <row r="167" spans="1:27" ht="15.75" customHeight="1" x14ac:dyDescent="0.2">
      <c r="A167" s="1" t="s">
        <v>260</v>
      </c>
      <c r="C167" s="1" t="s">
        <v>26</v>
      </c>
      <c r="D167" s="1" t="s">
        <v>26</v>
      </c>
      <c r="E167" s="1">
        <v>16</v>
      </c>
      <c r="F167" t="s">
        <v>691</v>
      </c>
      <c r="G167" t="s">
        <v>688</v>
      </c>
      <c r="H167" t="s">
        <v>698</v>
      </c>
      <c r="I167" t="s">
        <v>683</v>
      </c>
      <c r="J167" t="s">
        <v>681</v>
      </c>
      <c r="K167" t="s">
        <v>785</v>
      </c>
      <c r="L167" t="s">
        <v>750</v>
      </c>
      <c r="M167" t="s">
        <v>750</v>
      </c>
      <c r="N167" t="s">
        <v>750</v>
      </c>
      <c r="O167" t="s">
        <v>750</v>
      </c>
      <c r="P167" t="s">
        <v>750</v>
      </c>
      <c r="Q167" t="s">
        <v>750</v>
      </c>
      <c r="R167" t="s">
        <v>750</v>
      </c>
      <c r="S167" s="1">
        <v>900</v>
      </c>
      <c r="U167" s="1">
        <v>3</v>
      </c>
      <c r="Y167" s="1">
        <v>158</v>
      </c>
      <c r="Z167" s="2">
        <v>112</v>
      </c>
      <c r="AA167" s="1">
        <f t="shared" si="0"/>
        <v>100800</v>
      </c>
    </row>
    <row r="168" spans="1:27" ht="15.75" customHeight="1" x14ac:dyDescent="0.2">
      <c r="A168" s="1" t="s">
        <v>482</v>
      </c>
      <c r="C168" s="1" t="s">
        <v>29</v>
      </c>
      <c r="D168" s="1" t="s">
        <v>30</v>
      </c>
      <c r="E168" s="1">
        <v>71</v>
      </c>
      <c r="F168" t="s">
        <v>692</v>
      </c>
      <c r="G168" t="s">
        <v>720</v>
      </c>
      <c r="H168" t="s">
        <v>711</v>
      </c>
      <c r="I168" t="s">
        <v>771</v>
      </c>
      <c r="J168" t="s">
        <v>698</v>
      </c>
      <c r="K168" t="s">
        <v>681</v>
      </c>
      <c r="L168" t="s">
        <v>750</v>
      </c>
      <c r="M168" t="s">
        <v>750</v>
      </c>
      <c r="N168" t="s">
        <v>750</v>
      </c>
      <c r="O168" t="s">
        <v>750</v>
      </c>
      <c r="P168" t="s">
        <v>750</v>
      </c>
      <c r="Q168" t="s">
        <v>750</v>
      </c>
      <c r="R168" t="s">
        <v>750</v>
      </c>
      <c r="S168" s="1">
        <v>3000</v>
      </c>
      <c r="U168" s="1">
        <v>6</v>
      </c>
      <c r="Y168" s="1">
        <v>153</v>
      </c>
      <c r="Z168" s="2">
        <v>45</v>
      </c>
      <c r="AA168" s="1">
        <f t="shared" si="0"/>
        <v>135000</v>
      </c>
    </row>
    <row r="169" spans="1:27" ht="15.75" customHeight="1" x14ac:dyDescent="0.2">
      <c r="A169" s="1" t="s">
        <v>224</v>
      </c>
      <c r="C169" s="1" t="s">
        <v>33</v>
      </c>
      <c r="D169" s="1" t="s">
        <v>30</v>
      </c>
      <c r="E169" s="1">
        <v>27</v>
      </c>
      <c r="F169" t="s">
        <v>688</v>
      </c>
      <c r="G169" t="s">
        <v>716</v>
      </c>
      <c r="H169" t="s">
        <v>713</v>
      </c>
      <c r="I169" t="s">
        <v>681</v>
      </c>
      <c r="J169" t="s">
        <v>787</v>
      </c>
      <c r="K169" t="s">
        <v>750</v>
      </c>
      <c r="L169" t="s">
        <v>750</v>
      </c>
      <c r="M169" t="s">
        <v>750</v>
      </c>
      <c r="N169" t="s">
        <v>750</v>
      </c>
      <c r="O169" t="s">
        <v>750</v>
      </c>
      <c r="P169" t="s">
        <v>750</v>
      </c>
      <c r="Q169" t="s">
        <v>750</v>
      </c>
      <c r="R169" t="s">
        <v>750</v>
      </c>
      <c r="U169" s="1">
        <v>6</v>
      </c>
      <c r="Y169" s="1">
        <v>152</v>
      </c>
      <c r="Z169" s="2">
        <v>95</v>
      </c>
      <c r="AA169" s="1">
        <f t="shared" si="0"/>
        <v>0</v>
      </c>
    </row>
    <row r="170" spans="1:27" ht="15.75" customHeight="1" x14ac:dyDescent="0.2">
      <c r="A170" s="1" t="s">
        <v>477</v>
      </c>
      <c r="C170" s="1" t="s">
        <v>33</v>
      </c>
      <c r="D170" s="1" t="s">
        <v>33</v>
      </c>
      <c r="E170" s="1">
        <v>13</v>
      </c>
      <c r="F170" t="s">
        <v>693</v>
      </c>
      <c r="G170" t="s">
        <v>684</v>
      </c>
      <c r="H170" t="s">
        <v>778</v>
      </c>
      <c r="I170" t="s">
        <v>697</v>
      </c>
      <c r="J170" t="s">
        <v>717</v>
      </c>
      <c r="K170" t="s">
        <v>750</v>
      </c>
      <c r="L170" t="s">
        <v>750</v>
      </c>
      <c r="M170" t="s">
        <v>750</v>
      </c>
      <c r="N170" t="s">
        <v>750</v>
      </c>
      <c r="O170" t="s">
        <v>750</v>
      </c>
      <c r="P170" t="s">
        <v>750</v>
      </c>
      <c r="Q170" t="s">
        <v>750</v>
      </c>
      <c r="R170" t="s">
        <v>750</v>
      </c>
      <c r="S170" s="1">
        <v>800</v>
      </c>
      <c r="U170" s="1">
        <v>4</v>
      </c>
      <c r="Y170" s="1">
        <v>149</v>
      </c>
      <c r="Z170" s="2">
        <v>45</v>
      </c>
      <c r="AA170" s="1">
        <f t="shared" si="0"/>
        <v>36000</v>
      </c>
    </row>
    <row r="171" spans="1:27" ht="15.75" customHeight="1" x14ac:dyDescent="0.2">
      <c r="A171" s="1" t="s">
        <v>521</v>
      </c>
      <c r="B171" s="1" t="s">
        <v>522</v>
      </c>
      <c r="C171" s="1" t="s">
        <v>42</v>
      </c>
      <c r="D171" s="1" t="s">
        <v>20</v>
      </c>
      <c r="E171" s="1">
        <v>11</v>
      </c>
      <c r="F171" t="s">
        <v>722</v>
      </c>
      <c r="G171" t="s">
        <v>712</v>
      </c>
      <c r="H171" t="s">
        <v>706</v>
      </c>
      <c r="I171" t="s">
        <v>704</v>
      </c>
      <c r="J171" t="s">
        <v>681</v>
      </c>
      <c r="K171" t="s">
        <v>720</v>
      </c>
      <c r="L171" t="s">
        <v>750</v>
      </c>
      <c r="M171" t="s">
        <v>750</v>
      </c>
      <c r="N171" t="s">
        <v>750</v>
      </c>
      <c r="O171" t="s">
        <v>750</v>
      </c>
      <c r="P171" t="s">
        <v>750</v>
      </c>
      <c r="Q171" t="s">
        <v>750</v>
      </c>
      <c r="R171" t="s">
        <v>750</v>
      </c>
      <c r="S171" s="1">
        <v>700</v>
      </c>
      <c r="U171" s="1">
        <v>3</v>
      </c>
      <c r="Y171" s="1">
        <v>143</v>
      </c>
      <c r="Z171" s="2">
        <v>90</v>
      </c>
      <c r="AA171" s="1">
        <f t="shared" si="0"/>
        <v>63000</v>
      </c>
    </row>
    <row r="172" spans="1:27" ht="15.75" customHeight="1" x14ac:dyDescent="0.2">
      <c r="A172" s="1" t="s">
        <v>76</v>
      </c>
      <c r="C172" s="1" t="s">
        <v>33</v>
      </c>
      <c r="D172" s="1" t="s">
        <v>33</v>
      </c>
      <c r="E172" s="1">
        <v>50</v>
      </c>
      <c r="F172" t="s">
        <v>698</v>
      </c>
      <c r="G172" t="s">
        <v>774</v>
      </c>
      <c r="H172" t="s">
        <v>681</v>
      </c>
      <c r="I172" t="s">
        <v>720</v>
      </c>
      <c r="J172" t="s">
        <v>756</v>
      </c>
      <c r="K172" t="s">
        <v>750</v>
      </c>
      <c r="L172" t="s">
        <v>750</v>
      </c>
      <c r="M172" t="s">
        <v>750</v>
      </c>
      <c r="N172" t="s">
        <v>750</v>
      </c>
      <c r="O172" t="s">
        <v>750</v>
      </c>
      <c r="P172" t="s">
        <v>750</v>
      </c>
      <c r="Q172" t="s">
        <v>750</v>
      </c>
      <c r="R172" t="s">
        <v>750</v>
      </c>
      <c r="S172" s="1">
        <v>1350</v>
      </c>
      <c r="U172" s="1">
        <v>5</v>
      </c>
      <c r="Y172" s="1">
        <v>141</v>
      </c>
      <c r="Z172" s="2">
        <v>23</v>
      </c>
      <c r="AA172" s="1">
        <f t="shared" si="0"/>
        <v>31050</v>
      </c>
    </row>
    <row r="173" spans="1:27" ht="15.75" customHeight="1" x14ac:dyDescent="0.2">
      <c r="A173" s="1" t="s">
        <v>419</v>
      </c>
      <c r="B173" s="1" t="s">
        <v>420</v>
      </c>
      <c r="C173" s="1" t="s">
        <v>66</v>
      </c>
      <c r="D173" s="1" t="s">
        <v>70</v>
      </c>
      <c r="E173" s="1">
        <v>28</v>
      </c>
      <c r="F173" t="s">
        <v>689</v>
      </c>
      <c r="G173" t="s">
        <v>704</v>
      </c>
      <c r="H173" t="s">
        <v>684</v>
      </c>
      <c r="I173" t="s">
        <v>703</v>
      </c>
      <c r="J173" t="s">
        <v>713</v>
      </c>
      <c r="K173" t="s">
        <v>842</v>
      </c>
      <c r="L173" t="s">
        <v>750</v>
      </c>
      <c r="M173" t="s">
        <v>750</v>
      </c>
      <c r="N173" t="s">
        <v>750</v>
      </c>
      <c r="O173" t="s">
        <v>750</v>
      </c>
      <c r="P173" t="s">
        <v>750</v>
      </c>
      <c r="Q173" t="s">
        <v>750</v>
      </c>
      <c r="R173" t="s">
        <v>750</v>
      </c>
      <c r="S173" s="1">
        <v>700</v>
      </c>
      <c r="U173" s="1">
        <v>1</v>
      </c>
      <c r="Y173" s="1">
        <v>139</v>
      </c>
      <c r="Z173" s="2">
        <v>15</v>
      </c>
      <c r="AA173" s="1">
        <f t="shared" si="0"/>
        <v>10500</v>
      </c>
    </row>
    <row r="174" spans="1:27" ht="15.75" customHeight="1" x14ac:dyDescent="0.2">
      <c r="A174" s="1" t="s">
        <v>247</v>
      </c>
      <c r="C174" s="1" t="s">
        <v>29</v>
      </c>
      <c r="D174" s="1" t="s">
        <v>26</v>
      </c>
      <c r="E174" s="1">
        <v>14</v>
      </c>
      <c r="F174" t="s">
        <v>714</v>
      </c>
      <c r="G174" t="s">
        <v>703</v>
      </c>
      <c r="H174" t="s">
        <v>698</v>
      </c>
      <c r="I174" t="s">
        <v>752</v>
      </c>
      <c r="J174" t="s">
        <v>756</v>
      </c>
      <c r="K174" t="s">
        <v>785</v>
      </c>
      <c r="L174" t="s">
        <v>750</v>
      </c>
      <c r="M174" t="s">
        <v>750</v>
      </c>
      <c r="N174" t="s">
        <v>750</v>
      </c>
      <c r="O174" t="s">
        <v>750</v>
      </c>
      <c r="P174" t="s">
        <v>750</v>
      </c>
      <c r="Q174" t="s">
        <v>750</v>
      </c>
      <c r="R174" t="s">
        <v>750</v>
      </c>
      <c r="S174" s="1">
        <v>1500</v>
      </c>
      <c r="U174" s="1">
        <v>6</v>
      </c>
      <c r="V174" s="1">
        <v>1</v>
      </c>
      <c r="Y174" s="1">
        <v>136</v>
      </c>
      <c r="Z174" s="2">
        <v>32</v>
      </c>
      <c r="AA174" s="1">
        <f t="shared" si="0"/>
        <v>48000</v>
      </c>
    </row>
    <row r="175" spans="1:27" ht="15.75" customHeight="1" x14ac:dyDescent="0.2">
      <c r="A175" s="1" t="s">
        <v>221</v>
      </c>
      <c r="B175" s="1" t="s">
        <v>222</v>
      </c>
      <c r="C175" s="1" t="s">
        <v>15</v>
      </c>
      <c r="D175" s="1" t="s">
        <v>16</v>
      </c>
      <c r="E175" s="1">
        <v>5</v>
      </c>
      <c r="F175" t="s">
        <v>689</v>
      </c>
      <c r="G175" t="s">
        <v>683</v>
      </c>
      <c r="H175" t="s">
        <v>708</v>
      </c>
      <c r="I175" t="s">
        <v>756</v>
      </c>
      <c r="J175" t="s">
        <v>679</v>
      </c>
      <c r="K175" t="s">
        <v>797</v>
      </c>
      <c r="L175" t="s">
        <v>750</v>
      </c>
      <c r="M175" t="s">
        <v>750</v>
      </c>
      <c r="N175" t="s">
        <v>750</v>
      </c>
      <c r="O175" t="s">
        <v>750</v>
      </c>
      <c r="P175" t="s">
        <v>750</v>
      </c>
      <c r="Q175" t="s">
        <v>750</v>
      </c>
      <c r="R175" t="s">
        <v>750</v>
      </c>
      <c r="S175" s="1">
        <v>1400</v>
      </c>
      <c r="U175" s="1">
        <v>3</v>
      </c>
      <c r="Y175" s="1">
        <v>134</v>
      </c>
      <c r="Z175" s="2">
        <v>63</v>
      </c>
      <c r="AA175" s="1">
        <f t="shared" si="0"/>
        <v>88200</v>
      </c>
    </row>
    <row r="176" spans="1:27" ht="15.75" customHeight="1" x14ac:dyDescent="0.2">
      <c r="A176" s="1" t="s">
        <v>106</v>
      </c>
      <c r="B176" s="1" t="s">
        <v>107</v>
      </c>
      <c r="C176" s="1" t="s">
        <v>66</v>
      </c>
      <c r="D176" s="1" t="s">
        <v>70</v>
      </c>
      <c r="E176" s="1">
        <v>28</v>
      </c>
      <c r="F176" t="s">
        <v>697</v>
      </c>
      <c r="G176" t="s">
        <v>691</v>
      </c>
      <c r="H176" t="s">
        <v>683</v>
      </c>
      <c r="I176" t="s">
        <v>750</v>
      </c>
      <c r="J176" t="s">
        <v>750</v>
      </c>
      <c r="K176" t="s">
        <v>750</v>
      </c>
      <c r="L176" t="s">
        <v>750</v>
      </c>
      <c r="M176" t="s">
        <v>750</v>
      </c>
      <c r="N176" t="s">
        <v>750</v>
      </c>
      <c r="O176" t="s">
        <v>750</v>
      </c>
      <c r="P176" t="s">
        <v>750</v>
      </c>
      <c r="Q176" t="s">
        <v>750</v>
      </c>
      <c r="R176" t="s">
        <v>750</v>
      </c>
      <c r="S176" s="1">
        <v>550</v>
      </c>
      <c r="U176" s="1">
        <v>1</v>
      </c>
      <c r="Y176" s="1">
        <v>132</v>
      </c>
      <c r="Z176" s="2">
        <v>675</v>
      </c>
      <c r="AA176" s="1">
        <f t="shared" si="0"/>
        <v>371250</v>
      </c>
    </row>
    <row r="177" spans="1:27" ht="15.75" customHeight="1" x14ac:dyDescent="0.2">
      <c r="A177" s="1" t="s">
        <v>493</v>
      </c>
      <c r="B177" s="1" t="s">
        <v>494</v>
      </c>
      <c r="C177" s="1" t="s">
        <v>66</v>
      </c>
      <c r="D177" s="1" t="s">
        <v>70</v>
      </c>
      <c r="E177" s="1">
        <v>28</v>
      </c>
      <c r="F177" t="s">
        <v>689</v>
      </c>
      <c r="G177" t="s">
        <v>710</v>
      </c>
      <c r="H177" t="s">
        <v>700</v>
      </c>
      <c r="I177" t="s">
        <v>756</v>
      </c>
      <c r="J177" t="s">
        <v>775</v>
      </c>
      <c r="K177" t="s">
        <v>750</v>
      </c>
      <c r="L177" t="s">
        <v>750</v>
      </c>
      <c r="M177" t="s">
        <v>750</v>
      </c>
      <c r="N177" t="s">
        <v>750</v>
      </c>
      <c r="O177" t="s">
        <v>750</v>
      </c>
      <c r="P177" t="s">
        <v>750</v>
      </c>
      <c r="Q177" t="s">
        <v>750</v>
      </c>
      <c r="R177" t="s">
        <v>750</v>
      </c>
      <c r="S177" s="1">
        <v>500</v>
      </c>
      <c r="U177" s="1">
        <v>3</v>
      </c>
      <c r="Y177" s="1">
        <v>131</v>
      </c>
      <c r="Z177" s="2">
        <v>301</v>
      </c>
      <c r="AA177" s="1">
        <f t="shared" si="0"/>
        <v>150500</v>
      </c>
    </row>
    <row r="178" spans="1:27" ht="15.75" customHeight="1" x14ac:dyDescent="0.2">
      <c r="A178" s="1" t="s">
        <v>44</v>
      </c>
      <c r="C178" s="1" t="s">
        <v>26</v>
      </c>
      <c r="D178" s="1" t="s">
        <v>26</v>
      </c>
      <c r="E178" s="1">
        <v>5</v>
      </c>
      <c r="F178" t="s">
        <v>693</v>
      </c>
      <c r="G178" t="s">
        <v>752</v>
      </c>
      <c r="H178" t="s">
        <v>756</v>
      </c>
      <c r="I178" t="s">
        <v>682</v>
      </c>
      <c r="J178" t="s">
        <v>760</v>
      </c>
      <c r="K178" t="s">
        <v>679</v>
      </c>
      <c r="L178" t="s">
        <v>750</v>
      </c>
      <c r="M178" t="s">
        <v>750</v>
      </c>
      <c r="N178" t="s">
        <v>750</v>
      </c>
      <c r="O178" t="s">
        <v>750</v>
      </c>
      <c r="P178" t="s">
        <v>750</v>
      </c>
      <c r="Q178" t="s">
        <v>750</v>
      </c>
      <c r="R178" t="s">
        <v>750</v>
      </c>
      <c r="S178" s="1">
        <v>400</v>
      </c>
      <c r="U178" s="1">
        <v>3</v>
      </c>
      <c r="Y178" s="1">
        <v>126</v>
      </c>
      <c r="Z178" s="2">
        <v>76</v>
      </c>
      <c r="AA178" s="1">
        <f t="shared" si="0"/>
        <v>30400</v>
      </c>
    </row>
    <row r="179" spans="1:27" ht="15.75" customHeight="1" x14ac:dyDescent="0.2">
      <c r="A179" s="1" t="s">
        <v>109</v>
      </c>
      <c r="C179" s="1" t="s">
        <v>29</v>
      </c>
      <c r="D179" s="1" t="s">
        <v>30</v>
      </c>
      <c r="E179" s="1">
        <v>80</v>
      </c>
      <c r="F179" t="s">
        <v>700</v>
      </c>
      <c r="G179" t="s">
        <v>715</v>
      </c>
      <c r="H179" t="s">
        <v>682</v>
      </c>
      <c r="I179" t="s">
        <v>774</v>
      </c>
      <c r="J179" t="s">
        <v>795</v>
      </c>
      <c r="K179" t="s">
        <v>750</v>
      </c>
      <c r="L179" t="s">
        <v>750</v>
      </c>
      <c r="M179" t="s">
        <v>750</v>
      </c>
      <c r="N179" t="s">
        <v>750</v>
      </c>
      <c r="O179" t="s">
        <v>750</v>
      </c>
      <c r="P179" t="s">
        <v>750</v>
      </c>
      <c r="Q179" t="s">
        <v>750</v>
      </c>
      <c r="R179" t="s">
        <v>750</v>
      </c>
      <c r="S179" s="1">
        <v>1750</v>
      </c>
      <c r="U179" s="1">
        <v>6</v>
      </c>
      <c r="Y179" s="1">
        <v>124</v>
      </c>
      <c r="Z179" s="2">
        <v>393</v>
      </c>
      <c r="AA179" s="1">
        <f t="shared" si="0"/>
        <v>687750</v>
      </c>
    </row>
    <row r="180" spans="1:27" ht="15.75" customHeight="1" x14ac:dyDescent="0.2">
      <c r="A180" s="1" t="s">
        <v>300</v>
      </c>
      <c r="C180" s="1" t="s">
        <v>26</v>
      </c>
      <c r="D180" s="1" t="s">
        <v>26</v>
      </c>
      <c r="E180" s="1">
        <v>7</v>
      </c>
      <c r="F180" t="s">
        <v>684</v>
      </c>
      <c r="G180" t="s">
        <v>695</v>
      </c>
      <c r="H180" t="s">
        <v>781</v>
      </c>
      <c r="I180" t="s">
        <v>708</v>
      </c>
      <c r="J180" t="s">
        <v>682</v>
      </c>
      <c r="K180" t="s">
        <v>774</v>
      </c>
      <c r="L180" t="s">
        <v>750</v>
      </c>
      <c r="M180" t="s">
        <v>750</v>
      </c>
      <c r="N180" t="s">
        <v>750</v>
      </c>
      <c r="O180" t="s">
        <v>750</v>
      </c>
      <c r="P180" t="s">
        <v>750</v>
      </c>
      <c r="Q180" t="s">
        <v>750</v>
      </c>
      <c r="R180" t="s">
        <v>750</v>
      </c>
      <c r="S180" s="1">
        <v>500</v>
      </c>
      <c r="U180" s="1">
        <v>3</v>
      </c>
      <c r="Y180" s="1">
        <v>119</v>
      </c>
      <c r="Z180" s="2">
        <v>10</v>
      </c>
      <c r="AA180" s="1">
        <f t="shared" si="0"/>
        <v>5000</v>
      </c>
    </row>
    <row r="181" spans="1:27" ht="15.75" customHeight="1" x14ac:dyDescent="0.2">
      <c r="A181" s="1" t="s">
        <v>471</v>
      </c>
      <c r="C181" s="1" t="s">
        <v>42</v>
      </c>
      <c r="D181" s="1" t="s">
        <v>37</v>
      </c>
      <c r="E181" s="1">
        <v>8</v>
      </c>
      <c r="F181" t="s">
        <v>693</v>
      </c>
      <c r="G181" t="s">
        <v>684</v>
      </c>
      <c r="H181" t="s">
        <v>697</v>
      </c>
      <c r="I181" t="s">
        <v>713</v>
      </c>
      <c r="J181" t="s">
        <v>682</v>
      </c>
      <c r="K181" t="s">
        <v>720</v>
      </c>
      <c r="L181" t="s">
        <v>750</v>
      </c>
      <c r="M181" t="s">
        <v>750</v>
      </c>
      <c r="N181" t="s">
        <v>750</v>
      </c>
      <c r="O181" t="s">
        <v>750</v>
      </c>
      <c r="P181" t="s">
        <v>750</v>
      </c>
      <c r="Q181" t="s">
        <v>750</v>
      </c>
      <c r="R181" t="s">
        <v>750</v>
      </c>
      <c r="S181" s="1">
        <v>700</v>
      </c>
      <c r="U181" s="1">
        <v>4</v>
      </c>
      <c r="Y181" s="1">
        <v>118</v>
      </c>
      <c r="Z181" s="2">
        <v>110</v>
      </c>
      <c r="AA181" s="1">
        <f t="shared" si="0"/>
        <v>77000</v>
      </c>
    </row>
    <row r="182" spans="1:27" ht="15.75" customHeight="1" x14ac:dyDescent="0.2">
      <c r="A182" s="1" t="s">
        <v>226</v>
      </c>
      <c r="C182" s="1" t="s">
        <v>42</v>
      </c>
      <c r="D182" s="1" t="s">
        <v>37</v>
      </c>
      <c r="E182" s="1">
        <v>8</v>
      </c>
      <c r="F182" t="s">
        <v>693</v>
      </c>
      <c r="G182" t="s">
        <v>684</v>
      </c>
      <c r="H182" t="s">
        <v>697</v>
      </c>
      <c r="I182" t="s">
        <v>713</v>
      </c>
      <c r="J182" t="s">
        <v>682</v>
      </c>
      <c r="K182" t="s">
        <v>720</v>
      </c>
      <c r="L182" t="s">
        <v>750</v>
      </c>
      <c r="M182" t="s">
        <v>750</v>
      </c>
      <c r="N182" t="s">
        <v>750</v>
      </c>
      <c r="O182" t="s">
        <v>750</v>
      </c>
      <c r="P182" t="s">
        <v>750</v>
      </c>
      <c r="Q182" t="s">
        <v>750</v>
      </c>
      <c r="R182" t="s">
        <v>750</v>
      </c>
      <c r="S182" s="1">
        <v>700</v>
      </c>
      <c r="U182" s="1">
        <v>4</v>
      </c>
      <c r="Y182" s="1">
        <v>118</v>
      </c>
      <c r="Z182" s="2">
        <v>103</v>
      </c>
      <c r="AA182" s="1">
        <f t="shared" si="0"/>
        <v>72100</v>
      </c>
    </row>
    <row r="183" spans="1:27" ht="15.75" customHeight="1" x14ac:dyDescent="0.2">
      <c r="A183" s="1" t="s">
        <v>255</v>
      </c>
      <c r="C183" s="1" t="s">
        <v>42</v>
      </c>
      <c r="D183" s="1" t="s">
        <v>37</v>
      </c>
      <c r="E183" s="1">
        <v>8</v>
      </c>
      <c r="F183" t="s">
        <v>693</v>
      </c>
      <c r="G183" t="s">
        <v>684</v>
      </c>
      <c r="H183" t="s">
        <v>697</v>
      </c>
      <c r="I183" t="s">
        <v>713</v>
      </c>
      <c r="J183" t="s">
        <v>682</v>
      </c>
      <c r="K183" t="s">
        <v>720</v>
      </c>
      <c r="L183" t="s">
        <v>750</v>
      </c>
      <c r="M183" t="s">
        <v>750</v>
      </c>
      <c r="N183" t="s">
        <v>750</v>
      </c>
      <c r="O183" t="s">
        <v>750</v>
      </c>
      <c r="P183" t="s">
        <v>750</v>
      </c>
      <c r="Q183" t="s">
        <v>750</v>
      </c>
      <c r="R183" t="s">
        <v>750</v>
      </c>
      <c r="S183" s="1">
        <v>700</v>
      </c>
      <c r="U183" s="1">
        <v>4</v>
      </c>
      <c r="Y183" s="1">
        <v>118</v>
      </c>
      <c r="Z183" s="2">
        <v>55</v>
      </c>
      <c r="AA183" s="1">
        <f t="shared" si="0"/>
        <v>38500</v>
      </c>
    </row>
    <row r="184" spans="1:27" ht="15.75" customHeight="1" x14ac:dyDescent="0.2">
      <c r="A184" s="1" t="s">
        <v>41</v>
      </c>
      <c r="C184" s="1" t="s">
        <v>42</v>
      </c>
      <c r="D184" s="1" t="s">
        <v>37</v>
      </c>
      <c r="E184" s="1">
        <v>8</v>
      </c>
      <c r="F184" t="s">
        <v>693</v>
      </c>
      <c r="G184" t="s">
        <v>684</v>
      </c>
      <c r="H184" t="s">
        <v>697</v>
      </c>
      <c r="I184" t="s">
        <v>713</v>
      </c>
      <c r="J184" t="s">
        <v>682</v>
      </c>
      <c r="K184" t="s">
        <v>720</v>
      </c>
      <c r="L184" t="s">
        <v>750</v>
      </c>
      <c r="M184" t="s">
        <v>750</v>
      </c>
      <c r="N184" t="s">
        <v>750</v>
      </c>
      <c r="O184" t="s">
        <v>750</v>
      </c>
      <c r="P184" t="s">
        <v>750</v>
      </c>
      <c r="Q184" t="s">
        <v>750</v>
      </c>
      <c r="R184" t="s">
        <v>750</v>
      </c>
      <c r="S184" s="1">
        <v>700</v>
      </c>
      <c r="U184" s="1">
        <v>4</v>
      </c>
      <c r="Y184" s="1">
        <v>118</v>
      </c>
      <c r="Z184" s="2">
        <v>25</v>
      </c>
      <c r="AA184" s="1">
        <f t="shared" si="0"/>
        <v>17500</v>
      </c>
    </row>
    <row r="185" spans="1:27" ht="15.75" customHeight="1" x14ac:dyDescent="0.2">
      <c r="A185" s="1" t="s">
        <v>100</v>
      </c>
      <c r="C185" s="1" t="s">
        <v>29</v>
      </c>
      <c r="D185" s="1" t="s">
        <v>30</v>
      </c>
      <c r="E185" s="1">
        <v>51</v>
      </c>
      <c r="F185" t="s">
        <v>699</v>
      </c>
      <c r="G185" t="s">
        <v>700</v>
      </c>
      <c r="H185" t="s">
        <v>684</v>
      </c>
      <c r="I185" t="s">
        <v>786</v>
      </c>
      <c r="J185" t="s">
        <v>752</v>
      </c>
      <c r="K185" t="s">
        <v>793</v>
      </c>
      <c r="L185" t="s">
        <v>750</v>
      </c>
      <c r="M185" t="s">
        <v>750</v>
      </c>
      <c r="N185" t="s">
        <v>750</v>
      </c>
      <c r="O185" t="s">
        <v>750</v>
      </c>
      <c r="P185" t="s">
        <v>750</v>
      </c>
      <c r="Q185" t="s">
        <v>750</v>
      </c>
      <c r="R185" t="s">
        <v>750</v>
      </c>
      <c r="S185" s="1">
        <v>2150</v>
      </c>
      <c r="U185" s="1">
        <v>6</v>
      </c>
      <c r="Y185" s="1">
        <v>116</v>
      </c>
      <c r="Z185" s="2">
        <v>107</v>
      </c>
      <c r="AA185" s="1">
        <f t="shared" si="0"/>
        <v>230050</v>
      </c>
    </row>
    <row r="186" spans="1:27" ht="15.75" customHeight="1" x14ac:dyDescent="0.2">
      <c r="A186" s="1" t="s">
        <v>490</v>
      </c>
      <c r="B186" s="1" t="s">
        <v>491</v>
      </c>
      <c r="C186" s="1" t="s">
        <v>15</v>
      </c>
      <c r="D186" s="1" t="s">
        <v>26</v>
      </c>
      <c r="E186" s="1">
        <v>2</v>
      </c>
      <c r="F186" t="s">
        <v>693</v>
      </c>
      <c r="G186" t="s">
        <v>697</v>
      </c>
      <c r="H186" t="s">
        <v>682</v>
      </c>
      <c r="I186" t="s">
        <v>681</v>
      </c>
      <c r="J186" t="s">
        <v>679</v>
      </c>
      <c r="K186" t="s">
        <v>785</v>
      </c>
      <c r="L186" t="s">
        <v>750</v>
      </c>
      <c r="M186" t="s">
        <v>750</v>
      </c>
      <c r="N186" t="s">
        <v>750</v>
      </c>
      <c r="O186" t="s">
        <v>750</v>
      </c>
      <c r="P186" t="s">
        <v>750</v>
      </c>
      <c r="Q186" t="s">
        <v>750</v>
      </c>
      <c r="R186" t="s">
        <v>750</v>
      </c>
      <c r="S186" s="1">
        <v>500</v>
      </c>
      <c r="U186" s="1">
        <v>2</v>
      </c>
      <c r="Y186" s="1">
        <v>112</v>
      </c>
      <c r="Z186" s="2">
        <v>250</v>
      </c>
      <c r="AA186" s="1">
        <f t="shared" si="0"/>
        <v>125000</v>
      </c>
    </row>
    <row r="187" spans="1:27" ht="15.75" customHeight="1" x14ac:dyDescent="0.2">
      <c r="A187" s="1" t="s">
        <v>296</v>
      </c>
      <c r="C187" s="1" t="s">
        <v>19</v>
      </c>
      <c r="D187" s="1" t="s">
        <v>49</v>
      </c>
      <c r="E187" s="1">
        <v>33</v>
      </c>
      <c r="F187" t="s">
        <v>689</v>
      </c>
      <c r="G187" t="s">
        <v>681</v>
      </c>
      <c r="H187" t="s">
        <v>697</v>
      </c>
      <c r="I187" t="s">
        <v>701</v>
      </c>
      <c r="J187" t="s">
        <v>683</v>
      </c>
      <c r="K187" t="s">
        <v>759</v>
      </c>
      <c r="L187" t="s">
        <v>750</v>
      </c>
      <c r="M187" t="s">
        <v>750</v>
      </c>
      <c r="N187" t="s">
        <v>750</v>
      </c>
      <c r="O187" t="s">
        <v>750</v>
      </c>
      <c r="P187" t="s">
        <v>750</v>
      </c>
      <c r="Q187" t="s">
        <v>750</v>
      </c>
      <c r="R187" t="s">
        <v>750</v>
      </c>
      <c r="S187" s="1">
        <v>1750</v>
      </c>
      <c r="U187" s="1">
        <v>3</v>
      </c>
      <c r="Y187" s="1">
        <v>111</v>
      </c>
      <c r="Z187" s="2">
        <v>597</v>
      </c>
      <c r="AA187" s="1">
        <f t="shared" si="0"/>
        <v>1044750</v>
      </c>
    </row>
    <row r="188" spans="1:27" ht="15.75" customHeight="1" x14ac:dyDescent="0.2">
      <c r="A188" s="1" t="s">
        <v>354</v>
      </c>
      <c r="C188" s="1" t="s">
        <v>29</v>
      </c>
      <c r="D188" s="1" t="s">
        <v>30</v>
      </c>
      <c r="E188" s="1">
        <v>60</v>
      </c>
      <c r="F188" t="s">
        <v>720</v>
      </c>
      <c r="G188" t="s">
        <v>715</v>
      </c>
      <c r="H188" t="s">
        <v>778</v>
      </c>
      <c r="I188" t="s">
        <v>774</v>
      </c>
      <c r="J188" t="s">
        <v>771</v>
      </c>
      <c r="K188" t="s">
        <v>775</v>
      </c>
      <c r="L188" t="s">
        <v>750</v>
      </c>
      <c r="M188" t="s">
        <v>750</v>
      </c>
      <c r="N188" t="s">
        <v>750</v>
      </c>
      <c r="O188" t="s">
        <v>750</v>
      </c>
      <c r="P188" t="s">
        <v>750</v>
      </c>
      <c r="Q188" t="s">
        <v>750</v>
      </c>
      <c r="R188" t="s">
        <v>750</v>
      </c>
      <c r="S188" s="1">
        <v>1750</v>
      </c>
      <c r="U188" s="1">
        <v>6</v>
      </c>
      <c r="W188" s="1">
        <v>1</v>
      </c>
      <c r="Y188" s="1">
        <v>107</v>
      </c>
      <c r="Z188" s="2">
        <v>74</v>
      </c>
      <c r="AA188" s="1">
        <f t="shared" si="0"/>
        <v>129500</v>
      </c>
    </row>
    <row r="189" spans="1:27" ht="15.75" customHeight="1" x14ac:dyDescent="0.2">
      <c r="A189" s="1" t="s">
        <v>330</v>
      </c>
      <c r="C189" s="1" t="s">
        <v>29</v>
      </c>
      <c r="D189" s="1" t="s">
        <v>30</v>
      </c>
      <c r="E189" s="1">
        <v>64</v>
      </c>
      <c r="F189" t="s">
        <v>690</v>
      </c>
      <c r="G189" t="s">
        <v>704</v>
      </c>
      <c r="H189" t="s">
        <v>778</v>
      </c>
      <c r="I189" t="s">
        <v>756</v>
      </c>
      <c r="J189" t="s">
        <v>681</v>
      </c>
      <c r="K189" t="s">
        <v>774</v>
      </c>
      <c r="L189" t="s">
        <v>750</v>
      </c>
      <c r="M189" t="s">
        <v>750</v>
      </c>
      <c r="N189" t="s">
        <v>750</v>
      </c>
      <c r="O189" t="s">
        <v>750</v>
      </c>
      <c r="P189" t="s">
        <v>750</v>
      </c>
      <c r="Q189" t="s">
        <v>750</v>
      </c>
      <c r="R189" t="s">
        <v>750</v>
      </c>
      <c r="S189" s="1">
        <v>1750</v>
      </c>
      <c r="U189" s="1">
        <v>5</v>
      </c>
      <c r="Y189" s="1">
        <v>100</v>
      </c>
      <c r="Z189" s="2">
        <v>33</v>
      </c>
      <c r="AA189" s="1">
        <f t="shared" si="0"/>
        <v>57750</v>
      </c>
    </row>
    <row r="190" spans="1:27" ht="15.75" customHeight="1" x14ac:dyDescent="0.2">
      <c r="A190" s="1" t="s">
        <v>126</v>
      </c>
      <c r="C190" s="1" t="s">
        <v>19</v>
      </c>
      <c r="D190" s="1" t="s">
        <v>49</v>
      </c>
      <c r="E190" s="1">
        <v>15</v>
      </c>
      <c r="F190" t="s">
        <v>704</v>
      </c>
      <c r="G190" t="s">
        <v>781</v>
      </c>
      <c r="H190" t="s">
        <v>684</v>
      </c>
      <c r="I190" t="s">
        <v>697</v>
      </c>
      <c r="J190" t="s">
        <v>682</v>
      </c>
      <c r="K190" t="s">
        <v>775</v>
      </c>
      <c r="L190" t="s">
        <v>750</v>
      </c>
      <c r="M190" t="s">
        <v>750</v>
      </c>
      <c r="N190" t="s">
        <v>750</v>
      </c>
      <c r="O190" t="s">
        <v>750</v>
      </c>
      <c r="P190" t="s">
        <v>750</v>
      </c>
      <c r="Q190" t="s">
        <v>750</v>
      </c>
      <c r="R190" t="s">
        <v>750</v>
      </c>
      <c r="S190" s="1">
        <v>900</v>
      </c>
      <c r="U190" s="1">
        <v>3</v>
      </c>
      <c r="Y190" s="1">
        <v>98</v>
      </c>
      <c r="Z190" s="2">
        <v>100</v>
      </c>
      <c r="AA190" s="1">
        <f t="shared" si="0"/>
        <v>90000</v>
      </c>
    </row>
    <row r="191" spans="1:27" ht="15.75" customHeight="1" x14ac:dyDescent="0.2">
      <c r="A191" s="1" t="s">
        <v>417</v>
      </c>
      <c r="C191" s="1" t="s">
        <v>26</v>
      </c>
      <c r="D191" s="1" t="s">
        <v>26</v>
      </c>
      <c r="E191" s="1">
        <v>11</v>
      </c>
      <c r="F191" s="7" t="s">
        <v>689</v>
      </c>
      <c r="G191" t="s">
        <v>693</v>
      </c>
      <c r="H191" t="s">
        <v>760</v>
      </c>
      <c r="I191" t="s">
        <v>752</v>
      </c>
      <c r="J191" t="s">
        <v>756</v>
      </c>
      <c r="K191" t="s">
        <v>750</v>
      </c>
      <c r="L191" t="s">
        <v>750</v>
      </c>
      <c r="M191" t="s">
        <v>750</v>
      </c>
      <c r="N191" t="s">
        <v>750</v>
      </c>
      <c r="O191" t="s">
        <v>750</v>
      </c>
      <c r="P191" t="s">
        <v>750</v>
      </c>
      <c r="Q191" t="s">
        <v>750</v>
      </c>
      <c r="R191" t="s">
        <v>750</v>
      </c>
      <c r="S191" s="1">
        <v>400</v>
      </c>
      <c r="U191" s="1">
        <v>3</v>
      </c>
      <c r="Y191" s="1">
        <v>97</v>
      </c>
      <c r="Z191" s="2">
        <v>14</v>
      </c>
      <c r="AA191" s="1">
        <f t="shared" si="0"/>
        <v>5600</v>
      </c>
    </row>
    <row r="192" spans="1:27" ht="15.75" customHeight="1" x14ac:dyDescent="0.2">
      <c r="A192" s="1" t="s">
        <v>132</v>
      </c>
      <c r="B192" s="1" t="s">
        <v>133</v>
      </c>
      <c r="C192" s="1" t="s">
        <v>15</v>
      </c>
      <c r="D192" s="1" t="s">
        <v>16</v>
      </c>
      <c r="E192" s="1">
        <v>4</v>
      </c>
      <c r="F192" t="s">
        <v>693</v>
      </c>
      <c r="G192" t="s">
        <v>704</v>
      </c>
      <c r="H192" t="s">
        <v>760</v>
      </c>
      <c r="I192" t="s">
        <v>802</v>
      </c>
      <c r="J192" t="s">
        <v>758</v>
      </c>
      <c r="K192" t="s">
        <v>717</v>
      </c>
      <c r="L192" t="s">
        <v>750</v>
      </c>
      <c r="M192" t="s">
        <v>750</v>
      </c>
      <c r="N192" t="s">
        <v>750</v>
      </c>
      <c r="O192" t="s">
        <v>750</v>
      </c>
      <c r="P192" t="s">
        <v>750</v>
      </c>
      <c r="Q192" t="s">
        <v>750</v>
      </c>
      <c r="R192" t="s">
        <v>750</v>
      </c>
      <c r="S192" s="1">
        <v>900</v>
      </c>
      <c r="U192" s="1">
        <v>3</v>
      </c>
      <c r="Y192" s="1">
        <v>94</v>
      </c>
      <c r="Z192" s="2">
        <v>895</v>
      </c>
      <c r="AA192" s="1">
        <f t="shared" si="0"/>
        <v>805500</v>
      </c>
    </row>
    <row r="193" spans="1:27" ht="15.75" customHeight="1" x14ac:dyDescent="0.2">
      <c r="A193" s="1" t="s">
        <v>372</v>
      </c>
      <c r="C193" s="1" t="s">
        <v>19</v>
      </c>
      <c r="D193" s="1" t="s">
        <v>373</v>
      </c>
      <c r="E193" s="1">
        <v>20</v>
      </c>
      <c r="F193" t="s">
        <v>689</v>
      </c>
      <c r="G193" t="s">
        <v>693</v>
      </c>
      <c r="H193" t="s">
        <v>698</v>
      </c>
      <c r="I193" t="s">
        <v>684</v>
      </c>
      <c r="J193" t="s">
        <v>683</v>
      </c>
      <c r="K193" t="s">
        <v>679</v>
      </c>
      <c r="L193" t="s">
        <v>772</v>
      </c>
      <c r="M193" t="s">
        <v>750</v>
      </c>
      <c r="N193" t="s">
        <v>750</v>
      </c>
      <c r="O193" t="s">
        <v>750</v>
      </c>
      <c r="P193" t="s">
        <v>750</v>
      </c>
      <c r="Q193" t="s">
        <v>750</v>
      </c>
      <c r="R193" t="s">
        <v>750</v>
      </c>
      <c r="S193" s="1">
        <v>1900</v>
      </c>
      <c r="U193" s="1">
        <v>5</v>
      </c>
      <c r="Y193" s="1">
        <v>89</v>
      </c>
      <c r="Z193" s="2">
        <v>76</v>
      </c>
      <c r="AA193" s="1">
        <f t="shared" si="0"/>
        <v>144400</v>
      </c>
    </row>
    <row r="194" spans="1:27" ht="15.75" customHeight="1" x14ac:dyDescent="0.2">
      <c r="A194" s="1" t="s">
        <v>51</v>
      </c>
      <c r="C194" s="1" t="s">
        <v>29</v>
      </c>
      <c r="D194" s="1" t="s">
        <v>30</v>
      </c>
      <c r="E194" s="1">
        <v>52</v>
      </c>
      <c r="F194" t="s">
        <v>695</v>
      </c>
      <c r="G194" t="s">
        <v>700</v>
      </c>
      <c r="H194" t="s">
        <v>713</v>
      </c>
      <c r="I194" t="s">
        <v>682</v>
      </c>
      <c r="J194" t="s">
        <v>776</v>
      </c>
      <c r="K194" t="s">
        <v>777</v>
      </c>
      <c r="L194" t="s">
        <v>750</v>
      </c>
      <c r="M194" t="s">
        <v>750</v>
      </c>
      <c r="N194" t="s">
        <v>750</v>
      </c>
      <c r="O194" t="s">
        <v>750</v>
      </c>
      <c r="P194" t="s">
        <v>750</v>
      </c>
      <c r="Q194" t="s">
        <v>750</v>
      </c>
      <c r="R194" t="s">
        <v>750</v>
      </c>
      <c r="S194" s="1">
        <v>800</v>
      </c>
      <c r="U194" s="1">
        <v>6</v>
      </c>
      <c r="Y194" s="1">
        <v>86</v>
      </c>
      <c r="Z194" s="2">
        <v>780</v>
      </c>
      <c r="AA194" s="1">
        <f t="shared" si="0"/>
        <v>624000</v>
      </c>
    </row>
    <row r="195" spans="1:27" ht="15.75" customHeight="1" x14ac:dyDescent="0.2">
      <c r="A195" s="1" t="s">
        <v>185</v>
      </c>
      <c r="C195" s="1" t="s">
        <v>42</v>
      </c>
      <c r="D195" s="1" t="s">
        <v>16</v>
      </c>
      <c r="E195" s="1">
        <v>6</v>
      </c>
      <c r="F195" t="s">
        <v>689</v>
      </c>
      <c r="G195" t="s">
        <v>682</v>
      </c>
      <c r="H195" t="s">
        <v>752</v>
      </c>
      <c r="I195" t="s">
        <v>679</v>
      </c>
      <c r="J195" t="s">
        <v>775</v>
      </c>
      <c r="K195" t="s">
        <v>813</v>
      </c>
      <c r="L195" t="s">
        <v>750</v>
      </c>
      <c r="M195" t="s">
        <v>750</v>
      </c>
      <c r="N195" t="s">
        <v>750</v>
      </c>
      <c r="O195" t="s">
        <v>750</v>
      </c>
      <c r="P195" t="s">
        <v>750</v>
      </c>
      <c r="Q195" t="s">
        <v>750</v>
      </c>
      <c r="R195" t="s">
        <v>750</v>
      </c>
      <c r="S195" s="1">
        <v>2700</v>
      </c>
      <c r="U195" s="1">
        <v>3</v>
      </c>
      <c r="Y195" s="1">
        <v>81</v>
      </c>
      <c r="Z195" s="2">
        <v>23</v>
      </c>
      <c r="AA195" s="1">
        <f t="shared" si="0"/>
        <v>62100</v>
      </c>
    </row>
    <row r="196" spans="1:27" ht="15.75" customHeight="1" x14ac:dyDescent="0.2">
      <c r="A196" s="1" t="s">
        <v>258</v>
      </c>
      <c r="C196" s="1" t="s">
        <v>29</v>
      </c>
      <c r="D196" s="1" t="s">
        <v>33</v>
      </c>
      <c r="E196" s="1">
        <v>31</v>
      </c>
      <c r="F196" t="s">
        <v>716</v>
      </c>
      <c r="G196" t="s">
        <v>783</v>
      </c>
      <c r="H196" t="s">
        <v>682</v>
      </c>
      <c r="I196" t="s">
        <v>752</v>
      </c>
      <c r="J196" t="s">
        <v>679</v>
      </c>
      <c r="K196" t="s">
        <v>775</v>
      </c>
      <c r="L196" t="s">
        <v>750</v>
      </c>
      <c r="M196" t="s">
        <v>750</v>
      </c>
      <c r="N196" t="s">
        <v>750</v>
      </c>
      <c r="O196" t="s">
        <v>750</v>
      </c>
      <c r="P196" t="s">
        <v>750</v>
      </c>
      <c r="Q196" t="s">
        <v>750</v>
      </c>
      <c r="R196" t="s">
        <v>750</v>
      </c>
      <c r="S196" s="1">
        <v>1250</v>
      </c>
      <c r="Y196" s="1">
        <v>80</v>
      </c>
      <c r="Z196" s="2">
        <v>39</v>
      </c>
      <c r="AA196" s="1">
        <f t="shared" si="0"/>
        <v>48750</v>
      </c>
    </row>
    <row r="197" spans="1:27" ht="15.75" customHeight="1" x14ac:dyDescent="0.2">
      <c r="A197" s="1" t="s">
        <v>298</v>
      </c>
      <c r="C197" s="1" t="s">
        <v>26</v>
      </c>
      <c r="D197" s="1" t="s">
        <v>26</v>
      </c>
      <c r="E197" s="1">
        <v>7</v>
      </c>
      <c r="F197" t="s">
        <v>693</v>
      </c>
      <c r="G197" t="s">
        <v>706</v>
      </c>
      <c r="H197" t="s">
        <v>698</v>
      </c>
      <c r="I197" t="s">
        <v>684</v>
      </c>
      <c r="J197" t="s">
        <v>713</v>
      </c>
      <c r="K197" t="s">
        <v>750</v>
      </c>
      <c r="L197" t="s">
        <v>750</v>
      </c>
      <c r="M197" t="s">
        <v>750</v>
      </c>
      <c r="N197" t="s">
        <v>750</v>
      </c>
      <c r="O197" t="s">
        <v>750</v>
      </c>
      <c r="P197" t="s">
        <v>750</v>
      </c>
      <c r="Q197" t="s">
        <v>750</v>
      </c>
      <c r="R197" t="s">
        <v>750</v>
      </c>
      <c r="S197" s="1">
        <v>850</v>
      </c>
      <c r="U197" s="1">
        <v>4</v>
      </c>
      <c r="Y197" s="1">
        <v>78</v>
      </c>
      <c r="Z197" s="2">
        <v>321</v>
      </c>
      <c r="AA197" s="1">
        <f t="shared" si="0"/>
        <v>272850</v>
      </c>
    </row>
    <row r="198" spans="1:27" ht="15.75" customHeight="1" x14ac:dyDescent="0.2">
      <c r="A198" s="1" t="s">
        <v>270</v>
      </c>
      <c r="C198" s="1" t="s">
        <v>29</v>
      </c>
      <c r="D198" s="1" t="s">
        <v>30</v>
      </c>
      <c r="E198" s="1">
        <v>60</v>
      </c>
      <c r="F198" t="s">
        <v>693</v>
      </c>
      <c r="G198" t="s">
        <v>716</v>
      </c>
      <c r="H198" t="s">
        <v>778</v>
      </c>
      <c r="I198" t="s">
        <v>783</v>
      </c>
      <c r="J198" t="s">
        <v>720</v>
      </c>
      <c r="K198" t="s">
        <v>787</v>
      </c>
      <c r="L198" t="s">
        <v>750</v>
      </c>
      <c r="M198" t="s">
        <v>750</v>
      </c>
      <c r="N198" t="s">
        <v>750</v>
      </c>
      <c r="O198" t="s">
        <v>750</v>
      </c>
      <c r="P198" t="s">
        <v>750</v>
      </c>
      <c r="Q198" t="s">
        <v>750</v>
      </c>
      <c r="R198" t="s">
        <v>750</v>
      </c>
      <c r="S198" s="1">
        <v>2250</v>
      </c>
      <c r="U198" s="1">
        <v>5</v>
      </c>
      <c r="Y198" s="1">
        <v>75</v>
      </c>
      <c r="Z198" s="2">
        <v>101</v>
      </c>
      <c r="AA198" s="1">
        <f t="shared" si="0"/>
        <v>227250</v>
      </c>
    </row>
    <row r="199" spans="1:27" ht="15.75" customHeight="1" x14ac:dyDescent="0.2">
      <c r="A199" s="1" t="s">
        <v>203</v>
      </c>
      <c r="C199" s="1" t="s">
        <v>29</v>
      </c>
      <c r="D199" s="1" t="s">
        <v>30</v>
      </c>
      <c r="E199" s="1">
        <v>60</v>
      </c>
      <c r="F199" t="s">
        <v>704</v>
      </c>
      <c r="G199" t="s">
        <v>698</v>
      </c>
      <c r="H199" t="s">
        <v>716</v>
      </c>
      <c r="I199" t="s">
        <v>714</v>
      </c>
      <c r="J199" t="s">
        <v>681</v>
      </c>
      <c r="K199" t="s">
        <v>816</v>
      </c>
      <c r="L199" t="s">
        <v>750</v>
      </c>
      <c r="M199" t="s">
        <v>750</v>
      </c>
      <c r="N199" t="s">
        <v>750</v>
      </c>
      <c r="O199" t="s">
        <v>750</v>
      </c>
      <c r="P199" t="s">
        <v>750</v>
      </c>
      <c r="Q199" t="s">
        <v>750</v>
      </c>
      <c r="R199" t="s">
        <v>750</v>
      </c>
      <c r="S199" s="1">
        <v>1150</v>
      </c>
      <c r="U199" s="1">
        <v>6</v>
      </c>
      <c r="Y199" s="1">
        <v>67</v>
      </c>
      <c r="Z199" s="2">
        <v>21</v>
      </c>
      <c r="AA199" s="1">
        <f t="shared" si="0"/>
        <v>24150</v>
      </c>
    </row>
    <row r="200" spans="1:27" ht="15.75" customHeight="1" x14ac:dyDescent="0.2">
      <c r="A200" s="1" t="s">
        <v>407</v>
      </c>
      <c r="C200" s="1" t="s">
        <v>29</v>
      </c>
      <c r="D200" s="1" t="s">
        <v>49</v>
      </c>
      <c r="E200" s="1">
        <v>22</v>
      </c>
      <c r="F200" t="s">
        <v>699</v>
      </c>
      <c r="G200" t="s">
        <v>701</v>
      </c>
      <c r="H200" t="s">
        <v>839</v>
      </c>
      <c r="I200" t="s">
        <v>682</v>
      </c>
      <c r="J200" t="s">
        <v>774</v>
      </c>
      <c r="K200" t="s">
        <v>840</v>
      </c>
      <c r="L200" t="s">
        <v>750</v>
      </c>
      <c r="M200" t="s">
        <v>750</v>
      </c>
      <c r="N200" t="s">
        <v>750</v>
      </c>
      <c r="O200" t="s">
        <v>750</v>
      </c>
      <c r="P200" t="s">
        <v>750</v>
      </c>
      <c r="Q200" t="s">
        <v>750</v>
      </c>
      <c r="R200" t="s">
        <v>750</v>
      </c>
      <c r="S200" s="1">
        <v>2650</v>
      </c>
      <c r="U200" s="1">
        <v>4</v>
      </c>
      <c r="Y200" s="1">
        <v>54</v>
      </c>
      <c r="Z200" s="2">
        <v>526</v>
      </c>
      <c r="AA200" s="1">
        <f t="shared" si="0"/>
        <v>1393900</v>
      </c>
    </row>
    <row r="201" spans="1:27" ht="15.75" customHeight="1" x14ac:dyDescent="0.2">
      <c r="A201" s="1" t="s">
        <v>456</v>
      </c>
      <c r="C201" s="1" t="s">
        <v>42</v>
      </c>
      <c r="D201" s="1" t="s">
        <v>16</v>
      </c>
      <c r="E201" s="1">
        <v>10</v>
      </c>
      <c r="F201" t="s">
        <v>693</v>
      </c>
      <c r="G201" t="s">
        <v>846</v>
      </c>
      <c r="H201" t="s">
        <v>700</v>
      </c>
      <c r="I201" t="s">
        <v>705</v>
      </c>
      <c r="J201" t="s">
        <v>778</v>
      </c>
      <c r="K201" t="s">
        <v>803</v>
      </c>
      <c r="L201" t="s">
        <v>768</v>
      </c>
      <c r="M201" t="s">
        <v>750</v>
      </c>
      <c r="N201" t="s">
        <v>750</v>
      </c>
      <c r="O201" t="s">
        <v>750</v>
      </c>
      <c r="P201" t="s">
        <v>750</v>
      </c>
      <c r="Q201" t="s">
        <v>750</v>
      </c>
      <c r="R201" t="s">
        <v>750</v>
      </c>
      <c r="S201" s="1">
        <v>900</v>
      </c>
      <c r="U201" s="1">
        <v>4</v>
      </c>
      <c r="Y201" s="1">
        <v>45</v>
      </c>
      <c r="Z201" s="2">
        <v>123</v>
      </c>
      <c r="AA201" s="1">
        <f t="shared" si="0"/>
        <v>110700</v>
      </c>
    </row>
    <row r="202" spans="1:27" ht="15.75" customHeight="1" x14ac:dyDescent="0.2">
      <c r="A202" s="1" t="s">
        <v>85</v>
      </c>
      <c r="B202" s="1" t="s">
        <v>86</v>
      </c>
      <c r="C202" s="1" t="s">
        <v>33</v>
      </c>
      <c r="D202" s="1" t="s">
        <v>33</v>
      </c>
      <c r="E202" s="1">
        <v>27</v>
      </c>
      <c r="F202" t="s">
        <v>691</v>
      </c>
      <c r="G202" t="s">
        <v>693</v>
      </c>
      <c r="H202" t="s">
        <v>700</v>
      </c>
      <c r="I202" t="s">
        <v>697</v>
      </c>
      <c r="J202" t="s">
        <v>788</v>
      </c>
      <c r="K202" t="s">
        <v>720</v>
      </c>
      <c r="L202" t="s">
        <v>771</v>
      </c>
      <c r="M202" t="s">
        <v>717</v>
      </c>
      <c r="N202" t="s">
        <v>750</v>
      </c>
      <c r="O202" t="s">
        <v>750</v>
      </c>
      <c r="P202" t="s">
        <v>750</v>
      </c>
      <c r="Q202" t="s">
        <v>750</v>
      </c>
      <c r="R202" t="s">
        <v>750</v>
      </c>
      <c r="S202" s="1">
        <v>700</v>
      </c>
      <c r="U202" s="1">
        <v>6</v>
      </c>
      <c r="Y202" s="1">
        <v>44</v>
      </c>
      <c r="Z202" s="2">
        <v>87</v>
      </c>
      <c r="AA202" s="1">
        <f t="shared" si="0"/>
        <v>60900</v>
      </c>
    </row>
    <row r="203" spans="1:27" ht="15.75" customHeight="1" x14ac:dyDescent="0.2">
      <c r="A203" s="1" t="s">
        <v>146</v>
      </c>
      <c r="C203" s="1" t="s">
        <v>29</v>
      </c>
      <c r="D203" s="1" t="s">
        <v>30</v>
      </c>
      <c r="E203" s="1">
        <v>47</v>
      </c>
      <c r="F203" t="s">
        <v>706</v>
      </c>
      <c r="G203" t="s">
        <v>698</v>
      </c>
      <c r="H203" t="s">
        <v>681</v>
      </c>
      <c r="I203" t="s">
        <v>761</v>
      </c>
      <c r="J203" t="s">
        <v>753</v>
      </c>
      <c r="K203" t="s">
        <v>750</v>
      </c>
      <c r="L203" t="s">
        <v>750</v>
      </c>
      <c r="M203" t="s">
        <v>750</v>
      </c>
      <c r="N203" t="s">
        <v>750</v>
      </c>
      <c r="O203" t="s">
        <v>750</v>
      </c>
      <c r="P203" t="s">
        <v>750</v>
      </c>
      <c r="Q203" t="s">
        <v>750</v>
      </c>
      <c r="R203" t="s">
        <v>750</v>
      </c>
      <c r="S203" s="1">
        <v>1750</v>
      </c>
      <c r="U203" s="1">
        <v>6</v>
      </c>
      <c r="Y203" s="1">
        <v>37</v>
      </c>
      <c r="Z203" s="2">
        <v>11</v>
      </c>
      <c r="AA203" s="1">
        <f t="shared" si="0"/>
        <v>19250</v>
      </c>
    </row>
    <row r="204" spans="1:27" ht="15.75" customHeight="1" x14ac:dyDescent="0.2">
      <c r="A204" s="1" t="s">
        <v>496</v>
      </c>
      <c r="C204" s="1" t="s">
        <v>19</v>
      </c>
      <c r="D204" s="1" t="s">
        <v>49</v>
      </c>
      <c r="E204" s="1">
        <v>21</v>
      </c>
      <c r="F204" t="s">
        <v>689</v>
      </c>
      <c r="G204" t="s">
        <v>706</v>
      </c>
      <c r="H204" t="s">
        <v>684</v>
      </c>
      <c r="I204" t="s">
        <v>683</v>
      </c>
      <c r="J204" t="s">
        <v>682</v>
      </c>
      <c r="K204" t="s">
        <v>679</v>
      </c>
      <c r="L204" t="s">
        <v>720</v>
      </c>
      <c r="M204" t="s">
        <v>761</v>
      </c>
      <c r="N204" t="s">
        <v>750</v>
      </c>
      <c r="O204" t="s">
        <v>750</v>
      </c>
      <c r="P204" t="s">
        <v>750</v>
      </c>
      <c r="Q204" t="s">
        <v>750</v>
      </c>
      <c r="R204" t="s">
        <v>750</v>
      </c>
      <c r="S204" s="1">
        <v>1000</v>
      </c>
      <c r="U204" s="1">
        <v>3</v>
      </c>
      <c r="Y204" s="1">
        <v>30</v>
      </c>
      <c r="Z204" s="2">
        <v>256</v>
      </c>
      <c r="AA204" s="1">
        <f t="shared" si="0"/>
        <v>256000</v>
      </c>
    </row>
    <row r="205" spans="1:27" ht="15.75" customHeight="1" x14ac:dyDescent="0.2">
      <c r="A205" s="1" t="s">
        <v>276</v>
      </c>
      <c r="C205" s="1" t="s">
        <v>15</v>
      </c>
      <c r="D205" s="1" t="s">
        <v>16</v>
      </c>
      <c r="E205" s="1">
        <v>5</v>
      </c>
      <c r="F205" t="s">
        <v>689</v>
      </c>
      <c r="G205" t="s">
        <v>704</v>
      </c>
      <c r="H205" t="s">
        <v>683</v>
      </c>
      <c r="I205" t="s">
        <v>682</v>
      </c>
      <c r="J205" t="s">
        <v>679</v>
      </c>
      <c r="K205" t="s">
        <v>772</v>
      </c>
      <c r="L205" t="s">
        <v>750</v>
      </c>
      <c r="M205" t="s">
        <v>750</v>
      </c>
      <c r="N205" t="s">
        <v>750</v>
      </c>
      <c r="O205" t="s">
        <v>750</v>
      </c>
      <c r="P205" t="s">
        <v>750</v>
      </c>
      <c r="Q205" t="s">
        <v>750</v>
      </c>
      <c r="R205" t="s">
        <v>750</v>
      </c>
      <c r="S205" s="1">
        <v>1050</v>
      </c>
      <c r="U205" s="1">
        <v>3</v>
      </c>
      <c r="Y205" s="1">
        <v>23</v>
      </c>
      <c r="Z205" s="2">
        <v>505</v>
      </c>
      <c r="AA205" s="1">
        <f t="shared" si="0"/>
        <v>530250</v>
      </c>
    </row>
    <row r="206" spans="1:27" ht="15.75" customHeight="1" x14ac:dyDescent="0.2">
      <c r="A206" s="1" t="s">
        <v>437</v>
      </c>
      <c r="C206" s="1" t="s">
        <v>26</v>
      </c>
      <c r="D206" s="1" t="s">
        <v>16</v>
      </c>
      <c r="E206" s="1">
        <v>8</v>
      </c>
      <c r="F206" t="s">
        <v>716</v>
      </c>
      <c r="G206" t="s">
        <v>783</v>
      </c>
      <c r="H206" t="s">
        <v>682</v>
      </c>
      <c r="I206" t="s">
        <v>752</v>
      </c>
      <c r="J206" t="s">
        <v>679</v>
      </c>
      <c r="K206" t="s">
        <v>775</v>
      </c>
      <c r="L206" t="s">
        <v>750</v>
      </c>
      <c r="M206" t="s">
        <v>750</v>
      </c>
      <c r="N206" t="s">
        <v>750</v>
      </c>
      <c r="O206" t="s">
        <v>750</v>
      </c>
      <c r="P206" t="s">
        <v>750</v>
      </c>
      <c r="Q206" t="s">
        <v>750</v>
      </c>
      <c r="R206" t="s">
        <v>750</v>
      </c>
      <c r="S206" s="1">
        <v>800</v>
      </c>
      <c r="Y206" s="1">
        <v>18</v>
      </c>
      <c r="Z206" s="2">
        <v>89</v>
      </c>
      <c r="AA206" s="1">
        <f t="shared" si="0"/>
        <v>71200</v>
      </c>
    </row>
    <row r="207" spans="1:27" ht="15.75" customHeight="1" x14ac:dyDescent="0.2">
      <c r="A207" s="1" t="s">
        <v>53</v>
      </c>
      <c r="B207" s="1" t="s">
        <v>54</v>
      </c>
      <c r="C207" s="1" t="s">
        <v>29</v>
      </c>
      <c r="D207" s="1" t="s">
        <v>30</v>
      </c>
      <c r="E207" s="1">
        <v>27</v>
      </c>
      <c r="F207" t="s">
        <v>684</v>
      </c>
      <c r="G207" t="s">
        <v>778</v>
      </c>
      <c r="H207" t="s">
        <v>752</v>
      </c>
      <c r="I207" t="s">
        <v>779</v>
      </c>
      <c r="J207" t="s">
        <v>780</v>
      </c>
      <c r="K207" t="s">
        <v>753</v>
      </c>
      <c r="L207" t="s">
        <v>750</v>
      </c>
      <c r="M207" t="s">
        <v>750</v>
      </c>
      <c r="N207" t="s">
        <v>750</v>
      </c>
      <c r="O207" t="s">
        <v>750</v>
      </c>
      <c r="P207" t="s">
        <v>750</v>
      </c>
      <c r="Q207" t="s">
        <v>750</v>
      </c>
      <c r="R207" t="s">
        <v>750</v>
      </c>
      <c r="S207" s="1">
        <v>700</v>
      </c>
      <c r="U207" s="1">
        <v>5</v>
      </c>
      <c r="Z207" s="2">
        <v>909</v>
      </c>
      <c r="AA207" s="1">
        <f t="shared" si="0"/>
        <v>636300</v>
      </c>
    </row>
    <row r="208" spans="1:27" ht="15.75" customHeight="1" x14ac:dyDescent="0.2">
      <c r="A208" s="1" t="s">
        <v>323</v>
      </c>
      <c r="C208" s="1" t="s">
        <v>42</v>
      </c>
      <c r="D208" s="1" t="s">
        <v>16</v>
      </c>
      <c r="E208" s="1">
        <v>5</v>
      </c>
      <c r="F208" t="s">
        <v>691</v>
      </c>
      <c r="G208" t="s">
        <v>712</v>
      </c>
      <c r="H208" t="s">
        <v>831</v>
      </c>
      <c r="I208" t="s">
        <v>774</v>
      </c>
      <c r="J208" t="s">
        <v>679</v>
      </c>
      <c r="K208" t="s">
        <v>761</v>
      </c>
      <c r="L208" t="s">
        <v>750</v>
      </c>
      <c r="M208" t="s">
        <v>750</v>
      </c>
      <c r="N208" t="s">
        <v>750</v>
      </c>
      <c r="O208" t="s">
        <v>750</v>
      </c>
      <c r="P208" t="s">
        <v>750</v>
      </c>
      <c r="Q208" t="s">
        <v>750</v>
      </c>
      <c r="R208" t="s">
        <v>750</v>
      </c>
      <c r="S208" s="1">
        <v>700</v>
      </c>
      <c r="U208" s="1">
        <v>3</v>
      </c>
      <c r="Z208" s="2">
        <v>689</v>
      </c>
      <c r="AA208" s="1">
        <f t="shared" si="0"/>
        <v>482300</v>
      </c>
    </row>
    <row r="209" spans="1:27" ht="15.75" customHeight="1" x14ac:dyDescent="0.2">
      <c r="A209" s="1" t="s">
        <v>22</v>
      </c>
      <c r="E209" s="1">
        <v>23</v>
      </c>
      <c r="F209" t="s">
        <v>23</v>
      </c>
      <c r="G209" t="s">
        <v>750</v>
      </c>
      <c r="H209" t="s">
        <v>750</v>
      </c>
      <c r="I209" t="s">
        <v>750</v>
      </c>
      <c r="J209" t="s">
        <v>750</v>
      </c>
      <c r="K209" t="s">
        <v>750</v>
      </c>
      <c r="L209" t="s">
        <v>750</v>
      </c>
      <c r="M209" t="s">
        <v>750</v>
      </c>
      <c r="N209" t="s">
        <v>750</v>
      </c>
      <c r="O209" t="s">
        <v>750</v>
      </c>
      <c r="P209" t="s">
        <v>750</v>
      </c>
      <c r="Q209" t="s">
        <v>750</v>
      </c>
      <c r="R209" t="s">
        <v>750</v>
      </c>
      <c r="Z209" s="2">
        <v>500</v>
      </c>
      <c r="AA209" s="1">
        <f t="shared" si="0"/>
        <v>0</v>
      </c>
    </row>
    <row r="210" spans="1:27" ht="15.75" customHeight="1" x14ac:dyDescent="0.2">
      <c r="A210" s="1" t="s">
        <v>104</v>
      </c>
      <c r="C210" s="1" t="s">
        <v>19</v>
      </c>
      <c r="D210" s="1" t="s">
        <v>49</v>
      </c>
      <c r="E210" s="1">
        <v>18</v>
      </c>
      <c r="F210" t="s">
        <v>691</v>
      </c>
      <c r="G210" t="s">
        <v>693</v>
      </c>
      <c r="H210" t="s">
        <v>695</v>
      </c>
      <c r="I210" t="s">
        <v>716</v>
      </c>
      <c r="J210" t="s">
        <v>682</v>
      </c>
      <c r="K210" t="s">
        <v>794</v>
      </c>
      <c r="L210" t="s">
        <v>750</v>
      </c>
      <c r="M210" t="s">
        <v>750</v>
      </c>
      <c r="N210" t="s">
        <v>750</v>
      </c>
      <c r="O210" t="s">
        <v>750</v>
      </c>
      <c r="P210" t="s">
        <v>750</v>
      </c>
      <c r="Q210" t="s">
        <v>750</v>
      </c>
      <c r="R210" t="s">
        <v>750</v>
      </c>
      <c r="S210" s="1">
        <v>700</v>
      </c>
      <c r="U210" s="1">
        <v>4</v>
      </c>
      <c r="Z210" s="2">
        <v>397</v>
      </c>
      <c r="AA210" s="1">
        <f t="shared" si="0"/>
        <v>277900</v>
      </c>
    </row>
    <row r="211" spans="1:27" ht="15.75" customHeight="1" x14ac:dyDescent="0.2">
      <c r="A211" s="1" t="s">
        <v>352</v>
      </c>
      <c r="C211" s="1" t="s">
        <v>19</v>
      </c>
      <c r="D211" s="1" t="s">
        <v>49</v>
      </c>
      <c r="E211" s="1">
        <v>20</v>
      </c>
      <c r="F211" t="s">
        <v>682</v>
      </c>
      <c r="G211" t="s">
        <v>775</v>
      </c>
      <c r="H211" t="s">
        <v>694</v>
      </c>
      <c r="I211" t="s">
        <v>680</v>
      </c>
      <c r="J211" t="s">
        <v>750</v>
      </c>
      <c r="K211" t="s">
        <v>750</v>
      </c>
      <c r="L211" t="s">
        <v>750</v>
      </c>
      <c r="M211" t="s">
        <v>750</v>
      </c>
      <c r="N211" t="s">
        <v>750</v>
      </c>
      <c r="O211" t="s">
        <v>750</v>
      </c>
      <c r="P211" t="s">
        <v>750</v>
      </c>
      <c r="Q211" t="s">
        <v>750</v>
      </c>
      <c r="R211" t="s">
        <v>750</v>
      </c>
      <c r="S211" s="1">
        <v>1500</v>
      </c>
      <c r="U211" s="1">
        <v>3</v>
      </c>
      <c r="Z211" s="2">
        <v>325</v>
      </c>
      <c r="AA211" s="1">
        <f t="shared" si="0"/>
        <v>487500</v>
      </c>
    </row>
    <row r="212" spans="1:27" ht="15.75" customHeight="1" x14ac:dyDescent="0.2">
      <c r="A212" s="1" t="s">
        <v>153</v>
      </c>
      <c r="C212" s="1" t="s">
        <v>29</v>
      </c>
      <c r="D212" s="1" t="s">
        <v>30</v>
      </c>
      <c r="E212" s="1">
        <v>63</v>
      </c>
      <c r="F212" t="s">
        <v>693</v>
      </c>
      <c r="G212" t="s">
        <v>712</v>
      </c>
      <c r="H212" t="s">
        <v>715</v>
      </c>
      <c r="I212" t="s">
        <v>804</v>
      </c>
      <c r="J212" t="s">
        <v>807</v>
      </c>
      <c r="K212" t="s">
        <v>707</v>
      </c>
      <c r="L212" t="s">
        <v>750</v>
      </c>
      <c r="M212" t="s">
        <v>750</v>
      </c>
      <c r="N212" t="s">
        <v>750</v>
      </c>
      <c r="O212" t="s">
        <v>750</v>
      </c>
      <c r="P212" t="s">
        <v>750</v>
      </c>
      <c r="Q212" t="s">
        <v>750</v>
      </c>
      <c r="R212" t="s">
        <v>750</v>
      </c>
      <c r="S212" s="1">
        <v>1750</v>
      </c>
      <c r="U212" s="1">
        <v>6</v>
      </c>
      <c r="Z212" s="2">
        <v>315</v>
      </c>
      <c r="AA212" s="1">
        <f t="shared" si="0"/>
        <v>551250</v>
      </c>
    </row>
    <row r="213" spans="1:27" ht="15.75" customHeight="1" x14ac:dyDescent="0.2">
      <c r="A213" s="1" t="s">
        <v>488</v>
      </c>
      <c r="C213" s="1" t="s">
        <v>29</v>
      </c>
      <c r="D213" s="1" t="s">
        <v>30</v>
      </c>
      <c r="E213" s="1">
        <v>65</v>
      </c>
      <c r="F213" t="s">
        <v>696</v>
      </c>
      <c r="G213" t="s">
        <v>699</v>
      </c>
      <c r="H213" t="s">
        <v>778</v>
      </c>
      <c r="I213" t="s">
        <v>682</v>
      </c>
      <c r="J213" t="s">
        <v>758</v>
      </c>
      <c r="K213" t="s">
        <v>841</v>
      </c>
      <c r="L213" t="s">
        <v>750</v>
      </c>
      <c r="M213" t="s">
        <v>750</v>
      </c>
      <c r="N213" t="s">
        <v>750</v>
      </c>
      <c r="O213" t="s">
        <v>750</v>
      </c>
      <c r="P213" t="s">
        <v>750</v>
      </c>
      <c r="Q213" t="s">
        <v>750</v>
      </c>
      <c r="R213" t="s">
        <v>750</v>
      </c>
      <c r="S213" s="1">
        <v>700</v>
      </c>
      <c r="U213" s="1">
        <v>6</v>
      </c>
      <c r="W213" s="1">
        <v>1</v>
      </c>
      <c r="Z213" s="2">
        <v>309</v>
      </c>
      <c r="AA213" s="1">
        <f t="shared" si="0"/>
        <v>216300</v>
      </c>
    </row>
    <row r="214" spans="1:27" ht="15.75" customHeight="1" x14ac:dyDescent="0.2">
      <c r="A214" s="1" t="s">
        <v>197</v>
      </c>
      <c r="E214" s="1">
        <v>16</v>
      </c>
      <c r="F214" t="s">
        <v>23</v>
      </c>
      <c r="G214" t="s">
        <v>750</v>
      </c>
      <c r="H214" t="s">
        <v>750</v>
      </c>
      <c r="I214" t="s">
        <v>750</v>
      </c>
      <c r="J214" t="s">
        <v>750</v>
      </c>
      <c r="K214" t="s">
        <v>750</v>
      </c>
      <c r="L214" t="s">
        <v>750</v>
      </c>
      <c r="M214" t="s">
        <v>750</v>
      </c>
      <c r="N214" t="s">
        <v>750</v>
      </c>
      <c r="O214" t="s">
        <v>750</v>
      </c>
      <c r="P214" t="s">
        <v>750</v>
      </c>
      <c r="Q214" t="s">
        <v>750</v>
      </c>
      <c r="R214" t="s">
        <v>750</v>
      </c>
      <c r="Z214" s="2">
        <v>301</v>
      </c>
      <c r="AA214" s="1">
        <f t="shared" si="0"/>
        <v>0</v>
      </c>
    </row>
    <row r="215" spans="1:27" ht="15.75" customHeight="1" x14ac:dyDescent="0.2">
      <c r="A215" s="1" t="s">
        <v>28</v>
      </c>
      <c r="C215" s="1" t="s">
        <v>29</v>
      </c>
      <c r="D215" s="1" t="s">
        <v>30</v>
      </c>
      <c r="E215" s="1">
        <v>53</v>
      </c>
      <c r="F215" t="s">
        <v>689</v>
      </c>
      <c r="G215" t="s">
        <v>693</v>
      </c>
      <c r="H215" t="s">
        <v>698</v>
      </c>
      <c r="I215" t="s">
        <v>713</v>
      </c>
      <c r="J215" t="s">
        <v>682</v>
      </c>
      <c r="K215" t="s">
        <v>681</v>
      </c>
      <c r="L215" t="s">
        <v>750</v>
      </c>
      <c r="M215" t="s">
        <v>750</v>
      </c>
      <c r="N215" t="s">
        <v>750</v>
      </c>
      <c r="O215" t="s">
        <v>750</v>
      </c>
      <c r="P215" t="s">
        <v>750</v>
      </c>
      <c r="Q215" t="s">
        <v>750</v>
      </c>
      <c r="R215" t="s">
        <v>750</v>
      </c>
      <c r="S215" s="1">
        <v>600</v>
      </c>
      <c r="U215" s="1">
        <v>5</v>
      </c>
      <c r="Z215" s="2">
        <v>293</v>
      </c>
      <c r="AA215" s="1">
        <f t="shared" si="0"/>
        <v>175800</v>
      </c>
    </row>
    <row r="216" spans="1:27" ht="15.75" customHeight="1" x14ac:dyDescent="0.2">
      <c r="A216" s="1" t="s">
        <v>196</v>
      </c>
      <c r="E216" s="1">
        <v>18</v>
      </c>
      <c r="F216" t="s">
        <v>23</v>
      </c>
      <c r="G216" t="s">
        <v>750</v>
      </c>
      <c r="H216" t="s">
        <v>750</v>
      </c>
      <c r="I216" t="s">
        <v>750</v>
      </c>
      <c r="J216" t="s">
        <v>750</v>
      </c>
      <c r="K216" t="s">
        <v>750</v>
      </c>
      <c r="L216" t="s">
        <v>750</v>
      </c>
      <c r="M216" t="s">
        <v>750</v>
      </c>
      <c r="N216" t="s">
        <v>750</v>
      </c>
      <c r="O216" t="s">
        <v>750</v>
      </c>
      <c r="P216" t="s">
        <v>750</v>
      </c>
      <c r="Q216" t="s">
        <v>750</v>
      </c>
      <c r="R216" t="s">
        <v>750</v>
      </c>
      <c r="Z216" s="2">
        <v>250</v>
      </c>
      <c r="AA216" s="1">
        <f t="shared" si="0"/>
        <v>0</v>
      </c>
    </row>
    <row r="217" spans="1:27" ht="15.75" customHeight="1" x14ac:dyDescent="0.2">
      <c r="A217" s="1" t="s">
        <v>317</v>
      </c>
      <c r="C217" s="1" t="s">
        <v>42</v>
      </c>
      <c r="D217" s="1" t="s">
        <v>37</v>
      </c>
      <c r="E217" s="1">
        <v>7</v>
      </c>
      <c r="F217" t="s">
        <v>691</v>
      </c>
      <c r="G217" t="s">
        <v>688</v>
      </c>
      <c r="H217" t="s">
        <v>687</v>
      </c>
      <c r="I217" t="s">
        <v>682</v>
      </c>
      <c r="J217" t="s">
        <v>681</v>
      </c>
      <c r="K217" t="s">
        <v>807</v>
      </c>
      <c r="L217" t="s">
        <v>795</v>
      </c>
      <c r="M217" t="s">
        <v>750</v>
      </c>
      <c r="N217" t="s">
        <v>750</v>
      </c>
      <c r="O217" t="s">
        <v>750</v>
      </c>
      <c r="P217" t="s">
        <v>750</v>
      </c>
      <c r="Q217" t="s">
        <v>750</v>
      </c>
      <c r="R217" t="s">
        <v>750</v>
      </c>
      <c r="S217" s="1">
        <v>1250</v>
      </c>
      <c r="U217" s="1">
        <v>5</v>
      </c>
      <c r="Z217" s="2">
        <v>225</v>
      </c>
      <c r="AA217" s="1">
        <f t="shared" si="0"/>
        <v>281250</v>
      </c>
    </row>
    <row r="218" spans="1:27" ht="15.75" customHeight="1" x14ac:dyDescent="0.2">
      <c r="A218" s="1" t="s">
        <v>315</v>
      </c>
      <c r="C218" s="1" t="s">
        <v>19</v>
      </c>
      <c r="D218" s="1" t="s">
        <v>37</v>
      </c>
      <c r="E218" s="1">
        <v>20</v>
      </c>
      <c r="F218" t="s">
        <v>693</v>
      </c>
      <c r="G218" t="s">
        <v>718</v>
      </c>
      <c r="H218" t="s">
        <v>701</v>
      </c>
      <c r="I218" t="s">
        <v>705</v>
      </c>
      <c r="J218" t="s">
        <v>830</v>
      </c>
      <c r="K218" t="s">
        <v>750</v>
      </c>
      <c r="L218" t="s">
        <v>750</v>
      </c>
      <c r="M218" t="s">
        <v>750</v>
      </c>
      <c r="N218" t="s">
        <v>750</v>
      </c>
      <c r="O218" t="s">
        <v>750</v>
      </c>
      <c r="P218" t="s">
        <v>750</v>
      </c>
      <c r="Q218" t="s">
        <v>750</v>
      </c>
      <c r="R218" t="s">
        <v>750</v>
      </c>
      <c r="S218" s="1">
        <v>400</v>
      </c>
      <c r="U218" s="1">
        <v>4</v>
      </c>
      <c r="Z218" s="2">
        <v>220</v>
      </c>
      <c r="AA218" s="1">
        <f t="shared" si="0"/>
        <v>88000</v>
      </c>
    </row>
    <row r="219" spans="1:27" ht="15.75" customHeight="1" x14ac:dyDescent="0.2">
      <c r="A219" s="1" t="s">
        <v>111</v>
      </c>
      <c r="C219" s="1" t="s">
        <v>29</v>
      </c>
      <c r="D219" s="1" t="s">
        <v>16</v>
      </c>
      <c r="E219" s="1">
        <v>3</v>
      </c>
      <c r="F219" t="s">
        <v>701</v>
      </c>
      <c r="G219" t="s">
        <v>796</v>
      </c>
      <c r="H219" t="s">
        <v>681</v>
      </c>
      <c r="I219" t="s">
        <v>797</v>
      </c>
      <c r="J219" t="s">
        <v>798</v>
      </c>
      <c r="K219" t="s">
        <v>750</v>
      </c>
      <c r="L219" t="s">
        <v>750</v>
      </c>
      <c r="M219" t="s">
        <v>750</v>
      </c>
      <c r="N219" t="s">
        <v>750</v>
      </c>
      <c r="O219" t="s">
        <v>750</v>
      </c>
      <c r="P219" t="s">
        <v>750</v>
      </c>
      <c r="Q219" t="s">
        <v>750</v>
      </c>
      <c r="R219" t="s">
        <v>750</v>
      </c>
      <c r="S219" s="1">
        <v>1350</v>
      </c>
      <c r="U219" s="1">
        <v>2</v>
      </c>
      <c r="Z219" s="2">
        <v>215</v>
      </c>
      <c r="AA219" s="1">
        <f t="shared" si="0"/>
        <v>290250</v>
      </c>
    </row>
    <row r="220" spans="1:27" ht="15.75" customHeight="1" x14ac:dyDescent="0.2">
      <c r="A220" s="1" t="s">
        <v>468</v>
      </c>
      <c r="C220" s="1" t="s">
        <v>33</v>
      </c>
      <c r="D220" s="1" t="s">
        <v>33</v>
      </c>
      <c r="E220" s="1">
        <v>49</v>
      </c>
      <c r="F220" t="s">
        <v>691</v>
      </c>
      <c r="G220" t="s">
        <v>848</v>
      </c>
      <c r="H220" t="s">
        <v>698</v>
      </c>
      <c r="I220" t="s">
        <v>752</v>
      </c>
      <c r="J220" t="s">
        <v>849</v>
      </c>
      <c r="K220" t="s">
        <v>750</v>
      </c>
      <c r="L220" t="s">
        <v>750</v>
      </c>
      <c r="M220" t="s">
        <v>750</v>
      </c>
      <c r="N220" t="s">
        <v>750</v>
      </c>
      <c r="O220" t="s">
        <v>750</v>
      </c>
      <c r="P220" t="s">
        <v>750</v>
      </c>
      <c r="Q220" t="s">
        <v>750</v>
      </c>
      <c r="R220" t="s">
        <v>750</v>
      </c>
      <c r="S220" s="1">
        <v>900</v>
      </c>
      <c r="U220" s="1">
        <v>4</v>
      </c>
      <c r="Z220" s="2">
        <v>215</v>
      </c>
      <c r="AA220" s="1">
        <f t="shared" si="0"/>
        <v>193500</v>
      </c>
    </row>
    <row r="221" spans="1:27" ht="15.75" customHeight="1" x14ac:dyDescent="0.2">
      <c r="A221" s="1" t="s">
        <v>391</v>
      </c>
      <c r="C221" s="1" t="s">
        <v>26</v>
      </c>
      <c r="D221" s="1" t="s">
        <v>26</v>
      </c>
      <c r="E221" s="1">
        <v>23</v>
      </c>
      <c r="F221" t="s">
        <v>689</v>
      </c>
      <c r="G221" t="s">
        <v>696</v>
      </c>
      <c r="H221" t="s">
        <v>719</v>
      </c>
      <c r="I221" t="s">
        <v>698</v>
      </c>
      <c r="J221" t="s">
        <v>697</v>
      </c>
      <c r="K221" t="s">
        <v>682</v>
      </c>
      <c r="L221" t="s">
        <v>681</v>
      </c>
      <c r="M221" t="s">
        <v>774</v>
      </c>
      <c r="N221" t="s">
        <v>711</v>
      </c>
      <c r="O221" t="s">
        <v>771</v>
      </c>
      <c r="P221" t="s">
        <v>750</v>
      </c>
      <c r="Q221" t="s">
        <v>750</v>
      </c>
      <c r="R221" t="s">
        <v>750</v>
      </c>
      <c r="S221" s="1">
        <v>600</v>
      </c>
      <c r="U221" s="1">
        <v>3</v>
      </c>
      <c r="W221" s="1">
        <v>1</v>
      </c>
      <c r="Z221" s="2">
        <v>205</v>
      </c>
      <c r="AA221" s="1">
        <f t="shared" si="0"/>
        <v>123000</v>
      </c>
    </row>
    <row r="222" spans="1:27" ht="15.75" customHeight="1" x14ac:dyDescent="0.2">
      <c r="A222" s="1" t="s">
        <v>150</v>
      </c>
      <c r="C222" s="1" t="s">
        <v>33</v>
      </c>
      <c r="D222" s="1" t="s">
        <v>33</v>
      </c>
      <c r="E222" s="1">
        <v>27</v>
      </c>
      <c r="F222" t="s">
        <v>693</v>
      </c>
      <c r="G222" t="s">
        <v>698</v>
      </c>
      <c r="H222" t="s">
        <v>684</v>
      </c>
      <c r="I222" t="s">
        <v>683</v>
      </c>
      <c r="J222" t="s">
        <v>713</v>
      </c>
      <c r="K222" t="s">
        <v>682</v>
      </c>
      <c r="L222" t="s">
        <v>756</v>
      </c>
      <c r="M222" t="s">
        <v>681</v>
      </c>
      <c r="N222" t="s">
        <v>720</v>
      </c>
      <c r="O222" t="s">
        <v>750</v>
      </c>
      <c r="P222" t="s">
        <v>750</v>
      </c>
      <c r="Q222" t="s">
        <v>750</v>
      </c>
      <c r="R222" t="s">
        <v>750</v>
      </c>
      <c r="S222" s="1">
        <v>400</v>
      </c>
      <c r="U222" s="1">
        <v>6</v>
      </c>
      <c r="Z222" s="2">
        <v>178</v>
      </c>
      <c r="AA222" s="1">
        <f t="shared" si="0"/>
        <v>71200</v>
      </c>
    </row>
    <row r="223" spans="1:27" ht="15.75" customHeight="1" x14ac:dyDescent="0.2">
      <c r="A223" s="1" t="s">
        <v>349</v>
      </c>
      <c r="C223" s="1" t="s">
        <v>29</v>
      </c>
      <c r="D223" s="1" t="s">
        <v>70</v>
      </c>
      <c r="E223" s="1">
        <v>20</v>
      </c>
      <c r="F223" t="s">
        <v>682</v>
      </c>
      <c r="G223" t="s">
        <v>720</v>
      </c>
      <c r="H223" t="s">
        <v>750</v>
      </c>
      <c r="I223" t="s">
        <v>750</v>
      </c>
      <c r="J223" t="s">
        <v>750</v>
      </c>
      <c r="K223" t="s">
        <v>750</v>
      </c>
      <c r="L223" t="s">
        <v>750</v>
      </c>
      <c r="M223" t="s">
        <v>750</v>
      </c>
      <c r="N223" t="s">
        <v>750</v>
      </c>
      <c r="O223" t="s">
        <v>750</v>
      </c>
      <c r="P223" t="s">
        <v>750</v>
      </c>
      <c r="Q223" t="s">
        <v>750</v>
      </c>
      <c r="R223" t="s">
        <v>750</v>
      </c>
      <c r="S223" s="1">
        <v>400</v>
      </c>
      <c r="U223" s="1">
        <v>6</v>
      </c>
      <c r="Z223" s="2">
        <v>134</v>
      </c>
      <c r="AA223" s="1">
        <f t="shared" si="0"/>
        <v>53600</v>
      </c>
    </row>
    <row r="224" spans="1:27" ht="15.75" customHeight="1" x14ac:dyDescent="0.2">
      <c r="A224" s="1" t="s">
        <v>176</v>
      </c>
      <c r="C224" s="1" t="s">
        <v>19</v>
      </c>
      <c r="D224" s="1" t="s">
        <v>49</v>
      </c>
      <c r="E224" s="1">
        <v>8</v>
      </c>
      <c r="F224" t="s">
        <v>689</v>
      </c>
      <c r="G224" t="s">
        <v>693</v>
      </c>
      <c r="H224" t="s">
        <v>706</v>
      </c>
      <c r="I224" t="s">
        <v>697</v>
      </c>
      <c r="J224" t="s">
        <v>682</v>
      </c>
      <c r="K224" t="s">
        <v>756</v>
      </c>
      <c r="L224" t="s">
        <v>681</v>
      </c>
      <c r="M224" t="s">
        <v>768</v>
      </c>
      <c r="N224" t="s">
        <v>679</v>
      </c>
      <c r="O224" t="s">
        <v>772</v>
      </c>
      <c r="P224" t="s">
        <v>753</v>
      </c>
      <c r="Q224" t="s">
        <v>750</v>
      </c>
      <c r="R224" t="s">
        <v>750</v>
      </c>
      <c r="S224" s="1">
        <v>1000</v>
      </c>
      <c r="U224" s="1">
        <v>3</v>
      </c>
      <c r="Z224" s="2">
        <v>115</v>
      </c>
      <c r="AA224" s="1">
        <f t="shared" si="0"/>
        <v>115000</v>
      </c>
    </row>
    <row r="225" spans="1:27" ht="15.75" customHeight="1" x14ac:dyDescent="0.2">
      <c r="A225" s="1" t="s">
        <v>227</v>
      </c>
      <c r="C225" s="1" t="s">
        <v>26</v>
      </c>
      <c r="D225" s="1" t="s">
        <v>26</v>
      </c>
      <c r="E225" s="1">
        <v>15</v>
      </c>
      <c r="F225" t="s">
        <v>688</v>
      </c>
      <c r="G225" t="s">
        <v>693</v>
      </c>
      <c r="H225" t="s">
        <v>790</v>
      </c>
      <c r="I225" t="s">
        <v>785</v>
      </c>
      <c r="J225" t="s">
        <v>819</v>
      </c>
      <c r="K225" t="s">
        <v>750</v>
      </c>
      <c r="L225" t="s">
        <v>750</v>
      </c>
      <c r="M225" t="s">
        <v>750</v>
      </c>
      <c r="N225" t="s">
        <v>750</v>
      </c>
      <c r="O225" t="s">
        <v>750</v>
      </c>
      <c r="P225" t="s">
        <v>750</v>
      </c>
      <c r="Q225" t="s">
        <v>750</v>
      </c>
      <c r="R225" t="s">
        <v>750</v>
      </c>
      <c r="S225" s="1">
        <v>350</v>
      </c>
      <c r="U225" s="1">
        <v>4</v>
      </c>
      <c r="Z225" s="2">
        <v>115</v>
      </c>
      <c r="AA225" s="1">
        <f t="shared" si="0"/>
        <v>40250</v>
      </c>
    </row>
    <row r="226" spans="1:27" ht="15.75" customHeight="1" x14ac:dyDescent="0.2">
      <c r="A226" s="1" t="s">
        <v>278</v>
      </c>
      <c r="C226" s="1" t="s">
        <v>29</v>
      </c>
      <c r="D226" s="1" t="s">
        <v>30</v>
      </c>
      <c r="E226" s="1">
        <v>38</v>
      </c>
      <c r="F226" t="s">
        <v>717</v>
      </c>
      <c r="G226" t="s">
        <v>714</v>
      </c>
      <c r="H226" t="s">
        <v>797</v>
      </c>
      <c r="I226" t="s">
        <v>691</v>
      </c>
      <c r="J226" t="s">
        <v>716</v>
      </c>
      <c r="K226" t="s">
        <v>750</v>
      </c>
      <c r="L226" t="s">
        <v>750</v>
      </c>
      <c r="M226" t="s">
        <v>750</v>
      </c>
      <c r="N226" t="s">
        <v>750</v>
      </c>
      <c r="O226" t="s">
        <v>750</v>
      </c>
      <c r="P226" t="s">
        <v>750</v>
      </c>
      <c r="Q226" t="s">
        <v>750</v>
      </c>
      <c r="R226" t="s">
        <v>750</v>
      </c>
      <c r="S226" s="1">
        <v>1100</v>
      </c>
      <c r="U226" s="1">
        <v>6</v>
      </c>
      <c r="Z226" s="2">
        <v>111</v>
      </c>
      <c r="AA226" s="1">
        <f t="shared" si="0"/>
        <v>122100</v>
      </c>
    </row>
    <row r="227" spans="1:27" ht="15.75" customHeight="1" x14ac:dyDescent="0.2">
      <c r="A227" s="1" t="s">
        <v>98</v>
      </c>
      <c r="C227" s="1" t="s">
        <v>66</v>
      </c>
      <c r="D227" s="1" t="s">
        <v>70</v>
      </c>
      <c r="E227" s="1">
        <v>32</v>
      </c>
      <c r="F227" t="s">
        <v>691</v>
      </c>
      <c r="G227" t="s">
        <v>778</v>
      </c>
      <c r="H227" t="s">
        <v>792</v>
      </c>
      <c r="I227" t="s">
        <v>681</v>
      </c>
      <c r="J227" t="s">
        <v>720</v>
      </c>
      <c r="K227" t="s">
        <v>775</v>
      </c>
      <c r="L227" t="s">
        <v>750</v>
      </c>
      <c r="M227" t="s">
        <v>750</v>
      </c>
      <c r="N227" t="s">
        <v>750</v>
      </c>
      <c r="O227" t="s">
        <v>750</v>
      </c>
      <c r="P227" t="s">
        <v>750</v>
      </c>
      <c r="Q227" t="s">
        <v>750</v>
      </c>
      <c r="R227" t="s">
        <v>750</v>
      </c>
      <c r="S227" s="1">
        <v>400</v>
      </c>
      <c r="U227" s="1">
        <v>3</v>
      </c>
      <c r="Z227" s="2">
        <v>105</v>
      </c>
      <c r="AA227" s="1">
        <f t="shared" si="0"/>
        <v>42000</v>
      </c>
    </row>
    <row r="228" spans="1:27" ht="15.75" customHeight="1" x14ac:dyDescent="0.2">
      <c r="A228" s="1" t="s">
        <v>148</v>
      </c>
      <c r="D228" s="1" t="s">
        <v>20</v>
      </c>
      <c r="E228" s="1">
        <v>18</v>
      </c>
      <c r="F228" t="s">
        <v>690</v>
      </c>
      <c r="G228" t="s">
        <v>683</v>
      </c>
      <c r="H228" t="s">
        <v>681</v>
      </c>
      <c r="I228" t="s">
        <v>809</v>
      </c>
      <c r="J228" t="s">
        <v>797</v>
      </c>
      <c r="K228" t="s">
        <v>750</v>
      </c>
      <c r="L228" t="s">
        <v>750</v>
      </c>
      <c r="M228" t="s">
        <v>750</v>
      </c>
      <c r="N228" t="s">
        <v>750</v>
      </c>
      <c r="O228" t="s">
        <v>750</v>
      </c>
      <c r="P228" t="s">
        <v>750</v>
      </c>
      <c r="Q228" t="s">
        <v>750</v>
      </c>
      <c r="R228" t="s">
        <v>750</v>
      </c>
      <c r="S228" s="1">
        <v>900</v>
      </c>
      <c r="U228" s="1">
        <v>3</v>
      </c>
      <c r="Z228" s="2">
        <v>103</v>
      </c>
      <c r="AA228" s="1">
        <f t="shared" si="0"/>
        <v>92700</v>
      </c>
    </row>
    <row r="229" spans="1:27" ht="15.75" customHeight="1" x14ac:dyDescent="0.2">
      <c r="A229" s="1" t="s">
        <v>58</v>
      </c>
      <c r="B229" s="1" t="s">
        <v>59</v>
      </c>
      <c r="C229" s="1" t="s">
        <v>29</v>
      </c>
      <c r="D229" s="1" t="s">
        <v>33</v>
      </c>
      <c r="E229" s="1">
        <v>16</v>
      </c>
      <c r="F229" t="s">
        <v>693</v>
      </c>
      <c r="G229" t="s">
        <v>781</v>
      </c>
      <c r="H229" t="s">
        <v>684</v>
      </c>
      <c r="I229" t="s">
        <v>697</v>
      </c>
      <c r="J229" t="s">
        <v>682</v>
      </c>
      <c r="K229" t="s">
        <v>681</v>
      </c>
      <c r="L229" t="s">
        <v>782</v>
      </c>
      <c r="M229" t="s">
        <v>750</v>
      </c>
      <c r="N229" t="s">
        <v>750</v>
      </c>
      <c r="O229" t="s">
        <v>750</v>
      </c>
      <c r="P229" t="s">
        <v>750</v>
      </c>
      <c r="Q229" t="s">
        <v>750</v>
      </c>
      <c r="R229" t="s">
        <v>750</v>
      </c>
      <c r="S229" s="1">
        <v>600</v>
      </c>
      <c r="U229" s="1">
        <v>5</v>
      </c>
      <c r="Z229" s="2">
        <v>102</v>
      </c>
      <c r="AA229" s="1">
        <f t="shared" si="0"/>
        <v>61200</v>
      </c>
    </row>
    <row r="230" spans="1:27" ht="15.75" customHeight="1" x14ac:dyDescent="0.2">
      <c r="A230" s="1" t="s">
        <v>217</v>
      </c>
      <c r="C230" s="1" t="s">
        <v>33</v>
      </c>
      <c r="D230" s="1" t="s">
        <v>33</v>
      </c>
      <c r="E230" s="1">
        <v>25</v>
      </c>
      <c r="F230" t="s">
        <v>690</v>
      </c>
      <c r="G230" t="s">
        <v>693</v>
      </c>
      <c r="H230" t="s">
        <v>698</v>
      </c>
      <c r="I230" t="s">
        <v>684</v>
      </c>
      <c r="J230" t="s">
        <v>697</v>
      </c>
      <c r="K230" t="s">
        <v>713</v>
      </c>
      <c r="L230" t="s">
        <v>682</v>
      </c>
      <c r="M230" t="s">
        <v>679</v>
      </c>
      <c r="N230" t="s">
        <v>818</v>
      </c>
      <c r="O230" t="s">
        <v>750</v>
      </c>
      <c r="P230" t="s">
        <v>750</v>
      </c>
      <c r="Q230" t="s">
        <v>750</v>
      </c>
      <c r="R230" t="s">
        <v>750</v>
      </c>
      <c r="S230" s="1">
        <v>900</v>
      </c>
      <c r="U230" s="1">
        <v>4</v>
      </c>
      <c r="Z230" s="2">
        <v>96</v>
      </c>
      <c r="AA230" s="1">
        <f t="shared" si="0"/>
        <v>86400</v>
      </c>
    </row>
    <row r="231" spans="1:27" ht="15.75" customHeight="1" x14ac:dyDescent="0.2">
      <c r="A231" s="1" t="s">
        <v>345</v>
      </c>
      <c r="C231" s="1" t="s">
        <v>33</v>
      </c>
      <c r="D231" s="1" t="s">
        <v>33</v>
      </c>
      <c r="E231" s="1">
        <v>23</v>
      </c>
      <c r="F231" t="s">
        <v>697</v>
      </c>
      <c r="G231" t="s">
        <v>788</v>
      </c>
      <c r="H231" t="s">
        <v>774</v>
      </c>
      <c r="I231" t="s">
        <v>720</v>
      </c>
      <c r="J231" t="s">
        <v>755</v>
      </c>
      <c r="K231" t="s">
        <v>833</v>
      </c>
      <c r="L231" t="s">
        <v>750</v>
      </c>
      <c r="M231" t="s">
        <v>750</v>
      </c>
      <c r="N231" t="s">
        <v>750</v>
      </c>
      <c r="O231" t="s">
        <v>750</v>
      </c>
      <c r="P231" t="s">
        <v>750</v>
      </c>
      <c r="Q231" t="s">
        <v>750</v>
      </c>
      <c r="R231" t="s">
        <v>750</v>
      </c>
      <c r="S231" s="1">
        <v>400</v>
      </c>
      <c r="U231" s="1">
        <v>3</v>
      </c>
      <c r="Z231" s="2">
        <v>96</v>
      </c>
      <c r="AA231" s="1">
        <f t="shared" si="0"/>
        <v>38400</v>
      </c>
    </row>
    <row r="232" spans="1:27" ht="15.75" customHeight="1" x14ac:dyDescent="0.2">
      <c r="A232" s="1" t="s">
        <v>528</v>
      </c>
      <c r="F232" t="s">
        <v>750</v>
      </c>
      <c r="G232" t="s">
        <v>750</v>
      </c>
      <c r="H232" t="s">
        <v>750</v>
      </c>
      <c r="I232" t="s">
        <v>750</v>
      </c>
      <c r="J232" t="s">
        <v>750</v>
      </c>
      <c r="K232" t="s">
        <v>750</v>
      </c>
      <c r="L232" t="s">
        <v>750</v>
      </c>
      <c r="M232" t="s">
        <v>750</v>
      </c>
      <c r="N232" t="s">
        <v>750</v>
      </c>
      <c r="O232" t="s">
        <v>750</v>
      </c>
      <c r="P232" t="s">
        <v>750</v>
      </c>
      <c r="Q232" t="s">
        <v>750</v>
      </c>
      <c r="R232" t="s">
        <v>750</v>
      </c>
      <c r="Z232" s="2">
        <v>95</v>
      </c>
      <c r="AA232" s="1">
        <f t="shared" si="0"/>
        <v>0</v>
      </c>
    </row>
    <row r="233" spans="1:27" ht="15.75" customHeight="1" x14ac:dyDescent="0.2">
      <c r="A233" s="1" t="s">
        <v>39</v>
      </c>
      <c r="C233" s="1" t="s">
        <v>29</v>
      </c>
      <c r="D233" s="1" t="s">
        <v>30</v>
      </c>
      <c r="E233" s="1">
        <v>38</v>
      </c>
      <c r="F233" t="s">
        <v>689</v>
      </c>
      <c r="G233" t="s">
        <v>693</v>
      </c>
      <c r="H233" t="s">
        <v>698</v>
      </c>
      <c r="I233" t="s">
        <v>684</v>
      </c>
      <c r="J233" t="s">
        <v>683</v>
      </c>
      <c r="K233" t="s">
        <v>756</v>
      </c>
      <c r="L233" t="s">
        <v>773</v>
      </c>
      <c r="M233" t="s">
        <v>753</v>
      </c>
      <c r="N233" t="s">
        <v>750</v>
      </c>
      <c r="O233" t="s">
        <v>750</v>
      </c>
      <c r="P233" t="s">
        <v>750</v>
      </c>
      <c r="Q233" t="s">
        <v>750</v>
      </c>
      <c r="R233" t="s">
        <v>750</v>
      </c>
      <c r="S233" s="1">
        <v>800</v>
      </c>
      <c r="U233" s="1">
        <v>6</v>
      </c>
      <c r="W233" s="1">
        <v>1</v>
      </c>
      <c r="Z233" s="2">
        <v>91</v>
      </c>
      <c r="AA233" s="1">
        <f t="shared" si="0"/>
        <v>72800</v>
      </c>
    </row>
    <row r="234" spans="1:27" ht="15.75" customHeight="1" x14ac:dyDescent="0.2">
      <c r="A234" s="1" t="s">
        <v>245</v>
      </c>
      <c r="C234" s="1" t="s">
        <v>66</v>
      </c>
      <c r="D234" s="1" t="s">
        <v>20</v>
      </c>
      <c r="E234" s="1">
        <v>25</v>
      </c>
      <c r="F234" t="s">
        <v>689</v>
      </c>
      <c r="G234" t="s">
        <v>712</v>
      </c>
      <c r="H234" t="s">
        <v>761</v>
      </c>
      <c r="I234" t="s">
        <v>683</v>
      </c>
      <c r="J234" t="s">
        <v>750</v>
      </c>
      <c r="K234" t="s">
        <v>750</v>
      </c>
      <c r="L234" t="s">
        <v>750</v>
      </c>
      <c r="M234" t="s">
        <v>750</v>
      </c>
      <c r="N234" t="s">
        <v>750</v>
      </c>
      <c r="O234" t="s">
        <v>750</v>
      </c>
      <c r="P234" t="s">
        <v>750</v>
      </c>
      <c r="Q234" t="s">
        <v>750</v>
      </c>
      <c r="R234" t="s">
        <v>750</v>
      </c>
      <c r="S234" s="1">
        <v>700</v>
      </c>
      <c r="U234" s="1">
        <v>3</v>
      </c>
      <c r="Z234" s="2">
        <v>77</v>
      </c>
      <c r="AA234" s="1">
        <f t="shared" si="0"/>
        <v>53900</v>
      </c>
    </row>
    <row r="235" spans="1:27" ht="15.75" customHeight="1" x14ac:dyDescent="0.2">
      <c r="A235" s="1" t="s">
        <v>328</v>
      </c>
      <c r="C235" s="1" t="s">
        <v>33</v>
      </c>
      <c r="D235" s="1" t="s">
        <v>33</v>
      </c>
      <c r="E235" s="1">
        <v>5</v>
      </c>
      <c r="F235" t="s">
        <v>693</v>
      </c>
      <c r="G235" t="s">
        <v>710</v>
      </c>
      <c r="H235" t="s">
        <v>697</v>
      </c>
      <c r="I235" t="s">
        <v>682</v>
      </c>
      <c r="J235" t="s">
        <v>750</v>
      </c>
      <c r="K235" t="s">
        <v>750</v>
      </c>
      <c r="L235" t="s">
        <v>750</v>
      </c>
      <c r="M235" t="s">
        <v>750</v>
      </c>
      <c r="N235" t="s">
        <v>750</v>
      </c>
      <c r="O235" t="s">
        <v>750</v>
      </c>
      <c r="P235" t="s">
        <v>750</v>
      </c>
      <c r="Q235" t="s">
        <v>750</v>
      </c>
      <c r="R235" t="s">
        <v>750</v>
      </c>
      <c r="S235" s="1">
        <v>700</v>
      </c>
      <c r="U235" s="1">
        <v>3</v>
      </c>
      <c r="Z235" s="2">
        <v>75</v>
      </c>
      <c r="AA235" s="1">
        <f t="shared" si="0"/>
        <v>52500</v>
      </c>
    </row>
    <row r="236" spans="1:27" ht="15.75" customHeight="1" x14ac:dyDescent="0.2">
      <c r="A236" s="1" t="s">
        <v>409</v>
      </c>
      <c r="C236" s="1" t="s">
        <v>29</v>
      </c>
      <c r="D236" s="1" t="s">
        <v>30</v>
      </c>
      <c r="E236" s="1">
        <v>40</v>
      </c>
      <c r="F236" t="s">
        <v>712</v>
      </c>
      <c r="G236" t="s">
        <v>715</v>
      </c>
      <c r="H236" t="s">
        <v>683</v>
      </c>
      <c r="I236" t="s">
        <v>711</v>
      </c>
      <c r="J236" t="s">
        <v>841</v>
      </c>
      <c r="K236" t="s">
        <v>750</v>
      </c>
      <c r="L236" t="s">
        <v>750</v>
      </c>
      <c r="M236" t="s">
        <v>750</v>
      </c>
      <c r="N236" t="s">
        <v>750</v>
      </c>
      <c r="O236" t="s">
        <v>750</v>
      </c>
      <c r="P236" t="s">
        <v>750</v>
      </c>
      <c r="Q236" t="s">
        <v>750</v>
      </c>
      <c r="R236" t="s">
        <v>750</v>
      </c>
      <c r="S236" s="1">
        <v>2100</v>
      </c>
      <c r="U236" s="1">
        <v>6</v>
      </c>
      <c r="V236" s="1">
        <v>1</v>
      </c>
      <c r="Z236" s="2">
        <v>72</v>
      </c>
      <c r="AA236" s="1">
        <f t="shared" si="0"/>
        <v>151200</v>
      </c>
    </row>
    <row r="237" spans="1:27" ht="15.75" customHeight="1" x14ac:dyDescent="0.2">
      <c r="A237" s="1" t="s">
        <v>309</v>
      </c>
      <c r="C237" s="1" t="s">
        <v>19</v>
      </c>
      <c r="D237" s="1" t="s">
        <v>37</v>
      </c>
      <c r="E237" s="1">
        <v>22</v>
      </c>
      <c r="F237" t="s">
        <v>699</v>
      </c>
      <c r="G237" t="s">
        <v>806</v>
      </c>
      <c r="H237" t="s">
        <v>681</v>
      </c>
      <c r="I237" t="s">
        <v>713</v>
      </c>
      <c r="J237" t="s">
        <v>767</v>
      </c>
      <c r="K237" t="s">
        <v>795</v>
      </c>
      <c r="L237" t="s">
        <v>750</v>
      </c>
      <c r="M237" t="s">
        <v>750</v>
      </c>
      <c r="N237" t="s">
        <v>750</v>
      </c>
      <c r="O237" t="s">
        <v>750</v>
      </c>
      <c r="P237" t="s">
        <v>750</v>
      </c>
      <c r="Q237" t="s">
        <v>750</v>
      </c>
      <c r="R237" t="s">
        <v>750</v>
      </c>
      <c r="S237" s="1">
        <v>1100</v>
      </c>
      <c r="U237" s="1">
        <v>4</v>
      </c>
      <c r="Z237" s="2">
        <v>71</v>
      </c>
      <c r="AA237" s="1">
        <f t="shared" si="0"/>
        <v>78100</v>
      </c>
    </row>
    <row r="238" spans="1:27" ht="15.75" customHeight="1" x14ac:dyDescent="0.2">
      <c r="A238" s="1" t="s">
        <v>163</v>
      </c>
      <c r="C238" s="1" t="s">
        <v>29</v>
      </c>
      <c r="D238" s="1" t="s">
        <v>37</v>
      </c>
      <c r="E238" s="1">
        <v>25</v>
      </c>
      <c r="F238" t="s">
        <v>697</v>
      </c>
      <c r="G238" t="s">
        <v>716</v>
      </c>
      <c r="H238" t="s">
        <v>698</v>
      </c>
      <c r="I238" t="s">
        <v>750</v>
      </c>
      <c r="J238" t="s">
        <v>750</v>
      </c>
      <c r="K238" t="s">
        <v>750</v>
      </c>
      <c r="L238" t="s">
        <v>750</v>
      </c>
      <c r="M238" t="s">
        <v>750</v>
      </c>
      <c r="N238" t="s">
        <v>750</v>
      </c>
      <c r="O238" t="s">
        <v>750</v>
      </c>
      <c r="P238" t="s">
        <v>750</v>
      </c>
      <c r="Q238" t="s">
        <v>750</v>
      </c>
      <c r="R238" t="s">
        <v>750</v>
      </c>
      <c r="S238" s="1">
        <v>2000</v>
      </c>
      <c r="U238" s="1">
        <v>5</v>
      </c>
      <c r="Z238" s="2">
        <v>64</v>
      </c>
      <c r="AA238" s="1">
        <f t="shared" si="0"/>
        <v>128000</v>
      </c>
    </row>
    <row r="239" spans="1:27" ht="15.75" customHeight="1" x14ac:dyDescent="0.2">
      <c r="A239" s="1" t="s">
        <v>307</v>
      </c>
      <c r="C239" s="1" t="s">
        <v>42</v>
      </c>
      <c r="D239" s="1" t="s">
        <v>37</v>
      </c>
      <c r="E239" s="1">
        <v>18</v>
      </c>
      <c r="F239" t="s">
        <v>682</v>
      </c>
      <c r="G239" t="s">
        <v>688</v>
      </c>
      <c r="H239" t="s">
        <v>693</v>
      </c>
      <c r="I239" t="s">
        <v>699</v>
      </c>
      <c r="J239" t="s">
        <v>750</v>
      </c>
      <c r="K239" t="s">
        <v>750</v>
      </c>
      <c r="L239" t="s">
        <v>750</v>
      </c>
      <c r="M239" t="s">
        <v>750</v>
      </c>
      <c r="N239" t="s">
        <v>750</v>
      </c>
      <c r="O239" t="s">
        <v>750</v>
      </c>
      <c r="P239" t="s">
        <v>750</v>
      </c>
      <c r="Q239" t="s">
        <v>750</v>
      </c>
      <c r="R239" t="s">
        <v>750</v>
      </c>
      <c r="S239" s="1">
        <v>3000</v>
      </c>
      <c r="U239" s="1">
        <v>5</v>
      </c>
      <c r="Z239" s="2">
        <v>54</v>
      </c>
      <c r="AA239" s="1">
        <f t="shared" si="0"/>
        <v>162000</v>
      </c>
    </row>
    <row r="240" spans="1:27" ht="15.75" customHeight="1" x14ac:dyDescent="0.2">
      <c r="A240" s="1" t="s">
        <v>83</v>
      </c>
      <c r="C240" s="1" t="s">
        <v>33</v>
      </c>
      <c r="D240" s="1" t="s">
        <v>33</v>
      </c>
      <c r="E240" s="1">
        <v>28</v>
      </c>
      <c r="F240" t="s">
        <v>691</v>
      </c>
      <c r="G240" t="s">
        <v>693</v>
      </c>
      <c r="H240" t="s">
        <v>684</v>
      </c>
      <c r="I240" t="s">
        <v>752</v>
      </c>
      <c r="J240" t="s">
        <v>720</v>
      </c>
      <c r="K240" t="s">
        <v>717</v>
      </c>
      <c r="L240" t="s">
        <v>750</v>
      </c>
      <c r="M240" t="s">
        <v>750</v>
      </c>
      <c r="N240" t="s">
        <v>750</v>
      </c>
      <c r="O240" t="s">
        <v>750</v>
      </c>
      <c r="P240" t="s">
        <v>750</v>
      </c>
      <c r="Q240" t="s">
        <v>750</v>
      </c>
      <c r="R240" t="s">
        <v>750</v>
      </c>
      <c r="S240" s="1">
        <v>650</v>
      </c>
      <c r="U240" s="1">
        <v>5</v>
      </c>
      <c r="Z240" s="2">
        <v>53</v>
      </c>
      <c r="AA240" s="1">
        <f t="shared" si="0"/>
        <v>34450</v>
      </c>
    </row>
    <row r="241" spans="1:27" ht="15.75" customHeight="1" x14ac:dyDescent="0.2">
      <c r="A241" s="1" t="s">
        <v>305</v>
      </c>
      <c r="C241" s="1" t="s">
        <v>19</v>
      </c>
      <c r="D241" s="1" t="s">
        <v>37</v>
      </c>
      <c r="E241" s="1">
        <v>20</v>
      </c>
      <c r="F241" t="s">
        <v>691</v>
      </c>
      <c r="G241" t="s">
        <v>695</v>
      </c>
      <c r="H241" t="s">
        <v>699</v>
      </c>
      <c r="I241" t="s">
        <v>705</v>
      </c>
      <c r="J241" t="s">
        <v>682</v>
      </c>
      <c r="K241" t="s">
        <v>681</v>
      </c>
      <c r="L241" t="s">
        <v>750</v>
      </c>
      <c r="M241" t="s">
        <v>750</v>
      </c>
      <c r="N241" t="s">
        <v>750</v>
      </c>
      <c r="O241" t="s">
        <v>750</v>
      </c>
      <c r="P241" t="s">
        <v>750</v>
      </c>
      <c r="Q241" t="s">
        <v>750</v>
      </c>
      <c r="R241" t="s">
        <v>750</v>
      </c>
      <c r="S241" s="1">
        <v>350</v>
      </c>
      <c r="U241" s="1">
        <v>4</v>
      </c>
      <c r="Z241" s="2">
        <v>48</v>
      </c>
      <c r="AA241" s="1">
        <f t="shared" si="0"/>
        <v>16800</v>
      </c>
    </row>
    <row r="242" spans="1:27" ht="15.75" customHeight="1" x14ac:dyDescent="0.2">
      <c r="A242" s="1" t="s">
        <v>356</v>
      </c>
      <c r="C242" s="1" t="s">
        <v>357</v>
      </c>
      <c r="D242" s="1" t="s">
        <v>357</v>
      </c>
      <c r="E242" s="1">
        <v>11</v>
      </c>
      <c r="F242" t="s">
        <v>689</v>
      </c>
      <c r="G242" t="s">
        <v>691</v>
      </c>
      <c r="H242" t="s">
        <v>693</v>
      </c>
      <c r="I242" t="s">
        <v>683</v>
      </c>
      <c r="J242" t="s">
        <v>752</v>
      </c>
      <c r="K242" t="s">
        <v>750</v>
      </c>
      <c r="L242" t="s">
        <v>750</v>
      </c>
      <c r="M242" t="s">
        <v>750</v>
      </c>
      <c r="N242" t="s">
        <v>750</v>
      </c>
      <c r="O242" t="s">
        <v>750</v>
      </c>
      <c r="P242" t="s">
        <v>750</v>
      </c>
      <c r="Q242" t="s">
        <v>750</v>
      </c>
      <c r="R242" t="s">
        <v>750</v>
      </c>
      <c r="S242" s="1">
        <v>3000</v>
      </c>
      <c r="U242" s="1">
        <v>3</v>
      </c>
      <c r="Z242" s="2">
        <v>45</v>
      </c>
      <c r="AA242" s="1">
        <f t="shared" si="0"/>
        <v>135000</v>
      </c>
    </row>
    <row r="243" spans="1:27" ht="15.75" customHeight="1" x14ac:dyDescent="0.2">
      <c r="A243" s="1" t="s">
        <v>341</v>
      </c>
      <c r="C243" s="1" t="s">
        <v>29</v>
      </c>
      <c r="D243" s="1" t="s">
        <v>30</v>
      </c>
      <c r="E243" s="1">
        <v>38</v>
      </c>
      <c r="F243" t="s">
        <v>693</v>
      </c>
      <c r="G243" t="s">
        <v>814</v>
      </c>
      <c r="H243" t="s">
        <v>718</v>
      </c>
      <c r="I243" t="s">
        <v>697</v>
      </c>
      <c r="J243" t="s">
        <v>682</v>
      </c>
      <c r="K243" t="s">
        <v>681</v>
      </c>
      <c r="L243" t="s">
        <v>750</v>
      </c>
      <c r="M243" t="s">
        <v>750</v>
      </c>
      <c r="N243" t="s">
        <v>750</v>
      </c>
      <c r="O243" t="s">
        <v>750</v>
      </c>
      <c r="P243" t="s">
        <v>750</v>
      </c>
      <c r="Q243" t="s">
        <v>750</v>
      </c>
      <c r="R243" t="s">
        <v>750</v>
      </c>
      <c r="S243" s="1">
        <v>700</v>
      </c>
      <c r="U243" s="1">
        <v>4</v>
      </c>
      <c r="Z243" s="2">
        <v>33</v>
      </c>
      <c r="AA243" s="1">
        <f t="shared" si="0"/>
        <v>23100</v>
      </c>
    </row>
    <row r="244" spans="1:27" ht="15.75" customHeight="1" x14ac:dyDescent="0.2">
      <c r="A244" s="1" t="s">
        <v>381</v>
      </c>
      <c r="C244" s="1" t="s">
        <v>26</v>
      </c>
      <c r="D244" s="1" t="s">
        <v>26</v>
      </c>
      <c r="E244" s="1">
        <v>6</v>
      </c>
      <c r="F244" t="s">
        <v>695</v>
      </c>
      <c r="G244" t="s">
        <v>700</v>
      </c>
      <c r="H244" t="s">
        <v>684</v>
      </c>
      <c r="I244" t="s">
        <v>697</v>
      </c>
      <c r="J244" t="s">
        <v>760</v>
      </c>
      <c r="K244" t="s">
        <v>682</v>
      </c>
      <c r="L244" t="s">
        <v>750</v>
      </c>
      <c r="M244" t="s">
        <v>750</v>
      </c>
      <c r="N244" t="s">
        <v>750</v>
      </c>
      <c r="O244" t="s">
        <v>750</v>
      </c>
      <c r="P244" t="s">
        <v>750</v>
      </c>
      <c r="Q244" t="s">
        <v>750</v>
      </c>
      <c r="R244" t="s">
        <v>750</v>
      </c>
      <c r="S244" s="1">
        <v>600</v>
      </c>
      <c r="U244" s="1">
        <v>3</v>
      </c>
      <c r="Z244" s="2">
        <v>27</v>
      </c>
      <c r="AA244" s="1">
        <f t="shared" si="0"/>
        <v>16200</v>
      </c>
    </row>
    <row r="245" spans="1:27" ht="15.75" customHeight="1" x14ac:dyDescent="0.2">
      <c r="A245" s="1" t="s">
        <v>433</v>
      </c>
      <c r="C245" s="1" t="s">
        <v>29</v>
      </c>
      <c r="D245" s="1" t="s">
        <v>30</v>
      </c>
      <c r="E245" s="1">
        <v>33</v>
      </c>
      <c r="F245" t="s">
        <v>713</v>
      </c>
      <c r="G245" t="s">
        <v>712</v>
      </c>
      <c r="H245" t="s">
        <v>716</v>
      </c>
      <c r="I245" t="s">
        <v>682</v>
      </c>
      <c r="J245" t="s">
        <v>720</v>
      </c>
      <c r="K245" t="s">
        <v>779</v>
      </c>
      <c r="L245" t="s">
        <v>750</v>
      </c>
      <c r="M245" t="s">
        <v>750</v>
      </c>
      <c r="N245" t="s">
        <v>750</v>
      </c>
      <c r="O245" t="s">
        <v>750</v>
      </c>
      <c r="P245" t="s">
        <v>750</v>
      </c>
      <c r="Q245" t="s">
        <v>750</v>
      </c>
      <c r="R245" t="s">
        <v>750</v>
      </c>
      <c r="S245" s="1">
        <v>900</v>
      </c>
      <c r="U245" s="1">
        <v>5</v>
      </c>
      <c r="Z245" s="2">
        <v>27</v>
      </c>
      <c r="AA245" s="1">
        <f t="shared" si="0"/>
        <v>24300</v>
      </c>
    </row>
    <row r="246" spans="1:27" ht="15.75" customHeight="1" x14ac:dyDescent="0.2">
      <c r="A246" s="1" t="s">
        <v>284</v>
      </c>
      <c r="C246" s="1" t="s">
        <v>33</v>
      </c>
      <c r="D246" s="1" t="s">
        <v>33</v>
      </c>
      <c r="E246" s="1">
        <v>40</v>
      </c>
      <c r="F246" t="s">
        <v>713</v>
      </c>
      <c r="G246" t="s">
        <v>779</v>
      </c>
      <c r="H246" t="s">
        <v>716</v>
      </c>
      <c r="I246" t="s">
        <v>720</v>
      </c>
      <c r="J246" t="s">
        <v>750</v>
      </c>
      <c r="K246" t="s">
        <v>750</v>
      </c>
      <c r="L246" t="s">
        <v>750</v>
      </c>
      <c r="M246" t="s">
        <v>750</v>
      </c>
      <c r="N246" t="s">
        <v>750</v>
      </c>
      <c r="O246" t="s">
        <v>750</v>
      </c>
      <c r="P246" t="s">
        <v>750</v>
      </c>
      <c r="Q246" t="s">
        <v>750</v>
      </c>
      <c r="R246" t="s">
        <v>750</v>
      </c>
      <c r="S246" s="1">
        <v>1500</v>
      </c>
      <c r="U246" s="1">
        <v>6</v>
      </c>
      <c r="Z246" s="2">
        <v>25</v>
      </c>
      <c r="AA246" s="1">
        <f t="shared" si="0"/>
        <v>37500</v>
      </c>
    </row>
    <row r="247" spans="1:27" ht="15.75" customHeight="1" x14ac:dyDescent="0.2">
      <c r="A247" s="1" t="s">
        <v>480</v>
      </c>
      <c r="C247" s="1" t="s">
        <v>66</v>
      </c>
      <c r="D247" s="1" t="s">
        <v>20</v>
      </c>
      <c r="E247" s="1">
        <v>28</v>
      </c>
      <c r="F247" t="s">
        <v>703</v>
      </c>
      <c r="G247" t="s">
        <v>713</v>
      </c>
      <c r="H247" t="s">
        <v>756</v>
      </c>
      <c r="I247" t="s">
        <v>681</v>
      </c>
      <c r="J247" t="s">
        <v>720</v>
      </c>
      <c r="K247" t="s">
        <v>750</v>
      </c>
      <c r="L247" t="s">
        <v>750</v>
      </c>
      <c r="M247" t="s">
        <v>750</v>
      </c>
      <c r="N247" t="s">
        <v>750</v>
      </c>
      <c r="O247" t="s">
        <v>750</v>
      </c>
      <c r="P247" t="s">
        <v>750</v>
      </c>
      <c r="Q247" t="s">
        <v>750</v>
      </c>
      <c r="R247" t="s">
        <v>750</v>
      </c>
      <c r="S247" s="1">
        <v>700</v>
      </c>
      <c r="U247" s="1">
        <v>2</v>
      </c>
      <c r="Z247" s="2">
        <v>23</v>
      </c>
      <c r="AA247" s="1">
        <f t="shared" si="0"/>
        <v>16100</v>
      </c>
    </row>
    <row r="248" spans="1:27" ht="15.75" customHeight="1" x14ac:dyDescent="0.2">
      <c r="A248" s="1" t="s">
        <v>201</v>
      </c>
      <c r="C248" s="1" t="s">
        <v>29</v>
      </c>
      <c r="D248" s="1" t="s">
        <v>30</v>
      </c>
      <c r="E248" s="1">
        <v>43</v>
      </c>
      <c r="F248" t="s">
        <v>689</v>
      </c>
      <c r="G248" t="s">
        <v>706</v>
      </c>
      <c r="H248" t="s">
        <v>697</v>
      </c>
      <c r="I248" t="s">
        <v>681</v>
      </c>
      <c r="J248" t="s">
        <v>720</v>
      </c>
      <c r="K248" t="s">
        <v>815</v>
      </c>
      <c r="L248" t="s">
        <v>753</v>
      </c>
      <c r="M248" t="s">
        <v>750</v>
      </c>
      <c r="N248" t="s">
        <v>750</v>
      </c>
      <c r="O248" t="s">
        <v>750</v>
      </c>
      <c r="P248" t="s">
        <v>750</v>
      </c>
      <c r="Q248" t="s">
        <v>750</v>
      </c>
      <c r="R248" t="s">
        <v>750</v>
      </c>
      <c r="S248" s="1">
        <v>39000</v>
      </c>
      <c r="U248" s="1">
        <v>5</v>
      </c>
      <c r="W248" s="1">
        <v>1</v>
      </c>
      <c r="Z248" s="2">
        <v>22</v>
      </c>
      <c r="AA248" s="1">
        <f t="shared" si="0"/>
        <v>858000</v>
      </c>
    </row>
    <row r="249" spans="1:27" ht="15.75" customHeight="1" x14ac:dyDescent="0.2">
      <c r="A249" s="1" t="s">
        <v>205</v>
      </c>
      <c r="C249" s="1" t="s">
        <v>33</v>
      </c>
      <c r="D249" s="1" t="s">
        <v>33</v>
      </c>
      <c r="E249" s="1">
        <v>28</v>
      </c>
      <c r="F249" t="s">
        <v>689</v>
      </c>
      <c r="G249" t="s">
        <v>693</v>
      </c>
      <c r="H249" t="s">
        <v>681</v>
      </c>
      <c r="I249" t="s">
        <v>774</v>
      </c>
      <c r="J249" t="s">
        <v>779</v>
      </c>
      <c r="K249" t="s">
        <v>775</v>
      </c>
      <c r="L249" t="s">
        <v>750</v>
      </c>
      <c r="M249" t="s">
        <v>750</v>
      </c>
      <c r="N249" t="s">
        <v>750</v>
      </c>
      <c r="O249" t="s">
        <v>750</v>
      </c>
      <c r="P249" t="s">
        <v>750</v>
      </c>
      <c r="Q249" t="s">
        <v>750</v>
      </c>
      <c r="R249" t="s">
        <v>750</v>
      </c>
      <c r="S249" s="1">
        <v>1100</v>
      </c>
      <c r="U249" s="1">
        <v>5</v>
      </c>
      <c r="Z249" s="2">
        <v>14</v>
      </c>
      <c r="AA249" s="1">
        <f t="shared" si="0"/>
        <v>15400</v>
      </c>
    </row>
    <row r="250" spans="1:27" ht="15.75" customHeight="1" x14ac:dyDescent="0.2">
      <c r="A250" s="1" t="s">
        <v>385</v>
      </c>
      <c r="C250" s="1" t="s">
        <v>66</v>
      </c>
      <c r="D250" s="1" t="s">
        <v>20</v>
      </c>
      <c r="E250" s="1">
        <v>10</v>
      </c>
      <c r="F250" t="s">
        <v>689</v>
      </c>
      <c r="G250" t="s">
        <v>693</v>
      </c>
      <c r="H250" t="s">
        <v>682</v>
      </c>
      <c r="I250" t="s">
        <v>752</v>
      </c>
      <c r="J250" t="s">
        <v>830</v>
      </c>
      <c r="K250" t="s">
        <v>720</v>
      </c>
      <c r="L250" t="s">
        <v>750</v>
      </c>
      <c r="M250" t="s">
        <v>750</v>
      </c>
      <c r="N250" t="s">
        <v>750</v>
      </c>
      <c r="O250" t="s">
        <v>750</v>
      </c>
      <c r="P250" t="s">
        <v>750</v>
      </c>
      <c r="Q250" t="s">
        <v>750</v>
      </c>
      <c r="R250" t="s">
        <v>750</v>
      </c>
      <c r="S250" s="1">
        <v>500</v>
      </c>
      <c r="U250" s="1">
        <v>4</v>
      </c>
      <c r="Z250" s="2">
        <v>14</v>
      </c>
      <c r="AA250" s="1">
        <f t="shared" si="0"/>
        <v>7000</v>
      </c>
    </row>
    <row r="251" spans="1:27" ht="15.75" customHeight="1" x14ac:dyDescent="0.2">
      <c r="A251" s="1" t="s">
        <v>231</v>
      </c>
      <c r="C251" s="1" t="s">
        <v>29</v>
      </c>
      <c r="D251" s="1" t="s">
        <v>30</v>
      </c>
      <c r="E251" s="1">
        <v>46</v>
      </c>
      <c r="F251" t="s">
        <v>699</v>
      </c>
      <c r="G251" t="s">
        <v>698</v>
      </c>
      <c r="H251" t="s">
        <v>814</v>
      </c>
      <c r="I251" t="s">
        <v>701</v>
      </c>
      <c r="J251" t="s">
        <v>681</v>
      </c>
      <c r="K251" t="s">
        <v>774</v>
      </c>
      <c r="L251" t="s">
        <v>750</v>
      </c>
      <c r="M251" t="s">
        <v>750</v>
      </c>
      <c r="N251" t="s">
        <v>750</v>
      </c>
      <c r="O251" t="s">
        <v>750</v>
      </c>
      <c r="P251" t="s">
        <v>750</v>
      </c>
      <c r="Q251" t="s">
        <v>750</v>
      </c>
      <c r="R251" t="s">
        <v>750</v>
      </c>
      <c r="S251" s="1">
        <v>1150</v>
      </c>
      <c r="U251" s="1">
        <v>5</v>
      </c>
      <c r="W251" s="1">
        <v>1</v>
      </c>
      <c r="Z251" s="2">
        <v>5</v>
      </c>
      <c r="AA251" s="1">
        <f t="shared" si="0"/>
        <v>5750</v>
      </c>
    </row>
    <row r="252" spans="1:27" ht="15.75" customHeight="1" x14ac:dyDescent="0.2">
      <c r="Z252" s="5"/>
    </row>
    <row r="253" spans="1:27" ht="15.75" customHeight="1" x14ac:dyDescent="0.2">
      <c r="Z253" s="5"/>
    </row>
    <row r="254" spans="1:27" ht="15.75" customHeight="1" x14ac:dyDescent="0.2">
      <c r="Z254" s="5"/>
    </row>
    <row r="255" spans="1:27" ht="15.75" customHeight="1" x14ac:dyDescent="0.2">
      <c r="Z255" s="5"/>
    </row>
    <row r="256" spans="1:27" ht="15.75" customHeight="1" x14ac:dyDescent="0.2">
      <c r="Z256" s="5"/>
    </row>
    <row r="257" spans="26:26" ht="15.75" customHeight="1" x14ac:dyDescent="0.2">
      <c r="Z257" s="5"/>
    </row>
    <row r="258" spans="26:26" ht="15.75" customHeight="1" x14ac:dyDescent="0.2">
      <c r="Z258" s="5"/>
    </row>
    <row r="259" spans="26:26" ht="15.75" customHeight="1" x14ac:dyDescent="0.2">
      <c r="Z259" s="5"/>
    </row>
    <row r="260" spans="26:26" ht="15.75" customHeight="1" x14ac:dyDescent="0.2">
      <c r="Z260" s="5"/>
    </row>
    <row r="261" spans="26:26" ht="15.75" customHeight="1" x14ac:dyDescent="0.2">
      <c r="Z261" s="5"/>
    </row>
    <row r="262" spans="26:26" ht="15.75" customHeight="1" x14ac:dyDescent="0.2">
      <c r="Z262" s="5"/>
    </row>
    <row r="263" spans="26:26" ht="15.75" customHeight="1" x14ac:dyDescent="0.2">
      <c r="Z263" s="5"/>
    </row>
    <row r="264" spans="26:26" ht="15.75" customHeight="1" x14ac:dyDescent="0.2">
      <c r="Z264" s="5"/>
    </row>
    <row r="265" spans="26:26" ht="15.75" customHeight="1" x14ac:dyDescent="0.2">
      <c r="Z265" s="5"/>
    </row>
    <row r="266" spans="26:26" ht="15.75" customHeight="1" x14ac:dyDescent="0.2">
      <c r="Z266" s="5"/>
    </row>
    <row r="267" spans="26:26" ht="15.75" customHeight="1" x14ac:dyDescent="0.2">
      <c r="Z267" s="5"/>
    </row>
    <row r="268" spans="26:26" ht="15.75" customHeight="1" x14ac:dyDescent="0.2">
      <c r="Z268" s="5"/>
    </row>
    <row r="269" spans="26:26" ht="15.75" customHeight="1" x14ac:dyDescent="0.2">
      <c r="Z269" s="5"/>
    </row>
    <row r="270" spans="26:26" ht="15.75" customHeight="1" x14ac:dyDescent="0.2">
      <c r="Z270" s="5"/>
    </row>
    <row r="271" spans="26:26" ht="15.75" customHeight="1" x14ac:dyDescent="0.2">
      <c r="Z271" s="5"/>
    </row>
    <row r="272" spans="26:26" ht="15.75" customHeight="1" x14ac:dyDescent="0.2">
      <c r="Z272" s="5"/>
    </row>
    <row r="273" spans="26:26" ht="15.75" customHeight="1" x14ac:dyDescent="0.2">
      <c r="Z273" s="5"/>
    </row>
    <row r="274" spans="26:26" ht="15.75" customHeight="1" x14ac:dyDescent="0.2">
      <c r="Z274" s="5"/>
    </row>
    <row r="275" spans="26:26" ht="15.75" customHeight="1" x14ac:dyDescent="0.2">
      <c r="Z275" s="5"/>
    </row>
    <row r="276" spans="26:26" ht="15.75" customHeight="1" x14ac:dyDescent="0.2">
      <c r="Z276" s="5"/>
    </row>
    <row r="277" spans="26:26" ht="15.75" customHeight="1" x14ac:dyDescent="0.2">
      <c r="Z277" s="5"/>
    </row>
    <row r="278" spans="26:26" ht="15.75" customHeight="1" x14ac:dyDescent="0.2">
      <c r="Z278" s="5"/>
    </row>
    <row r="279" spans="26:26" ht="15.75" customHeight="1" x14ac:dyDescent="0.2">
      <c r="Z279" s="5"/>
    </row>
    <row r="280" spans="26:26" ht="15.75" customHeight="1" x14ac:dyDescent="0.2">
      <c r="Z280" s="5"/>
    </row>
    <row r="281" spans="26:26" ht="15.75" customHeight="1" x14ac:dyDescent="0.2">
      <c r="Z281" s="5"/>
    </row>
    <row r="282" spans="26:26" ht="15.75" customHeight="1" x14ac:dyDescent="0.2">
      <c r="Z282" s="5"/>
    </row>
    <row r="283" spans="26:26" ht="15.75" customHeight="1" x14ac:dyDescent="0.2">
      <c r="Z283" s="5"/>
    </row>
    <row r="284" spans="26:26" ht="15.75" customHeight="1" x14ac:dyDescent="0.2">
      <c r="Z284" s="5"/>
    </row>
    <row r="285" spans="26:26" ht="15.75" customHeight="1" x14ac:dyDescent="0.2">
      <c r="Z285" s="5"/>
    </row>
    <row r="286" spans="26:26" ht="15.75" customHeight="1" x14ac:dyDescent="0.2">
      <c r="Z286" s="5"/>
    </row>
    <row r="287" spans="26:26" ht="15.75" customHeight="1" x14ac:dyDescent="0.2">
      <c r="Z287" s="5"/>
    </row>
    <row r="288" spans="26:26" ht="15.75" customHeight="1" x14ac:dyDescent="0.2">
      <c r="Z288" s="5"/>
    </row>
    <row r="289" spans="26:26" ht="15.75" customHeight="1" x14ac:dyDescent="0.2">
      <c r="Z289" s="5"/>
    </row>
    <row r="290" spans="26:26" ht="15.75" customHeight="1" x14ac:dyDescent="0.2">
      <c r="Z290" s="5"/>
    </row>
    <row r="291" spans="26:26" ht="15.75" customHeight="1" x14ac:dyDescent="0.2">
      <c r="Z291" s="5"/>
    </row>
    <row r="292" spans="26:26" ht="15.75" customHeight="1" x14ac:dyDescent="0.2">
      <c r="Z292" s="5"/>
    </row>
    <row r="293" spans="26:26" ht="15.75" customHeight="1" x14ac:dyDescent="0.2">
      <c r="Z293" s="5"/>
    </row>
    <row r="294" spans="26:26" ht="15.75" customHeight="1" x14ac:dyDescent="0.2">
      <c r="Z294" s="5"/>
    </row>
    <row r="295" spans="26:26" ht="15.75" customHeight="1" x14ac:dyDescent="0.2">
      <c r="Z295" s="5"/>
    </row>
    <row r="296" spans="26:26" ht="15.75" customHeight="1" x14ac:dyDescent="0.2">
      <c r="Z296" s="5"/>
    </row>
    <row r="297" spans="26:26" ht="15.75" customHeight="1" x14ac:dyDescent="0.2">
      <c r="Z297" s="5"/>
    </row>
    <row r="298" spans="26:26" ht="15.75" customHeight="1" x14ac:dyDescent="0.2">
      <c r="Z298" s="5"/>
    </row>
    <row r="299" spans="26:26" ht="15.75" customHeight="1" x14ac:dyDescent="0.2">
      <c r="Z299" s="5"/>
    </row>
    <row r="300" spans="26:26" ht="15.75" customHeight="1" x14ac:dyDescent="0.2">
      <c r="Z300" s="5"/>
    </row>
    <row r="301" spans="26:26" ht="15.75" customHeight="1" x14ac:dyDescent="0.2">
      <c r="Z301" s="5"/>
    </row>
    <row r="302" spans="26:26" ht="15.75" customHeight="1" x14ac:dyDescent="0.2">
      <c r="Z302" s="5"/>
    </row>
    <row r="303" spans="26:26" ht="15.75" customHeight="1" x14ac:dyDescent="0.2">
      <c r="Z303" s="5"/>
    </row>
    <row r="304" spans="26:26" ht="15.75" customHeight="1" x14ac:dyDescent="0.2">
      <c r="Z304" s="5"/>
    </row>
    <row r="305" spans="26:26" ht="15.75" customHeight="1" x14ac:dyDescent="0.2">
      <c r="Z305" s="5"/>
    </row>
    <row r="306" spans="26:26" ht="15.75" customHeight="1" x14ac:dyDescent="0.2">
      <c r="Z306" s="5"/>
    </row>
    <row r="307" spans="26:26" ht="15.75" customHeight="1" x14ac:dyDescent="0.2">
      <c r="Z307" s="5"/>
    </row>
    <row r="308" spans="26:26" ht="15.75" customHeight="1" x14ac:dyDescent="0.2">
      <c r="Z308" s="5"/>
    </row>
    <row r="309" spans="26:26" ht="15.75" customHeight="1" x14ac:dyDescent="0.2">
      <c r="Z309" s="5"/>
    </row>
    <row r="310" spans="26:26" ht="15.75" customHeight="1" x14ac:dyDescent="0.2">
      <c r="Z310" s="5"/>
    </row>
    <row r="311" spans="26:26" ht="15.75" customHeight="1" x14ac:dyDescent="0.2">
      <c r="Z311" s="5"/>
    </row>
    <row r="312" spans="26:26" ht="15.75" customHeight="1" x14ac:dyDescent="0.2">
      <c r="Z312" s="5"/>
    </row>
    <row r="313" spans="26:26" ht="15.75" customHeight="1" x14ac:dyDescent="0.2">
      <c r="Z313" s="5"/>
    </row>
    <row r="314" spans="26:26" ht="15.75" customHeight="1" x14ac:dyDescent="0.2">
      <c r="Z314" s="5"/>
    </row>
    <row r="315" spans="26:26" ht="15.75" customHeight="1" x14ac:dyDescent="0.2">
      <c r="Z315" s="5"/>
    </row>
    <row r="316" spans="26:26" ht="15.75" customHeight="1" x14ac:dyDescent="0.2">
      <c r="Z316" s="5"/>
    </row>
    <row r="317" spans="26:26" ht="15.75" customHeight="1" x14ac:dyDescent="0.2">
      <c r="Z317" s="5"/>
    </row>
    <row r="318" spans="26:26" ht="15.75" customHeight="1" x14ac:dyDescent="0.2">
      <c r="Z318" s="5"/>
    </row>
    <row r="319" spans="26:26" ht="15.75" customHeight="1" x14ac:dyDescent="0.2">
      <c r="Z319" s="5"/>
    </row>
    <row r="320" spans="26:26" ht="15.75" customHeight="1" x14ac:dyDescent="0.2">
      <c r="Z320" s="5"/>
    </row>
    <row r="321" spans="26:26" ht="15.75" customHeight="1" x14ac:dyDescent="0.2">
      <c r="Z321" s="5"/>
    </row>
    <row r="322" spans="26:26" ht="15.75" customHeight="1" x14ac:dyDescent="0.2">
      <c r="Z322" s="5"/>
    </row>
    <row r="323" spans="26:26" ht="15.75" customHeight="1" x14ac:dyDescent="0.2">
      <c r="Z323" s="5"/>
    </row>
    <row r="324" spans="26:26" ht="15.75" customHeight="1" x14ac:dyDescent="0.2">
      <c r="Z324" s="5"/>
    </row>
    <row r="325" spans="26:26" ht="15.75" customHeight="1" x14ac:dyDescent="0.2">
      <c r="Z325" s="5"/>
    </row>
    <row r="326" spans="26:26" ht="15.75" customHeight="1" x14ac:dyDescent="0.2">
      <c r="Z326" s="5"/>
    </row>
    <row r="327" spans="26:26" ht="15.75" customHeight="1" x14ac:dyDescent="0.2">
      <c r="Z327" s="5"/>
    </row>
    <row r="328" spans="26:26" ht="15.75" customHeight="1" x14ac:dyDescent="0.2">
      <c r="Z328" s="5"/>
    </row>
    <row r="329" spans="26:26" ht="15.75" customHeight="1" x14ac:dyDescent="0.2">
      <c r="Z329" s="5"/>
    </row>
    <row r="330" spans="26:26" ht="15.75" customHeight="1" x14ac:dyDescent="0.2">
      <c r="Z330" s="5"/>
    </row>
    <row r="331" spans="26:26" ht="15.75" customHeight="1" x14ac:dyDescent="0.2">
      <c r="Z331" s="5"/>
    </row>
    <row r="332" spans="26:26" ht="15.75" customHeight="1" x14ac:dyDescent="0.2">
      <c r="Z332" s="5"/>
    </row>
    <row r="333" spans="26:26" ht="15.75" customHeight="1" x14ac:dyDescent="0.2">
      <c r="Z333" s="5"/>
    </row>
    <row r="334" spans="26:26" ht="15.75" customHeight="1" x14ac:dyDescent="0.2">
      <c r="Z334" s="5"/>
    </row>
    <row r="335" spans="26:26" ht="15.75" customHeight="1" x14ac:dyDescent="0.2">
      <c r="Z335" s="5"/>
    </row>
    <row r="336" spans="26:26" ht="15.75" customHeight="1" x14ac:dyDescent="0.2">
      <c r="Z336" s="5"/>
    </row>
    <row r="337" spans="26:26" ht="15.75" customHeight="1" x14ac:dyDescent="0.2">
      <c r="Z337" s="5"/>
    </row>
    <row r="338" spans="26:26" ht="15.75" customHeight="1" x14ac:dyDescent="0.2">
      <c r="Z338" s="5"/>
    </row>
    <row r="339" spans="26:26" ht="15.75" customHeight="1" x14ac:dyDescent="0.2">
      <c r="Z339" s="5"/>
    </row>
    <row r="340" spans="26:26" ht="15.75" customHeight="1" x14ac:dyDescent="0.2">
      <c r="Z340" s="5"/>
    </row>
    <row r="341" spans="26:26" ht="15.75" customHeight="1" x14ac:dyDescent="0.2">
      <c r="Z341" s="5"/>
    </row>
    <row r="342" spans="26:26" ht="15.75" customHeight="1" x14ac:dyDescent="0.2">
      <c r="Z342" s="5"/>
    </row>
    <row r="343" spans="26:26" ht="15.75" customHeight="1" x14ac:dyDescent="0.2">
      <c r="Z343" s="5"/>
    </row>
    <row r="344" spans="26:26" ht="15.75" customHeight="1" x14ac:dyDescent="0.2">
      <c r="Z344" s="5"/>
    </row>
    <row r="345" spans="26:26" ht="15.75" customHeight="1" x14ac:dyDescent="0.2">
      <c r="Z345" s="5"/>
    </row>
    <row r="346" spans="26:26" ht="15.75" customHeight="1" x14ac:dyDescent="0.2">
      <c r="Z346" s="5"/>
    </row>
    <row r="347" spans="26:26" ht="15.75" customHeight="1" x14ac:dyDescent="0.2">
      <c r="Z347" s="5"/>
    </row>
    <row r="348" spans="26:26" ht="15.75" customHeight="1" x14ac:dyDescent="0.2">
      <c r="Z348" s="5"/>
    </row>
    <row r="349" spans="26:26" ht="15.75" customHeight="1" x14ac:dyDescent="0.2">
      <c r="Z349" s="5"/>
    </row>
    <row r="350" spans="26:26" ht="15.75" customHeight="1" x14ac:dyDescent="0.2">
      <c r="Z350" s="5"/>
    </row>
    <row r="351" spans="26:26" ht="15.75" customHeight="1" x14ac:dyDescent="0.2">
      <c r="Z351" s="5"/>
    </row>
    <row r="352" spans="26:26" ht="15.75" customHeight="1" x14ac:dyDescent="0.2">
      <c r="Z352" s="5"/>
    </row>
    <row r="353" spans="26:26" ht="15.75" customHeight="1" x14ac:dyDescent="0.2">
      <c r="Z353" s="5"/>
    </row>
    <row r="354" spans="26:26" ht="15.75" customHeight="1" x14ac:dyDescent="0.2">
      <c r="Z354" s="5"/>
    </row>
    <row r="355" spans="26:26" ht="15.75" customHeight="1" x14ac:dyDescent="0.2">
      <c r="Z355" s="5"/>
    </row>
    <row r="356" spans="26:26" ht="15.75" customHeight="1" x14ac:dyDescent="0.2">
      <c r="Z356" s="5"/>
    </row>
    <row r="357" spans="26:26" ht="15.75" customHeight="1" x14ac:dyDescent="0.2">
      <c r="Z357" s="5"/>
    </row>
    <row r="358" spans="26:26" ht="15.75" customHeight="1" x14ac:dyDescent="0.2">
      <c r="Z358" s="5"/>
    </row>
    <row r="359" spans="26:26" ht="15.75" customHeight="1" x14ac:dyDescent="0.2">
      <c r="Z359" s="5"/>
    </row>
    <row r="360" spans="26:26" ht="15.75" customHeight="1" x14ac:dyDescent="0.2">
      <c r="Z360" s="5"/>
    </row>
    <row r="361" spans="26:26" ht="15.75" customHeight="1" x14ac:dyDescent="0.2">
      <c r="Z361" s="5"/>
    </row>
    <row r="362" spans="26:26" ht="15.75" customHeight="1" x14ac:dyDescent="0.2">
      <c r="Z362" s="5"/>
    </row>
    <row r="363" spans="26:26" ht="15.75" customHeight="1" x14ac:dyDescent="0.2">
      <c r="Z363" s="5"/>
    </row>
    <row r="364" spans="26:26" ht="15.75" customHeight="1" x14ac:dyDescent="0.2">
      <c r="Z364" s="5"/>
    </row>
    <row r="365" spans="26:26" ht="15.75" customHeight="1" x14ac:dyDescent="0.2">
      <c r="Z365" s="5"/>
    </row>
    <row r="366" spans="26:26" ht="15.75" customHeight="1" x14ac:dyDescent="0.2">
      <c r="Z366" s="5"/>
    </row>
    <row r="367" spans="26:26" ht="15.75" customHeight="1" x14ac:dyDescent="0.2">
      <c r="Z367" s="5"/>
    </row>
    <row r="368" spans="26:26" ht="15.75" customHeight="1" x14ac:dyDescent="0.2">
      <c r="Z368" s="5"/>
    </row>
    <row r="369" spans="26:26" ht="15.75" customHeight="1" x14ac:dyDescent="0.2">
      <c r="Z369" s="5"/>
    </row>
    <row r="370" spans="26:26" ht="15.75" customHeight="1" x14ac:dyDescent="0.2">
      <c r="Z370" s="5"/>
    </row>
    <row r="371" spans="26:26" ht="15.75" customHeight="1" x14ac:dyDescent="0.2">
      <c r="Z371" s="5"/>
    </row>
    <row r="372" spans="26:26" ht="15.75" customHeight="1" x14ac:dyDescent="0.2">
      <c r="Z372" s="5"/>
    </row>
    <row r="373" spans="26:26" ht="15.75" customHeight="1" x14ac:dyDescent="0.2">
      <c r="Z373" s="5"/>
    </row>
    <row r="374" spans="26:26" ht="15.75" customHeight="1" x14ac:dyDescent="0.2">
      <c r="Z374" s="5"/>
    </row>
    <row r="375" spans="26:26" ht="15.75" customHeight="1" x14ac:dyDescent="0.2">
      <c r="Z375" s="5"/>
    </row>
    <row r="376" spans="26:26" ht="15.75" customHeight="1" x14ac:dyDescent="0.2">
      <c r="Z376" s="5"/>
    </row>
    <row r="377" spans="26:26" ht="15.75" customHeight="1" x14ac:dyDescent="0.2">
      <c r="Z377" s="5"/>
    </row>
    <row r="378" spans="26:26" ht="15.75" customHeight="1" x14ac:dyDescent="0.2">
      <c r="Z378" s="5"/>
    </row>
    <row r="379" spans="26:26" ht="15.75" customHeight="1" x14ac:dyDescent="0.2">
      <c r="Z379" s="5"/>
    </row>
    <row r="380" spans="26:26" ht="15.75" customHeight="1" x14ac:dyDescent="0.2">
      <c r="Z380" s="5"/>
    </row>
    <row r="381" spans="26:26" ht="15.75" customHeight="1" x14ac:dyDescent="0.2">
      <c r="Z381" s="5"/>
    </row>
    <row r="382" spans="26:26" ht="15.75" customHeight="1" x14ac:dyDescent="0.2">
      <c r="Z382" s="5"/>
    </row>
    <row r="383" spans="26:26" ht="15.75" customHeight="1" x14ac:dyDescent="0.2">
      <c r="Z383" s="5"/>
    </row>
    <row r="384" spans="26:26" ht="15.75" customHeight="1" x14ac:dyDescent="0.2">
      <c r="Z384" s="5"/>
    </row>
    <row r="385" spans="26:26" ht="15.75" customHeight="1" x14ac:dyDescent="0.2">
      <c r="Z385" s="5"/>
    </row>
    <row r="386" spans="26:26" ht="15.75" customHeight="1" x14ac:dyDescent="0.2">
      <c r="Z386" s="5"/>
    </row>
    <row r="387" spans="26:26" ht="15.75" customHeight="1" x14ac:dyDescent="0.2">
      <c r="Z387" s="5"/>
    </row>
    <row r="388" spans="26:26" ht="15.75" customHeight="1" x14ac:dyDescent="0.2">
      <c r="Z388" s="5"/>
    </row>
    <row r="389" spans="26:26" ht="15.75" customHeight="1" x14ac:dyDescent="0.2">
      <c r="Z389" s="5"/>
    </row>
    <row r="390" spans="26:26" ht="15.75" customHeight="1" x14ac:dyDescent="0.2">
      <c r="Z390" s="5"/>
    </row>
    <row r="391" spans="26:26" ht="15.75" customHeight="1" x14ac:dyDescent="0.2">
      <c r="Z391" s="5"/>
    </row>
    <row r="392" spans="26:26" ht="15.75" customHeight="1" x14ac:dyDescent="0.2">
      <c r="Z392" s="5"/>
    </row>
    <row r="393" spans="26:26" ht="15.75" customHeight="1" x14ac:dyDescent="0.2">
      <c r="Z393" s="5"/>
    </row>
    <row r="394" spans="26:26" ht="15.75" customHeight="1" x14ac:dyDescent="0.2">
      <c r="Z394" s="5"/>
    </row>
    <row r="395" spans="26:26" ht="15.75" customHeight="1" x14ac:dyDescent="0.2">
      <c r="Z395" s="5"/>
    </row>
    <row r="396" spans="26:26" ht="15.75" customHeight="1" x14ac:dyDescent="0.2">
      <c r="Z396" s="5"/>
    </row>
    <row r="397" spans="26:26" ht="15.75" customHeight="1" x14ac:dyDescent="0.2">
      <c r="Z397" s="5"/>
    </row>
    <row r="398" spans="26:26" ht="15.75" customHeight="1" x14ac:dyDescent="0.2">
      <c r="Z398" s="5"/>
    </row>
    <row r="399" spans="26:26" ht="15.75" customHeight="1" x14ac:dyDescent="0.2">
      <c r="Z399" s="5"/>
    </row>
    <row r="400" spans="26:26" ht="15.75" customHeight="1" x14ac:dyDescent="0.2">
      <c r="Z400" s="5"/>
    </row>
    <row r="401" spans="26:26" ht="15.75" customHeight="1" x14ac:dyDescent="0.2">
      <c r="Z401" s="5"/>
    </row>
    <row r="402" spans="26:26" ht="15.75" customHeight="1" x14ac:dyDescent="0.2">
      <c r="Z402" s="5"/>
    </row>
    <row r="403" spans="26:26" ht="15.75" customHeight="1" x14ac:dyDescent="0.2">
      <c r="Z403" s="5"/>
    </row>
    <row r="404" spans="26:26" ht="15.75" customHeight="1" x14ac:dyDescent="0.2">
      <c r="Z404" s="5"/>
    </row>
    <row r="405" spans="26:26" ht="15.75" customHeight="1" x14ac:dyDescent="0.2">
      <c r="Z405" s="5"/>
    </row>
    <row r="406" spans="26:26" ht="15.75" customHeight="1" x14ac:dyDescent="0.2">
      <c r="Z406" s="5"/>
    </row>
    <row r="407" spans="26:26" ht="15.75" customHeight="1" x14ac:dyDescent="0.2">
      <c r="Z407" s="5"/>
    </row>
    <row r="408" spans="26:26" ht="15.75" customHeight="1" x14ac:dyDescent="0.2">
      <c r="Z408" s="5"/>
    </row>
    <row r="409" spans="26:26" ht="15.75" customHeight="1" x14ac:dyDescent="0.2">
      <c r="Z409" s="5"/>
    </row>
    <row r="410" spans="26:26" ht="15.75" customHeight="1" x14ac:dyDescent="0.2">
      <c r="Z410" s="5"/>
    </row>
    <row r="411" spans="26:26" ht="15.75" customHeight="1" x14ac:dyDescent="0.2">
      <c r="Z411" s="5"/>
    </row>
    <row r="412" spans="26:26" ht="15.75" customHeight="1" x14ac:dyDescent="0.2">
      <c r="Z412" s="5"/>
    </row>
    <row r="413" spans="26:26" ht="15.75" customHeight="1" x14ac:dyDescent="0.2">
      <c r="Z413" s="5"/>
    </row>
    <row r="414" spans="26:26" ht="15.75" customHeight="1" x14ac:dyDescent="0.2">
      <c r="Z414" s="5"/>
    </row>
    <row r="415" spans="26:26" ht="15.75" customHeight="1" x14ac:dyDescent="0.2">
      <c r="Z415" s="5"/>
    </row>
    <row r="416" spans="26:26" ht="15.75" customHeight="1" x14ac:dyDescent="0.2">
      <c r="Z416" s="5"/>
    </row>
    <row r="417" spans="26:26" ht="15.75" customHeight="1" x14ac:dyDescent="0.2">
      <c r="Z417" s="5"/>
    </row>
    <row r="418" spans="26:26" ht="15.75" customHeight="1" x14ac:dyDescent="0.2">
      <c r="Z418" s="5"/>
    </row>
    <row r="419" spans="26:26" ht="15.75" customHeight="1" x14ac:dyDescent="0.2">
      <c r="Z419" s="5"/>
    </row>
    <row r="420" spans="26:26" ht="15.75" customHeight="1" x14ac:dyDescent="0.2">
      <c r="Z420" s="5"/>
    </row>
    <row r="421" spans="26:26" ht="15.75" customHeight="1" x14ac:dyDescent="0.2">
      <c r="Z421" s="5"/>
    </row>
    <row r="422" spans="26:26" ht="15.75" customHeight="1" x14ac:dyDescent="0.2">
      <c r="Z422" s="5"/>
    </row>
    <row r="423" spans="26:26" ht="15.75" customHeight="1" x14ac:dyDescent="0.2">
      <c r="Z423" s="5"/>
    </row>
    <row r="424" spans="26:26" ht="15.75" customHeight="1" x14ac:dyDescent="0.2">
      <c r="Z424" s="5"/>
    </row>
    <row r="425" spans="26:26" ht="15.75" customHeight="1" x14ac:dyDescent="0.2">
      <c r="Z425" s="5"/>
    </row>
    <row r="426" spans="26:26" ht="15.75" customHeight="1" x14ac:dyDescent="0.2">
      <c r="Z426" s="5"/>
    </row>
    <row r="427" spans="26:26" ht="15.75" customHeight="1" x14ac:dyDescent="0.2">
      <c r="Z427" s="5"/>
    </row>
    <row r="428" spans="26:26" ht="15.75" customHeight="1" x14ac:dyDescent="0.2">
      <c r="Z428" s="5"/>
    </row>
    <row r="429" spans="26:26" ht="15.75" customHeight="1" x14ac:dyDescent="0.2">
      <c r="Z429" s="5"/>
    </row>
    <row r="430" spans="26:26" ht="15.75" customHeight="1" x14ac:dyDescent="0.2">
      <c r="Z430" s="5"/>
    </row>
    <row r="431" spans="26:26" ht="15.75" customHeight="1" x14ac:dyDescent="0.2">
      <c r="Z431" s="5"/>
    </row>
    <row r="432" spans="26:26" ht="15.75" customHeight="1" x14ac:dyDescent="0.2">
      <c r="Z432" s="5"/>
    </row>
    <row r="433" spans="26:26" ht="15.75" customHeight="1" x14ac:dyDescent="0.2">
      <c r="Z433" s="5"/>
    </row>
    <row r="434" spans="26:26" ht="15.75" customHeight="1" x14ac:dyDescent="0.2">
      <c r="Z434" s="5"/>
    </row>
    <row r="435" spans="26:26" ht="15.75" customHeight="1" x14ac:dyDescent="0.2">
      <c r="Z435" s="5"/>
    </row>
    <row r="436" spans="26:26" ht="15.75" customHeight="1" x14ac:dyDescent="0.2">
      <c r="Z436" s="5"/>
    </row>
    <row r="437" spans="26:26" ht="15.75" customHeight="1" x14ac:dyDescent="0.2">
      <c r="Z437" s="5"/>
    </row>
    <row r="438" spans="26:26" ht="15.75" customHeight="1" x14ac:dyDescent="0.2">
      <c r="Z438" s="5"/>
    </row>
    <row r="439" spans="26:26" ht="15.75" customHeight="1" x14ac:dyDescent="0.2">
      <c r="Z439" s="5"/>
    </row>
    <row r="440" spans="26:26" ht="15.75" customHeight="1" x14ac:dyDescent="0.2">
      <c r="Z440" s="5"/>
    </row>
    <row r="441" spans="26:26" ht="15.75" customHeight="1" x14ac:dyDescent="0.2">
      <c r="Z441" s="5"/>
    </row>
    <row r="442" spans="26:26" ht="15.75" customHeight="1" x14ac:dyDescent="0.2">
      <c r="Z442" s="5"/>
    </row>
    <row r="443" spans="26:26" ht="15.75" customHeight="1" x14ac:dyDescent="0.2">
      <c r="Z443" s="5"/>
    </row>
    <row r="444" spans="26:26" ht="15.75" customHeight="1" x14ac:dyDescent="0.2">
      <c r="Z444" s="5"/>
    </row>
    <row r="445" spans="26:26" ht="15.75" customHeight="1" x14ac:dyDescent="0.2">
      <c r="Z445" s="5"/>
    </row>
    <row r="446" spans="26:26" ht="15.75" customHeight="1" x14ac:dyDescent="0.2">
      <c r="Z446" s="5"/>
    </row>
    <row r="447" spans="26:26" ht="15.75" customHeight="1" x14ac:dyDescent="0.2">
      <c r="Z447" s="5"/>
    </row>
    <row r="448" spans="26:26" ht="15.75" customHeight="1" x14ac:dyDescent="0.2">
      <c r="Z448" s="5"/>
    </row>
    <row r="449" spans="26:26" ht="15.75" customHeight="1" x14ac:dyDescent="0.2">
      <c r="Z449" s="5"/>
    </row>
    <row r="450" spans="26:26" ht="15.75" customHeight="1" x14ac:dyDescent="0.2">
      <c r="Z450" s="5"/>
    </row>
    <row r="451" spans="26:26" ht="15.75" customHeight="1" x14ac:dyDescent="0.2">
      <c r="Z451" s="5"/>
    </row>
    <row r="452" spans="26:26" ht="15.75" customHeight="1" x14ac:dyDescent="0.2">
      <c r="Z452" s="5"/>
    </row>
    <row r="453" spans="26:26" ht="15.75" customHeight="1" x14ac:dyDescent="0.2">
      <c r="Z453" s="5"/>
    </row>
    <row r="454" spans="26:26" ht="15.75" customHeight="1" x14ac:dyDescent="0.2">
      <c r="Z454" s="5"/>
    </row>
    <row r="455" spans="26:26" ht="15.75" customHeight="1" x14ac:dyDescent="0.2">
      <c r="Z455" s="5"/>
    </row>
    <row r="456" spans="26:26" ht="15.75" customHeight="1" x14ac:dyDescent="0.2">
      <c r="Z456" s="5"/>
    </row>
    <row r="457" spans="26:26" ht="15.75" customHeight="1" x14ac:dyDescent="0.2">
      <c r="Z457" s="5"/>
    </row>
    <row r="458" spans="26:26" ht="15.75" customHeight="1" x14ac:dyDescent="0.2">
      <c r="Z458" s="5"/>
    </row>
    <row r="459" spans="26:26" ht="15.75" customHeight="1" x14ac:dyDescent="0.2">
      <c r="Z459" s="5"/>
    </row>
    <row r="460" spans="26:26" ht="15.75" customHeight="1" x14ac:dyDescent="0.2">
      <c r="Z460" s="5"/>
    </row>
    <row r="461" spans="26:26" ht="15.75" customHeight="1" x14ac:dyDescent="0.2">
      <c r="Z461" s="5"/>
    </row>
    <row r="462" spans="26:26" ht="15.75" customHeight="1" x14ac:dyDescent="0.2">
      <c r="Z462" s="5"/>
    </row>
    <row r="463" spans="26:26" ht="15.75" customHeight="1" x14ac:dyDescent="0.2">
      <c r="Z463" s="5"/>
    </row>
    <row r="464" spans="26:26" ht="15.75" customHeight="1" x14ac:dyDescent="0.2">
      <c r="Z464" s="5"/>
    </row>
    <row r="465" spans="26:26" ht="15.75" customHeight="1" x14ac:dyDescent="0.2">
      <c r="Z465" s="5"/>
    </row>
    <row r="466" spans="26:26" ht="15.75" customHeight="1" x14ac:dyDescent="0.2">
      <c r="Z466" s="5"/>
    </row>
    <row r="467" spans="26:26" ht="15.75" customHeight="1" x14ac:dyDescent="0.2">
      <c r="Z467" s="5"/>
    </row>
    <row r="468" spans="26:26" ht="15.75" customHeight="1" x14ac:dyDescent="0.2">
      <c r="Z468" s="5"/>
    </row>
    <row r="469" spans="26:26" ht="15.75" customHeight="1" x14ac:dyDescent="0.2">
      <c r="Z469" s="5"/>
    </row>
    <row r="470" spans="26:26" ht="15.75" customHeight="1" x14ac:dyDescent="0.2">
      <c r="Z470" s="5"/>
    </row>
    <row r="471" spans="26:26" ht="15.75" customHeight="1" x14ac:dyDescent="0.2">
      <c r="Z471" s="5"/>
    </row>
    <row r="472" spans="26:26" ht="15.75" customHeight="1" x14ac:dyDescent="0.2">
      <c r="Z472" s="5"/>
    </row>
    <row r="473" spans="26:26" ht="15.75" customHeight="1" x14ac:dyDescent="0.2">
      <c r="Z473" s="5"/>
    </row>
    <row r="474" spans="26:26" ht="15.75" customHeight="1" x14ac:dyDescent="0.2">
      <c r="Z474" s="5"/>
    </row>
    <row r="475" spans="26:26" ht="15.75" customHeight="1" x14ac:dyDescent="0.2">
      <c r="Z475" s="5"/>
    </row>
    <row r="476" spans="26:26" ht="15.75" customHeight="1" x14ac:dyDescent="0.2">
      <c r="Z476" s="5"/>
    </row>
    <row r="477" spans="26:26" ht="15.75" customHeight="1" x14ac:dyDescent="0.2">
      <c r="Z477" s="5"/>
    </row>
    <row r="478" spans="26:26" ht="15.75" customHeight="1" x14ac:dyDescent="0.2">
      <c r="Z478" s="5"/>
    </row>
    <row r="479" spans="26:26" ht="15.75" customHeight="1" x14ac:dyDescent="0.2">
      <c r="Z479" s="5"/>
    </row>
    <row r="480" spans="26:26" ht="15.75" customHeight="1" x14ac:dyDescent="0.2">
      <c r="Z480" s="5"/>
    </row>
    <row r="481" spans="26:26" ht="15.75" customHeight="1" x14ac:dyDescent="0.2">
      <c r="Z481" s="5"/>
    </row>
    <row r="482" spans="26:26" ht="15.75" customHeight="1" x14ac:dyDescent="0.2">
      <c r="Z482" s="5"/>
    </row>
    <row r="483" spans="26:26" ht="15.75" customHeight="1" x14ac:dyDescent="0.2">
      <c r="Z483" s="5"/>
    </row>
    <row r="484" spans="26:26" ht="15.75" customHeight="1" x14ac:dyDescent="0.2">
      <c r="Z484" s="5"/>
    </row>
    <row r="485" spans="26:26" ht="15.75" customHeight="1" x14ac:dyDescent="0.2">
      <c r="Z485" s="5"/>
    </row>
    <row r="486" spans="26:26" ht="15.75" customHeight="1" x14ac:dyDescent="0.2">
      <c r="Z486" s="5"/>
    </row>
    <row r="487" spans="26:26" ht="15.75" customHeight="1" x14ac:dyDescent="0.2">
      <c r="Z487" s="5"/>
    </row>
    <row r="488" spans="26:26" ht="15.75" customHeight="1" x14ac:dyDescent="0.2">
      <c r="Z488" s="5"/>
    </row>
    <row r="489" spans="26:26" ht="15.75" customHeight="1" x14ac:dyDescent="0.2">
      <c r="Z489" s="5"/>
    </row>
    <row r="490" spans="26:26" ht="15.75" customHeight="1" x14ac:dyDescent="0.2">
      <c r="Z490" s="5"/>
    </row>
    <row r="491" spans="26:26" ht="15.75" customHeight="1" x14ac:dyDescent="0.2">
      <c r="Z491" s="5"/>
    </row>
    <row r="492" spans="26:26" ht="15.75" customHeight="1" x14ac:dyDescent="0.2">
      <c r="Z492" s="5"/>
    </row>
    <row r="493" spans="26:26" ht="15.75" customHeight="1" x14ac:dyDescent="0.2">
      <c r="Z493" s="5"/>
    </row>
    <row r="494" spans="26:26" ht="15.75" customHeight="1" x14ac:dyDescent="0.2">
      <c r="Z494" s="5"/>
    </row>
    <row r="495" spans="26:26" ht="15.75" customHeight="1" x14ac:dyDescent="0.2">
      <c r="Z495" s="5"/>
    </row>
    <row r="496" spans="26:26" ht="15.75" customHeight="1" x14ac:dyDescent="0.2">
      <c r="Z496" s="5"/>
    </row>
    <row r="497" spans="26:26" ht="15.75" customHeight="1" x14ac:dyDescent="0.2">
      <c r="Z497" s="5"/>
    </row>
    <row r="498" spans="26:26" ht="15.75" customHeight="1" x14ac:dyDescent="0.2">
      <c r="Z498" s="5"/>
    </row>
    <row r="499" spans="26:26" ht="15.75" customHeight="1" x14ac:dyDescent="0.2">
      <c r="Z499" s="5"/>
    </row>
    <row r="500" spans="26:26" ht="15.75" customHeight="1" x14ac:dyDescent="0.2">
      <c r="Z500" s="5"/>
    </row>
    <row r="501" spans="26:26" ht="15.75" customHeight="1" x14ac:dyDescent="0.2">
      <c r="Z501" s="5"/>
    </row>
    <row r="502" spans="26:26" ht="15.75" customHeight="1" x14ac:dyDescent="0.2">
      <c r="Z502" s="5"/>
    </row>
    <row r="503" spans="26:26" ht="15.75" customHeight="1" x14ac:dyDescent="0.2">
      <c r="Z503" s="5"/>
    </row>
    <row r="504" spans="26:26" ht="15.75" customHeight="1" x14ac:dyDescent="0.2">
      <c r="Z504" s="5"/>
    </row>
    <row r="505" spans="26:26" ht="15.75" customHeight="1" x14ac:dyDescent="0.2">
      <c r="Z505" s="5"/>
    </row>
    <row r="506" spans="26:26" ht="15.75" customHeight="1" x14ac:dyDescent="0.2">
      <c r="Z506" s="5"/>
    </row>
    <row r="507" spans="26:26" ht="15.75" customHeight="1" x14ac:dyDescent="0.2">
      <c r="Z507" s="5"/>
    </row>
    <row r="508" spans="26:26" ht="15.75" customHeight="1" x14ac:dyDescent="0.2">
      <c r="Z508" s="5"/>
    </row>
    <row r="509" spans="26:26" ht="15.75" customHeight="1" x14ac:dyDescent="0.2">
      <c r="Z509" s="5"/>
    </row>
    <row r="510" spans="26:26" ht="15.75" customHeight="1" x14ac:dyDescent="0.2">
      <c r="Z510" s="5"/>
    </row>
    <row r="511" spans="26:26" ht="15.75" customHeight="1" x14ac:dyDescent="0.2">
      <c r="Z511" s="5"/>
    </row>
    <row r="512" spans="26:26" ht="15.75" customHeight="1" x14ac:dyDescent="0.2">
      <c r="Z512" s="5"/>
    </row>
    <row r="513" spans="26:26" ht="15.75" customHeight="1" x14ac:dyDescent="0.2">
      <c r="Z513" s="5"/>
    </row>
    <row r="514" spans="26:26" ht="15.75" customHeight="1" x14ac:dyDescent="0.2">
      <c r="Z514" s="5"/>
    </row>
    <row r="515" spans="26:26" ht="15.75" customHeight="1" x14ac:dyDescent="0.2">
      <c r="Z515" s="5"/>
    </row>
    <row r="516" spans="26:26" ht="15.75" customHeight="1" x14ac:dyDescent="0.2">
      <c r="Z516" s="5"/>
    </row>
    <row r="517" spans="26:26" ht="15.75" customHeight="1" x14ac:dyDescent="0.2">
      <c r="Z517" s="5"/>
    </row>
    <row r="518" spans="26:26" ht="15.75" customHeight="1" x14ac:dyDescent="0.2">
      <c r="Z518" s="5"/>
    </row>
    <row r="519" spans="26:26" ht="15.75" customHeight="1" x14ac:dyDescent="0.2">
      <c r="Z519" s="5"/>
    </row>
    <row r="520" spans="26:26" ht="15.75" customHeight="1" x14ac:dyDescent="0.2">
      <c r="Z520" s="5"/>
    </row>
    <row r="521" spans="26:26" ht="15.75" customHeight="1" x14ac:dyDescent="0.2">
      <c r="Z521" s="5"/>
    </row>
    <row r="522" spans="26:26" ht="15.75" customHeight="1" x14ac:dyDescent="0.2">
      <c r="Z522" s="5"/>
    </row>
    <row r="523" spans="26:26" ht="15.75" customHeight="1" x14ac:dyDescent="0.2">
      <c r="Z523" s="5"/>
    </row>
    <row r="524" spans="26:26" ht="15.75" customHeight="1" x14ac:dyDescent="0.2">
      <c r="Z524" s="5"/>
    </row>
    <row r="525" spans="26:26" ht="15.75" customHeight="1" x14ac:dyDescent="0.2">
      <c r="Z525" s="5"/>
    </row>
    <row r="526" spans="26:26" ht="15.75" customHeight="1" x14ac:dyDescent="0.2">
      <c r="Z526" s="5"/>
    </row>
    <row r="527" spans="26:26" ht="15.75" customHeight="1" x14ac:dyDescent="0.2">
      <c r="Z527" s="5"/>
    </row>
    <row r="528" spans="26:26" ht="15.75" customHeight="1" x14ac:dyDescent="0.2">
      <c r="Z528" s="5"/>
    </row>
    <row r="529" spans="26:26" ht="15.75" customHeight="1" x14ac:dyDescent="0.2">
      <c r="Z529" s="5"/>
    </row>
    <row r="530" spans="26:26" ht="15.75" customHeight="1" x14ac:dyDescent="0.2">
      <c r="Z530" s="5"/>
    </row>
    <row r="531" spans="26:26" ht="15.75" customHeight="1" x14ac:dyDescent="0.2">
      <c r="Z531" s="5"/>
    </row>
    <row r="532" spans="26:26" ht="15.75" customHeight="1" x14ac:dyDescent="0.2">
      <c r="Z532" s="5"/>
    </row>
    <row r="533" spans="26:26" ht="15.75" customHeight="1" x14ac:dyDescent="0.2">
      <c r="Z533" s="5"/>
    </row>
    <row r="534" spans="26:26" ht="15.75" customHeight="1" x14ac:dyDescent="0.2">
      <c r="Z534" s="5"/>
    </row>
    <row r="535" spans="26:26" ht="15.75" customHeight="1" x14ac:dyDescent="0.2">
      <c r="Z535" s="5"/>
    </row>
    <row r="536" spans="26:26" ht="15.75" customHeight="1" x14ac:dyDescent="0.2">
      <c r="Z536" s="5"/>
    </row>
    <row r="537" spans="26:26" ht="15.75" customHeight="1" x14ac:dyDescent="0.2">
      <c r="Z537" s="5"/>
    </row>
    <row r="538" spans="26:26" ht="15.75" customHeight="1" x14ac:dyDescent="0.2">
      <c r="Z538" s="5"/>
    </row>
    <row r="539" spans="26:26" ht="15.75" customHeight="1" x14ac:dyDescent="0.2">
      <c r="Z539" s="5"/>
    </row>
    <row r="540" spans="26:26" ht="15.75" customHeight="1" x14ac:dyDescent="0.2">
      <c r="Z540" s="5"/>
    </row>
    <row r="541" spans="26:26" ht="15.75" customHeight="1" x14ac:dyDescent="0.2">
      <c r="Z541" s="5"/>
    </row>
    <row r="542" spans="26:26" ht="15.75" customHeight="1" x14ac:dyDescent="0.2">
      <c r="Z542" s="5"/>
    </row>
    <row r="543" spans="26:26" ht="15.75" customHeight="1" x14ac:dyDescent="0.2">
      <c r="Z543" s="5"/>
    </row>
    <row r="544" spans="26:26" ht="15.75" customHeight="1" x14ac:dyDescent="0.2">
      <c r="Z544" s="5"/>
    </row>
    <row r="545" spans="26:26" ht="15.75" customHeight="1" x14ac:dyDescent="0.2">
      <c r="Z545" s="5"/>
    </row>
    <row r="546" spans="26:26" ht="15.75" customHeight="1" x14ac:dyDescent="0.2">
      <c r="Z546" s="5"/>
    </row>
    <row r="547" spans="26:26" ht="15.75" customHeight="1" x14ac:dyDescent="0.2">
      <c r="Z547" s="5"/>
    </row>
    <row r="548" spans="26:26" ht="15.75" customHeight="1" x14ac:dyDescent="0.2">
      <c r="Z548" s="5"/>
    </row>
    <row r="549" spans="26:26" ht="15.75" customHeight="1" x14ac:dyDescent="0.2">
      <c r="Z549" s="5"/>
    </row>
    <row r="550" spans="26:26" ht="15.75" customHeight="1" x14ac:dyDescent="0.2">
      <c r="Z550" s="5"/>
    </row>
    <row r="551" spans="26:26" ht="15.75" customHeight="1" x14ac:dyDescent="0.2">
      <c r="Z551" s="5"/>
    </row>
    <row r="552" spans="26:26" ht="15.75" customHeight="1" x14ac:dyDescent="0.2">
      <c r="Z552" s="5"/>
    </row>
    <row r="553" spans="26:26" ht="15.75" customHeight="1" x14ac:dyDescent="0.2">
      <c r="Z553" s="5"/>
    </row>
    <row r="554" spans="26:26" ht="15.75" customHeight="1" x14ac:dyDescent="0.2">
      <c r="Z554" s="5"/>
    </row>
    <row r="555" spans="26:26" ht="15.75" customHeight="1" x14ac:dyDescent="0.2">
      <c r="Z555" s="5"/>
    </row>
    <row r="556" spans="26:26" ht="15.75" customHeight="1" x14ac:dyDescent="0.2">
      <c r="Z556" s="5"/>
    </row>
    <row r="557" spans="26:26" ht="15.75" customHeight="1" x14ac:dyDescent="0.2">
      <c r="Z557" s="5"/>
    </row>
    <row r="558" spans="26:26" ht="15.75" customHeight="1" x14ac:dyDescent="0.2">
      <c r="Z558" s="5"/>
    </row>
    <row r="559" spans="26:26" ht="15.75" customHeight="1" x14ac:dyDescent="0.2">
      <c r="Z559" s="5"/>
    </row>
    <row r="560" spans="26:26" ht="15.75" customHeight="1" x14ac:dyDescent="0.2">
      <c r="Z560" s="5"/>
    </row>
    <row r="561" spans="26:26" ht="15.75" customHeight="1" x14ac:dyDescent="0.2">
      <c r="Z561" s="5"/>
    </row>
    <row r="562" spans="26:26" ht="15.75" customHeight="1" x14ac:dyDescent="0.2">
      <c r="Z562" s="5"/>
    </row>
    <row r="563" spans="26:26" ht="15.75" customHeight="1" x14ac:dyDescent="0.2">
      <c r="Z563" s="5"/>
    </row>
    <row r="564" spans="26:26" ht="15.75" customHeight="1" x14ac:dyDescent="0.2">
      <c r="Z564" s="5"/>
    </row>
    <row r="565" spans="26:26" ht="15.75" customHeight="1" x14ac:dyDescent="0.2">
      <c r="Z565" s="5"/>
    </row>
    <row r="566" spans="26:26" ht="15.75" customHeight="1" x14ac:dyDescent="0.2">
      <c r="Z566" s="5"/>
    </row>
    <row r="567" spans="26:26" ht="15.75" customHeight="1" x14ac:dyDescent="0.2">
      <c r="Z567" s="5"/>
    </row>
    <row r="568" spans="26:26" ht="15.75" customHeight="1" x14ac:dyDescent="0.2">
      <c r="Z568" s="5"/>
    </row>
    <row r="569" spans="26:26" ht="15.75" customHeight="1" x14ac:dyDescent="0.2">
      <c r="Z569" s="5"/>
    </row>
    <row r="570" spans="26:26" ht="15.75" customHeight="1" x14ac:dyDescent="0.2">
      <c r="Z570" s="5"/>
    </row>
    <row r="571" spans="26:26" ht="15.75" customHeight="1" x14ac:dyDescent="0.2">
      <c r="Z571" s="5"/>
    </row>
    <row r="572" spans="26:26" ht="15.75" customHeight="1" x14ac:dyDescent="0.2">
      <c r="Z572" s="5"/>
    </row>
    <row r="573" spans="26:26" ht="15.75" customHeight="1" x14ac:dyDescent="0.2">
      <c r="Z573" s="5"/>
    </row>
    <row r="574" spans="26:26" ht="15.75" customHeight="1" x14ac:dyDescent="0.2">
      <c r="Z574" s="5"/>
    </row>
    <row r="575" spans="26:26" ht="15.75" customHeight="1" x14ac:dyDescent="0.2">
      <c r="Z575" s="5"/>
    </row>
    <row r="576" spans="26:26" ht="15.75" customHeight="1" x14ac:dyDescent="0.2">
      <c r="Z576" s="5"/>
    </row>
    <row r="577" spans="26:26" ht="15.75" customHeight="1" x14ac:dyDescent="0.2">
      <c r="Z577" s="5"/>
    </row>
    <row r="578" spans="26:26" ht="15.75" customHeight="1" x14ac:dyDescent="0.2">
      <c r="Z578" s="5"/>
    </row>
    <row r="579" spans="26:26" ht="15.75" customHeight="1" x14ac:dyDescent="0.2">
      <c r="Z579" s="5"/>
    </row>
    <row r="580" spans="26:26" ht="15.75" customHeight="1" x14ac:dyDescent="0.2">
      <c r="Z580" s="5"/>
    </row>
    <row r="581" spans="26:26" ht="15.75" customHeight="1" x14ac:dyDescent="0.2">
      <c r="Z581" s="5"/>
    </row>
    <row r="582" spans="26:26" ht="15.75" customHeight="1" x14ac:dyDescent="0.2">
      <c r="Z582" s="5"/>
    </row>
    <row r="583" spans="26:26" ht="15.75" customHeight="1" x14ac:dyDescent="0.2">
      <c r="Z583" s="5"/>
    </row>
    <row r="584" spans="26:26" ht="15.75" customHeight="1" x14ac:dyDescent="0.2">
      <c r="Z584" s="5"/>
    </row>
    <row r="585" spans="26:26" ht="15.75" customHeight="1" x14ac:dyDescent="0.2">
      <c r="Z585" s="5"/>
    </row>
    <row r="586" spans="26:26" ht="15.75" customHeight="1" x14ac:dyDescent="0.2">
      <c r="Z586" s="5"/>
    </row>
    <row r="587" spans="26:26" ht="15.75" customHeight="1" x14ac:dyDescent="0.2">
      <c r="Z587" s="5"/>
    </row>
    <row r="588" spans="26:26" ht="15.75" customHeight="1" x14ac:dyDescent="0.2">
      <c r="Z588" s="5"/>
    </row>
    <row r="589" spans="26:26" ht="15.75" customHeight="1" x14ac:dyDescent="0.2">
      <c r="Z589" s="5"/>
    </row>
    <row r="590" spans="26:26" ht="15.75" customHeight="1" x14ac:dyDescent="0.2">
      <c r="Z590" s="5"/>
    </row>
    <row r="591" spans="26:26" ht="15.75" customHeight="1" x14ac:dyDescent="0.2">
      <c r="Z591" s="5"/>
    </row>
    <row r="592" spans="26:26" ht="15.75" customHeight="1" x14ac:dyDescent="0.2">
      <c r="Z592" s="5"/>
    </row>
    <row r="593" spans="26:26" ht="15.75" customHeight="1" x14ac:dyDescent="0.2">
      <c r="Z593" s="5"/>
    </row>
    <row r="594" spans="26:26" ht="15.75" customHeight="1" x14ac:dyDescent="0.2">
      <c r="Z594" s="5"/>
    </row>
    <row r="595" spans="26:26" ht="15.75" customHeight="1" x14ac:dyDescent="0.2">
      <c r="Z595" s="5"/>
    </row>
    <row r="596" spans="26:26" ht="15.75" customHeight="1" x14ac:dyDescent="0.2">
      <c r="Z596" s="5"/>
    </row>
    <row r="597" spans="26:26" ht="15.75" customHeight="1" x14ac:dyDescent="0.2">
      <c r="Z597" s="5"/>
    </row>
    <row r="598" spans="26:26" ht="15.75" customHeight="1" x14ac:dyDescent="0.2">
      <c r="Z598" s="5"/>
    </row>
    <row r="599" spans="26:26" ht="15.75" customHeight="1" x14ac:dyDescent="0.2">
      <c r="Z599" s="5"/>
    </row>
    <row r="600" spans="26:26" ht="15.75" customHeight="1" x14ac:dyDescent="0.2">
      <c r="Z600" s="5"/>
    </row>
    <row r="601" spans="26:26" ht="15.75" customHeight="1" x14ac:dyDescent="0.2">
      <c r="Z601" s="5"/>
    </row>
    <row r="602" spans="26:26" ht="15.75" customHeight="1" x14ac:dyDescent="0.2">
      <c r="Z602" s="5"/>
    </row>
    <row r="603" spans="26:26" ht="15.75" customHeight="1" x14ac:dyDescent="0.2">
      <c r="Z603" s="5"/>
    </row>
    <row r="604" spans="26:26" ht="15.75" customHeight="1" x14ac:dyDescent="0.2">
      <c r="Z604" s="5"/>
    </row>
    <row r="605" spans="26:26" ht="15.75" customHeight="1" x14ac:dyDescent="0.2">
      <c r="Z605" s="5"/>
    </row>
    <row r="606" spans="26:26" ht="15.75" customHeight="1" x14ac:dyDescent="0.2">
      <c r="Z606" s="5"/>
    </row>
    <row r="607" spans="26:26" ht="15.75" customHeight="1" x14ac:dyDescent="0.2">
      <c r="Z607" s="5"/>
    </row>
    <row r="608" spans="26:26" ht="15.75" customHeight="1" x14ac:dyDescent="0.2">
      <c r="Z608" s="5"/>
    </row>
    <row r="609" spans="26:26" ht="15.75" customHeight="1" x14ac:dyDescent="0.2">
      <c r="Z609" s="5"/>
    </row>
    <row r="610" spans="26:26" ht="15.75" customHeight="1" x14ac:dyDescent="0.2">
      <c r="Z610" s="5"/>
    </row>
    <row r="611" spans="26:26" ht="15.75" customHeight="1" x14ac:dyDescent="0.2">
      <c r="Z611" s="5"/>
    </row>
    <row r="612" spans="26:26" ht="15.75" customHeight="1" x14ac:dyDescent="0.2">
      <c r="Z612" s="5"/>
    </row>
    <row r="613" spans="26:26" ht="15.75" customHeight="1" x14ac:dyDescent="0.2">
      <c r="Z613" s="5"/>
    </row>
    <row r="614" spans="26:26" ht="15.75" customHeight="1" x14ac:dyDescent="0.2">
      <c r="Z614" s="5"/>
    </row>
    <row r="615" spans="26:26" ht="15.75" customHeight="1" x14ac:dyDescent="0.2">
      <c r="Z615" s="5"/>
    </row>
    <row r="616" spans="26:26" ht="15.75" customHeight="1" x14ac:dyDescent="0.2">
      <c r="Z616" s="5"/>
    </row>
    <row r="617" spans="26:26" ht="15.75" customHeight="1" x14ac:dyDescent="0.2">
      <c r="Z617" s="5"/>
    </row>
    <row r="618" spans="26:26" ht="15.75" customHeight="1" x14ac:dyDescent="0.2">
      <c r="Z618" s="5"/>
    </row>
    <row r="619" spans="26:26" ht="15.75" customHeight="1" x14ac:dyDescent="0.2">
      <c r="Z619" s="5"/>
    </row>
    <row r="620" spans="26:26" ht="15.75" customHeight="1" x14ac:dyDescent="0.2">
      <c r="Z620" s="5"/>
    </row>
    <row r="621" spans="26:26" ht="15.75" customHeight="1" x14ac:dyDescent="0.2">
      <c r="Z621" s="5"/>
    </row>
    <row r="622" spans="26:26" ht="15.75" customHeight="1" x14ac:dyDescent="0.2">
      <c r="Z622" s="5"/>
    </row>
    <row r="623" spans="26:26" ht="15.75" customHeight="1" x14ac:dyDescent="0.2">
      <c r="Z623" s="5"/>
    </row>
    <row r="624" spans="26:26" ht="15.75" customHeight="1" x14ac:dyDescent="0.2">
      <c r="Z624" s="5"/>
    </row>
    <row r="625" spans="26:26" ht="15.75" customHeight="1" x14ac:dyDescent="0.2">
      <c r="Z625" s="5"/>
    </row>
    <row r="626" spans="26:26" ht="15.75" customHeight="1" x14ac:dyDescent="0.2">
      <c r="Z626" s="5"/>
    </row>
    <row r="627" spans="26:26" ht="15.75" customHeight="1" x14ac:dyDescent="0.2">
      <c r="Z627" s="5"/>
    </row>
    <row r="628" spans="26:26" ht="15.75" customHeight="1" x14ac:dyDescent="0.2">
      <c r="Z628" s="5"/>
    </row>
    <row r="629" spans="26:26" ht="15.75" customHeight="1" x14ac:dyDescent="0.2">
      <c r="Z629" s="5"/>
    </row>
    <row r="630" spans="26:26" ht="15.75" customHeight="1" x14ac:dyDescent="0.2">
      <c r="Z630" s="5"/>
    </row>
    <row r="631" spans="26:26" ht="15.75" customHeight="1" x14ac:dyDescent="0.2">
      <c r="Z631" s="5"/>
    </row>
    <row r="632" spans="26:26" ht="15.75" customHeight="1" x14ac:dyDescent="0.2">
      <c r="Z632" s="5"/>
    </row>
    <row r="633" spans="26:26" ht="15.75" customHeight="1" x14ac:dyDescent="0.2">
      <c r="Z633" s="5"/>
    </row>
    <row r="634" spans="26:26" ht="15.75" customHeight="1" x14ac:dyDescent="0.2">
      <c r="Z634" s="5"/>
    </row>
    <row r="635" spans="26:26" ht="15.75" customHeight="1" x14ac:dyDescent="0.2">
      <c r="Z635" s="5"/>
    </row>
    <row r="636" spans="26:26" ht="15.75" customHeight="1" x14ac:dyDescent="0.2">
      <c r="Z636" s="5"/>
    </row>
    <row r="637" spans="26:26" ht="15.75" customHeight="1" x14ac:dyDescent="0.2">
      <c r="Z637" s="5"/>
    </row>
    <row r="638" spans="26:26" ht="15.75" customHeight="1" x14ac:dyDescent="0.2">
      <c r="Z638" s="5"/>
    </row>
    <row r="639" spans="26:26" ht="15.75" customHeight="1" x14ac:dyDescent="0.2">
      <c r="Z639" s="5"/>
    </row>
    <row r="640" spans="26:26" ht="15.75" customHeight="1" x14ac:dyDescent="0.2">
      <c r="Z640" s="5"/>
    </row>
    <row r="641" spans="26:26" ht="15.75" customHeight="1" x14ac:dyDescent="0.2">
      <c r="Z641" s="5"/>
    </row>
    <row r="642" spans="26:26" ht="15.75" customHeight="1" x14ac:dyDescent="0.2">
      <c r="Z642" s="5"/>
    </row>
    <row r="643" spans="26:26" ht="15.75" customHeight="1" x14ac:dyDescent="0.2">
      <c r="Z643" s="5"/>
    </row>
    <row r="644" spans="26:26" ht="15.75" customHeight="1" x14ac:dyDescent="0.2">
      <c r="Z644" s="5"/>
    </row>
    <row r="645" spans="26:26" ht="15.75" customHeight="1" x14ac:dyDescent="0.2">
      <c r="Z645" s="5"/>
    </row>
    <row r="646" spans="26:26" ht="15.75" customHeight="1" x14ac:dyDescent="0.2">
      <c r="Z646" s="5"/>
    </row>
    <row r="647" spans="26:26" ht="15.75" customHeight="1" x14ac:dyDescent="0.2">
      <c r="Z647" s="5"/>
    </row>
    <row r="648" spans="26:26" ht="15.75" customHeight="1" x14ac:dyDescent="0.2">
      <c r="Z648" s="5"/>
    </row>
    <row r="649" spans="26:26" ht="15.75" customHeight="1" x14ac:dyDescent="0.2">
      <c r="Z649" s="5"/>
    </row>
    <row r="650" spans="26:26" ht="15.75" customHeight="1" x14ac:dyDescent="0.2">
      <c r="Z650" s="5"/>
    </row>
    <row r="651" spans="26:26" ht="15.75" customHeight="1" x14ac:dyDescent="0.2">
      <c r="Z651" s="5"/>
    </row>
    <row r="652" spans="26:26" ht="15.75" customHeight="1" x14ac:dyDescent="0.2">
      <c r="Z652" s="5"/>
    </row>
    <row r="653" spans="26:26" ht="15.75" customHeight="1" x14ac:dyDescent="0.2">
      <c r="Z653" s="5"/>
    </row>
    <row r="654" spans="26:26" ht="15.75" customHeight="1" x14ac:dyDescent="0.2">
      <c r="Z654" s="5"/>
    </row>
    <row r="655" spans="26:26" ht="15.75" customHeight="1" x14ac:dyDescent="0.2">
      <c r="Z655" s="5"/>
    </row>
    <row r="656" spans="26:26" ht="15.75" customHeight="1" x14ac:dyDescent="0.2">
      <c r="Z656" s="5"/>
    </row>
    <row r="657" spans="26:26" ht="15.75" customHeight="1" x14ac:dyDescent="0.2">
      <c r="Z657" s="5"/>
    </row>
    <row r="658" spans="26:26" ht="15.75" customHeight="1" x14ac:dyDescent="0.2">
      <c r="Z658" s="5"/>
    </row>
    <row r="659" spans="26:26" ht="15.75" customHeight="1" x14ac:dyDescent="0.2">
      <c r="Z659" s="5"/>
    </row>
    <row r="660" spans="26:26" ht="15.75" customHeight="1" x14ac:dyDescent="0.2">
      <c r="Z660" s="5"/>
    </row>
    <row r="661" spans="26:26" ht="15.75" customHeight="1" x14ac:dyDescent="0.2">
      <c r="Z661" s="5"/>
    </row>
    <row r="662" spans="26:26" ht="15.75" customHeight="1" x14ac:dyDescent="0.2">
      <c r="Z662" s="5"/>
    </row>
    <row r="663" spans="26:26" ht="15.75" customHeight="1" x14ac:dyDescent="0.2">
      <c r="Z663" s="5"/>
    </row>
    <row r="664" spans="26:26" ht="15.75" customHeight="1" x14ac:dyDescent="0.2">
      <c r="Z664" s="5"/>
    </row>
    <row r="665" spans="26:26" ht="15.75" customHeight="1" x14ac:dyDescent="0.2">
      <c r="Z665" s="5"/>
    </row>
    <row r="666" spans="26:26" ht="15.75" customHeight="1" x14ac:dyDescent="0.2">
      <c r="Z666" s="5"/>
    </row>
    <row r="667" spans="26:26" ht="15.75" customHeight="1" x14ac:dyDescent="0.2">
      <c r="Z667" s="5"/>
    </row>
    <row r="668" spans="26:26" ht="15.75" customHeight="1" x14ac:dyDescent="0.2">
      <c r="Z668" s="5"/>
    </row>
    <row r="669" spans="26:26" ht="15.75" customHeight="1" x14ac:dyDescent="0.2">
      <c r="Z669" s="5"/>
    </row>
    <row r="670" spans="26:26" ht="15.75" customHeight="1" x14ac:dyDescent="0.2">
      <c r="Z670" s="5"/>
    </row>
    <row r="671" spans="26:26" ht="15.75" customHeight="1" x14ac:dyDescent="0.2">
      <c r="Z671" s="5"/>
    </row>
    <row r="672" spans="26:26" ht="15.75" customHeight="1" x14ac:dyDescent="0.2">
      <c r="Z672" s="5"/>
    </row>
    <row r="673" spans="26:26" ht="15.75" customHeight="1" x14ac:dyDescent="0.2">
      <c r="Z673" s="5"/>
    </row>
    <row r="674" spans="26:26" ht="15.75" customHeight="1" x14ac:dyDescent="0.2">
      <c r="Z674" s="5"/>
    </row>
    <row r="675" spans="26:26" ht="15.75" customHeight="1" x14ac:dyDescent="0.2">
      <c r="Z675" s="5"/>
    </row>
    <row r="676" spans="26:26" ht="15.75" customHeight="1" x14ac:dyDescent="0.2">
      <c r="Z676" s="5"/>
    </row>
    <row r="677" spans="26:26" ht="15.75" customHeight="1" x14ac:dyDescent="0.2">
      <c r="Z677" s="5"/>
    </row>
    <row r="678" spans="26:26" ht="15.75" customHeight="1" x14ac:dyDescent="0.2">
      <c r="Z678" s="5"/>
    </row>
    <row r="679" spans="26:26" ht="15.75" customHeight="1" x14ac:dyDescent="0.2">
      <c r="Z679" s="5"/>
    </row>
    <row r="680" spans="26:26" ht="15.75" customHeight="1" x14ac:dyDescent="0.2">
      <c r="Z680" s="5"/>
    </row>
    <row r="681" spans="26:26" ht="15.75" customHeight="1" x14ac:dyDescent="0.2">
      <c r="Z681" s="5"/>
    </row>
    <row r="682" spans="26:26" ht="15.75" customHeight="1" x14ac:dyDescent="0.2">
      <c r="Z682" s="5"/>
    </row>
    <row r="683" spans="26:26" ht="15.75" customHeight="1" x14ac:dyDescent="0.2">
      <c r="Z683" s="5"/>
    </row>
    <row r="684" spans="26:26" ht="15.75" customHeight="1" x14ac:dyDescent="0.2">
      <c r="Z684" s="5"/>
    </row>
    <row r="685" spans="26:26" ht="15.75" customHeight="1" x14ac:dyDescent="0.2">
      <c r="Z685" s="5"/>
    </row>
    <row r="686" spans="26:26" ht="15.75" customHeight="1" x14ac:dyDescent="0.2">
      <c r="Z686" s="5"/>
    </row>
    <row r="687" spans="26:26" ht="15.75" customHeight="1" x14ac:dyDescent="0.2">
      <c r="Z687" s="5"/>
    </row>
    <row r="688" spans="26:26" ht="15.75" customHeight="1" x14ac:dyDescent="0.2">
      <c r="Z688" s="5"/>
    </row>
    <row r="689" spans="26:26" ht="15.75" customHeight="1" x14ac:dyDescent="0.2">
      <c r="Z689" s="5"/>
    </row>
    <row r="690" spans="26:26" ht="15.75" customHeight="1" x14ac:dyDescent="0.2">
      <c r="Z690" s="5"/>
    </row>
    <row r="691" spans="26:26" ht="15.75" customHeight="1" x14ac:dyDescent="0.2">
      <c r="Z691" s="5"/>
    </row>
    <row r="692" spans="26:26" ht="15.75" customHeight="1" x14ac:dyDescent="0.2">
      <c r="Z692" s="5"/>
    </row>
    <row r="693" spans="26:26" ht="15.75" customHeight="1" x14ac:dyDescent="0.2">
      <c r="Z693" s="5"/>
    </row>
    <row r="694" spans="26:26" ht="15.75" customHeight="1" x14ac:dyDescent="0.2">
      <c r="Z694" s="5"/>
    </row>
    <row r="695" spans="26:26" ht="15.75" customHeight="1" x14ac:dyDescent="0.2">
      <c r="Z695" s="5"/>
    </row>
    <row r="696" spans="26:26" ht="15.75" customHeight="1" x14ac:dyDescent="0.2">
      <c r="Z696" s="5"/>
    </row>
    <row r="697" spans="26:26" ht="15.75" customHeight="1" x14ac:dyDescent="0.2">
      <c r="Z697" s="5"/>
    </row>
    <row r="698" spans="26:26" ht="15.75" customHeight="1" x14ac:dyDescent="0.2">
      <c r="Z698" s="5"/>
    </row>
    <row r="699" spans="26:26" ht="15.75" customHeight="1" x14ac:dyDescent="0.2">
      <c r="Z699" s="5"/>
    </row>
    <row r="700" spans="26:26" ht="15.75" customHeight="1" x14ac:dyDescent="0.2">
      <c r="Z700" s="5"/>
    </row>
    <row r="701" spans="26:26" ht="15.75" customHeight="1" x14ac:dyDescent="0.2">
      <c r="Z701" s="5"/>
    </row>
    <row r="702" spans="26:26" ht="15.75" customHeight="1" x14ac:dyDescent="0.2">
      <c r="Z702" s="5"/>
    </row>
    <row r="703" spans="26:26" ht="15.75" customHeight="1" x14ac:dyDescent="0.2">
      <c r="Z703" s="5"/>
    </row>
    <row r="704" spans="26:26" ht="15.75" customHeight="1" x14ac:dyDescent="0.2">
      <c r="Z704" s="5"/>
    </row>
    <row r="705" spans="26:26" ht="15.75" customHeight="1" x14ac:dyDescent="0.2">
      <c r="Z705" s="5"/>
    </row>
    <row r="706" spans="26:26" ht="15.75" customHeight="1" x14ac:dyDescent="0.2">
      <c r="Z706" s="5"/>
    </row>
    <row r="707" spans="26:26" ht="15.75" customHeight="1" x14ac:dyDescent="0.2">
      <c r="Z707" s="5"/>
    </row>
    <row r="708" spans="26:26" ht="15.75" customHeight="1" x14ac:dyDescent="0.2">
      <c r="Z708" s="5"/>
    </row>
    <row r="709" spans="26:26" ht="15.75" customHeight="1" x14ac:dyDescent="0.2">
      <c r="Z709" s="5"/>
    </row>
    <row r="710" spans="26:26" ht="15.75" customHeight="1" x14ac:dyDescent="0.2">
      <c r="Z710" s="5"/>
    </row>
    <row r="711" spans="26:26" ht="15.75" customHeight="1" x14ac:dyDescent="0.2">
      <c r="Z711" s="5"/>
    </row>
    <row r="712" spans="26:26" ht="15.75" customHeight="1" x14ac:dyDescent="0.2">
      <c r="Z712" s="5"/>
    </row>
    <row r="713" spans="26:26" ht="15.75" customHeight="1" x14ac:dyDescent="0.2">
      <c r="Z713" s="5"/>
    </row>
    <row r="714" spans="26:26" ht="15.75" customHeight="1" x14ac:dyDescent="0.2">
      <c r="Z714" s="5"/>
    </row>
    <row r="715" spans="26:26" ht="15.75" customHeight="1" x14ac:dyDescent="0.2">
      <c r="Z715" s="5"/>
    </row>
    <row r="716" spans="26:26" ht="15.75" customHeight="1" x14ac:dyDescent="0.2">
      <c r="Z716" s="5"/>
    </row>
    <row r="717" spans="26:26" ht="15.75" customHeight="1" x14ac:dyDescent="0.2">
      <c r="Z717" s="5"/>
    </row>
    <row r="718" spans="26:26" ht="15.75" customHeight="1" x14ac:dyDescent="0.2">
      <c r="Z718" s="5"/>
    </row>
    <row r="719" spans="26:26" ht="15.75" customHeight="1" x14ac:dyDescent="0.2">
      <c r="Z719" s="5"/>
    </row>
    <row r="720" spans="26:26" ht="15.75" customHeight="1" x14ac:dyDescent="0.2">
      <c r="Z720" s="5"/>
    </row>
    <row r="721" spans="26:26" ht="15.75" customHeight="1" x14ac:dyDescent="0.2">
      <c r="Z721" s="5"/>
    </row>
    <row r="722" spans="26:26" ht="15.75" customHeight="1" x14ac:dyDescent="0.2">
      <c r="Z722" s="5"/>
    </row>
    <row r="723" spans="26:26" ht="15.75" customHeight="1" x14ac:dyDescent="0.2">
      <c r="Z723" s="5"/>
    </row>
    <row r="724" spans="26:26" ht="15.75" customHeight="1" x14ac:dyDescent="0.2">
      <c r="Z724" s="5"/>
    </row>
    <row r="725" spans="26:26" ht="15.75" customHeight="1" x14ac:dyDescent="0.2">
      <c r="Z725" s="5"/>
    </row>
    <row r="726" spans="26:26" ht="15.75" customHeight="1" x14ac:dyDescent="0.2">
      <c r="Z726" s="5"/>
    </row>
    <row r="727" spans="26:26" ht="15.75" customHeight="1" x14ac:dyDescent="0.2">
      <c r="Z727" s="5"/>
    </row>
    <row r="728" spans="26:26" ht="15.75" customHeight="1" x14ac:dyDescent="0.2">
      <c r="Z728" s="5"/>
    </row>
    <row r="729" spans="26:26" ht="15.75" customHeight="1" x14ac:dyDescent="0.2">
      <c r="Z729" s="5"/>
    </row>
    <row r="730" spans="26:26" ht="15.75" customHeight="1" x14ac:dyDescent="0.2">
      <c r="Z730" s="5"/>
    </row>
    <row r="731" spans="26:26" ht="15.75" customHeight="1" x14ac:dyDescent="0.2">
      <c r="Z731" s="5"/>
    </row>
    <row r="732" spans="26:26" ht="15.75" customHeight="1" x14ac:dyDescent="0.2">
      <c r="Z732" s="5"/>
    </row>
    <row r="733" spans="26:26" ht="15.75" customHeight="1" x14ac:dyDescent="0.2">
      <c r="Z733" s="5"/>
    </row>
    <row r="734" spans="26:26" ht="15.75" customHeight="1" x14ac:dyDescent="0.2">
      <c r="Z734" s="5"/>
    </row>
    <row r="735" spans="26:26" ht="15.75" customHeight="1" x14ac:dyDescent="0.2">
      <c r="Z735" s="5"/>
    </row>
    <row r="736" spans="26:26" ht="15.75" customHeight="1" x14ac:dyDescent="0.2">
      <c r="Z736" s="5"/>
    </row>
    <row r="737" spans="26:26" ht="15.75" customHeight="1" x14ac:dyDescent="0.2">
      <c r="Z737" s="5"/>
    </row>
    <row r="738" spans="26:26" ht="15.75" customHeight="1" x14ac:dyDescent="0.2">
      <c r="Z738" s="5"/>
    </row>
    <row r="739" spans="26:26" ht="15.75" customHeight="1" x14ac:dyDescent="0.2">
      <c r="Z739" s="5"/>
    </row>
    <row r="740" spans="26:26" ht="15.75" customHeight="1" x14ac:dyDescent="0.2">
      <c r="Z740" s="5"/>
    </row>
    <row r="741" spans="26:26" ht="15.75" customHeight="1" x14ac:dyDescent="0.2">
      <c r="Z741" s="5"/>
    </row>
    <row r="742" spans="26:26" ht="15.75" customHeight="1" x14ac:dyDescent="0.2">
      <c r="Z742" s="5"/>
    </row>
    <row r="743" spans="26:26" ht="15.75" customHeight="1" x14ac:dyDescent="0.2">
      <c r="Z743" s="5"/>
    </row>
    <row r="744" spans="26:26" ht="15.75" customHeight="1" x14ac:dyDescent="0.2">
      <c r="Z744" s="5"/>
    </row>
    <row r="745" spans="26:26" ht="15.75" customHeight="1" x14ac:dyDescent="0.2">
      <c r="Z745" s="5"/>
    </row>
    <row r="746" spans="26:26" ht="15.75" customHeight="1" x14ac:dyDescent="0.2">
      <c r="Z746" s="5"/>
    </row>
    <row r="747" spans="26:26" ht="15.75" customHeight="1" x14ac:dyDescent="0.2">
      <c r="Z747" s="5"/>
    </row>
    <row r="748" spans="26:26" ht="15.75" customHeight="1" x14ac:dyDescent="0.2">
      <c r="Z748" s="5"/>
    </row>
    <row r="749" spans="26:26" ht="15.75" customHeight="1" x14ac:dyDescent="0.2">
      <c r="Z749" s="5"/>
    </row>
    <row r="750" spans="26:26" ht="15.75" customHeight="1" x14ac:dyDescent="0.2">
      <c r="Z750" s="5"/>
    </row>
    <row r="751" spans="26:26" ht="15.75" customHeight="1" x14ac:dyDescent="0.2">
      <c r="Z751" s="5"/>
    </row>
    <row r="752" spans="26:26" ht="15.75" customHeight="1" x14ac:dyDescent="0.2">
      <c r="Z752" s="5"/>
    </row>
    <row r="753" spans="26:26" ht="15.75" customHeight="1" x14ac:dyDescent="0.2">
      <c r="Z753" s="5"/>
    </row>
    <row r="754" spans="26:26" ht="15.75" customHeight="1" x14ac:dyDescent="0.2">
      <c r="Z754" s="5"/>
    </row>
    <row r="755" spans="26:26" ht="15.75" customHeight="1" x14ac:dyDescent="0.2">
      <c r="Z755" s="5"/>
    </row>
    <row r="756" spans="26:26" ht="15.75" customHeight="1" x14ac:dyDescent="0.2">
      <c r="Z756" s="5"/>
    </row>
    <row r="757" spans="26:26" ht="15.75" customHeight="1" x14ac:dyDescent="0.2">
      <c r="Z757" s="5"/>
    </row>
    <row r="758" spans="26:26" ht="15.75" customHeight="1" x14ac:dyDescent="0.2">
      <c r="Z758" s="5"/>
    </row>
    <row r="759" spans="26:26" ht="15.75" customHeight="1" x14ac:dyDescent="0.2">
      <c r="Z759" s="5"/>
    </row>
    <row r="760" spans="26:26" ht="15.75" customHeight="1" x14ac:dyDescent="0.2">
      <c r="Z760" s="5"/>
    </row>
    <row r="761" spans="26:26" ht="15.75" customHeight="1" x14ac:dyDescent="0.2">
      <c r="Z761" s="5"/>
    </row>
    <row r="762" spans="26:26" ht="15.75" customHeight="1" x14ac:dyDescent="0.2">
      <c r="Z762" s="5"/>
    </row>
    <row r="763" spans="26:26" ht="15.75" customHeight="1" x14ac:dyDescent="0.2">
      <c r="Z763" s="5"/>
    </row>
    <row r="764" spans="26:26" ht="15.75" customHeight="1" x14ac:dyDescent="0.2">
      <c r="Z764" s="5"/>
    </row>
    <row r="765" spans="26:26" ht="15.75" customHeight="1" x14ac:dyDescent="0.2">
      <c r="Z765" s="5"/>
    </row>
    <row r="766" spans="26:26" ht="15.75" customHeight="1" x14ac:dyDescent="0.2">
      <c r="Z766" s="5"/>
    </row>
    <row r="767" spans="26:26" ht="15.75" customHeight="1" x14ac:dyDescent="0.2">
      <c r="Z767" s="5"/>
    </row>
    <row r="768" spans="26:26" ht="15.75" customHeight="1" x14ac:dyDescent="0.2">
      <c r="Z768" s="5"/>
    </row>
    <row r="769" spans="26:26" ht="15.75" customHeight="1" x14ac:dyDescent="0.2">
      <c r="Z769" s="5"/>
    </row>
    <row r="770" spans="26:26" ht="15.75" customHeight="1" x14ac:dyDescent="0.2">
      <c r="Z770" s="5"/>
    </row>
    <row r="771" spans="26:26" ht="15.75" customHeight="1" x14ac:dyDescent="0.2">
      <c r="Z771" s="5"/>
    </row>
    <row r="772" spans="26:26" ht="15.75" customHeight="1" x14ac:dyDescent="0.2">
      <c r="Z772" s="5"/>
    </row>
    <row r="773" spans="26:26" ht="15.75" customHeight="1" x14ac:dyDescent="0.2">
      <c r="Z773" s="5"/>
    </row>
    <row r="774" spans="26:26" ht="15.75" customHeight="1" x14ac:dyDescent="0.2">
      <c r="Z774" s="5"/>
    </row>
    <row r="775" spans="26:26" ht="15.75" customHeight="1" x14ac:dyDescent="0.2">
      <c r="Z775" s="5"/>
    </row>
    <row r="776" spans="26:26" ht="15.75" customHeight="1" x14ac:dyDescent="0.2">
      <c r="Z776" s="5"/>
    </row>
    <row r="777" spans="26:26" ht="15.75" customHeight="1" x14ac:dyDescent="0.2">
      <c r="Z777" s="5"/>
    </row>
    <row r="778" spans="26:26" ht="15.75" customHeight="1" x14ac:dyDescent="0.2">
      <c r="Z778" s="5"/>
    </row>
    <row r="779" spans="26:26" ht="15.75" customHeight="1" x14ac:dyDescent="0.2">
      <c r="Z779" s="5"/>
    </row>
    <row r="780" spans="26:26" ht="15.75" customHeight="1" x14ac:dyDescent="0.2">
      <c r="Z780" s="5"/>
    </row>
    <row r="781" spans="26:26" ht="15.75" customHeight="1" x14ac:dyDescent="0.2">
      <c r="Z781" s="5"/>
    </row>
    <row r="782" spans="26:26" ht="15.75" customHeight="1" x14ac:dyDescent="0.2">
      <c r="Z782" s="5"/>
    </row>
    <row r="783" spans="26:26" ht="15.75" customHeight="1" x14ac:dyDescent="0.2">
      <c r="Z783" s="5"/>
    </row>
    <row r="784" spans="26:26" ht="15.75" customHeight="1" x14ac:dyDescent="0.2">
      <c r="Z784" s="5"/>
    </row>
    <row r="785" spans="26:26" ht="15.75" customHeight="1" x14ac:dyDescent="0.2">
      <c r="Z785" s="5"/>
    </row>
    <row r="786" spans="26:26" ht="15.75" customHeight="1" x14ac:dyDescent="0.2">
      <c r="Z786" s="5"/>
    </row>
    <row r="787" spans="26:26" ht="15.75" customHeight="1" x14ac:dyDescent="0.2">
      <c r="Z787" s="5"/>
    </row>
    <row r="788" spans="26:26" ht="15.75" customHeight="1" x14ac:dyDescent="0.2">
      <c r="Z788" s="5"/>
    </row>
    <row r="789" spans="26:26" ht="15.75" customHeight="1" x14ac:dyDescent="0.2">
      <c r="Z789" s="5"/>
    </row>
    <row r="790" spans="26:26" ht="15.75" customHeight="1" x14ac:dyDescent="0.2">
      <c r="Z790" s="5"/>
    </row>
    <row r="791" spans="26:26" ht="15.75" customHeight="1" x14ac:dyDescent="0.2">
      <c r="Z791" s="5"/>
    </row>
    <row r="792" spans="26:26" ht="15.75" customHeight="1" x14ac:dyDescent="0.2">
      <c r="Z792" s="5"/>
    </row>
    <row r="793" spans="26:26" ht="15.75" customHeight="1" x14ac:dyDescent="0.2">
      <c r="Z793" s="5"/>
    </row>
    <row r="794" spans="26:26" ht="15.75" customHeight="1" x14ac:dyDescent="0.2">
      <c r="Z794" s="5"/>
    </row>
    <row r="795" spans="26:26" ht="15.75" customHeight="1" x14ac:dyDescent="0.2">
      <c r="Z795" s="5"/>
    </row>
    <row r="796" spans="26:26" ht="15.75" customHeight="1" x14ac:dyDescent="0.2">
      <c r="Z796" s="5"/>
    </row>
    <row r="797" spans="26:26" ht="15.75" customHeight="1" x14ac:dyDescent="0.2">
      <c r="Z797" s="5"/>
    </row>
    <row r="798" spans="26:26" ht="15.75" customHeight="1" x14ac:dyDescent="0.2">
      <c r="Z798" s="5"/>
    </row>
    <row r="799" spans="26:26" ht="15.75" customHeight="1" x14ac:dyDescent="0.2">
      <c r="Z799" s="5"/>
    </row>
    <row r="800" spans="26:26" ht="15.75" customHeight="1" x14ac:dyDescent="0.2">
      <c r="Z800" s="5"/>
    </row>
    <row r="801" spans="26:26" ht="15.75" customHeight="1" x14ac:dyDescent="0.2">
      <c r="Z801" s="5"/>
    </row>
    <row r="802" spans="26:26" ht="15.75" customHeight="1" x14ac:dyDescent="0.2">
      <c r="Z802" s="5"/>
    </row>
    <row r="803" spans="26:26" ht="15.75" customHeight="1" x14ac:dyDescent="0.2">
      <c r="Z803" s="5"/>
    </row>
    <row r="804" spans="26:26" ht="15.75" customHeight="1" x14ac:dyDescent="0.2">
      <c r="Z804" s="5"/>
    </row>
    <row r="805" spans="26:26" ht="15.75" customHeight="1" x14ac:dyDescent="0.2">
      <c r="Z805" s="5"/>
    </row>
    <row r="806" spans="26:26" ht="15.75" customHeight="1" x14ac:dyDescent="0.2">
      <c r="Z806" s="5"/>
    </row>
    <row r="807" spans="26:26" ht="15.75" customHeight="1" x14ac:dyDescent="0.2">
      <c r="Z807" s="5"/>
    </row>
    <row r="808" spans="26:26" ht="15.75" customHeight="1" x14ac:dyDescent="0.2">
      <c r="Z808" s="5"/>
    </row>
    <row r="809" spans="26:26" ht="15.75" customHeight="1" x14ac:dyDescent="0.2">
      <c r="Z809" s="5"/>
    </row>
    <row r="810" spans="26:26" ht="15.75" customHeight="1" x14ac:dyDescent="0.2">
      <c r="Z810" s="5"/>
    </row>
    <row r="811" spans="26:26" ht="15.75" customHeight="1" x14ac:dyDescent="0.2">
      <c r="Z811" s="5"/>
    </row>
    <row r="812" spans="26:26" ht="15.75" customHeight="1" x14ac:dyDescent="0.2">
      <c r="Z812" s="5"/>
    </row>
    <row r="813" spans="26:26" ht="15.75" customHeight="1" x14ac:dyDescent="0.2">
      <c r="Z813" s="5"/>
    </row>
    <row r="814" spans="26:26" ht="15.75" customHeight="1" x14ac:dyDescent="0.2">
      <c r="Z814" s="5"/>
    </row>
    <row r="815" spans="26:26" ht="15.75" customHeight="1" x14ac:dyDescent="0.2">
      <c r="Z815" s="5"/>
    </row>
    <row r="816" spans="26:26" ht="15.75" customHeight="1" x14ac:dyDescent="0.2">
      <c r="Z816" s="5"/>
    </row>
    <row r="817" spans="26:26" ht="15.75" customHeight="1" x14ac:dyDescent="0.2">
      <c r="Z817" s="5"/>
    </row>
    <row r="818" spans="26:26" ht="15.75" customHeight="1" x14ac:dyDescent="0.2">
      <c r="Z818" s="5"/>
    </row>
    <row r="819" spans="26:26" ht="15.75" customHeight="1" x14ac:dyDescent="0.2">
      <c r="Z819" s="5"/>
    </row>
    <row r="820" spans="26:26" ht="15.75" customHeight="1" x14ac:dyDescent="0.2">
      <c r="Z820" s="5"/>
    </row>
    <row r="821" spans="26:26" ht="15.75" customHeight="1" x14ac:dyDescent="0.2">
      <c r="Z821" s="5"/>
    </row>
    <row r="822" spans="26:26" ht="15.75" customHeight="1" x14ac:dyDescent="0.2">
      <c r="Z822" s="5"/>
    </row>
    <row r="823" spans="26:26" ht="15.75" customHeight="1" x14ac:dyDescent="0.2">
      <c r="Z823" s="5"/>
    </row>
    <row r="824" spans="26:26" ht="15.75" customHeight="1" x14ac:dyDescent="0.2">
      <c r="Z824" s="5"/>
    </row>
    <row r="825" spans="26:26" ht="15.75" customHeight="1" x14ac:dyDescent="0.2">
      <c r="Z825" s="5"/>
    </row>
    <row r="826" spans="26:26" ht="15.75" customHeight="1" x14ac:dyDescent="0.2">
      <c r="Z826" s="5"/>
    </row>
    <row r="827" spans="26:26" ht="15.75" customHeight="1" x14ac:dyDescent="0.2">
      <c r="Z827" s="5"/>
    </row>
    <row r="828" spans="26:26" ht="15.75" customHeight="1" x14ac:dyDescent="0.2">
      <c r="Z828" s="5"/>
    </row>
    <row r="829" spans="26:26" ht="15.75" customHeight="1" x14ac:dyDescent="0.2">
      <c r="Z829" s="5"/>
    </row>
    <row r="830" spans="26:26" ht="15.75" customHeight="1" x14ac:dyDescent="0.2">
      <c r="Z830" s="5"/>
    </row>
    <row r="831" spans="26:26" ht="15.75" customHeight="1" x14ac:dyDescent="0.2">
      <c r="Z831" s="5"/>
    </row>
    <row r="832" spans="26:26" ht="15.75" customHeight="1" x14ac:dyDescent="0.2">
      <c r="Z832" s="5"/>
    </row>
    <row r="833" spans="26:26" ht="15.75" customHeight="1" x14ac:dyDescent="0.2">
      <c r="Z833" s="5"/>
    </row>
    <row r="834" spans="26:26" ht="15.75" customHeight="1" x14ac:dyDescent="0.2">
      <c r="Z834" s="5"/>
    </row>
    <row r="835" spans="26:26" ht="15.75" customHeight="1" x14ac:dyDescent="0.2">
      <c r="Z835" s="5"/>
    </row>
    <row r="836" spans="26:26" ht="15.75" customHeight="1" x14ac:dyDescent="0.2">
      <c r="Z836" s="5"/>
    </row>
    <row r="837" spans="26:26" ht="15.75" customHeight="1" x14ac:dyDescent="0.2">
      <c r="Z837" s="5"/>
    </row>
    <row r="838" spans="26:26" ht="15.75" customHeight="1" x14ac:dyDescent="0.2">
      <c r="Z838" s="5"/>
    </row>
    <row r="839" spans="26:26" ht="15.75" customHeight="1" x14ac:dyDescent="0.2">
      <c r="Z839" s="5"/>
    </row>
    <row r="840" spans="26:26" ht="15.75" customHeight="1" x14ac:dyDescent="0.2">
      <c r="Z840" s="5"/>
    </row>
    <row r="841" spans="26:26" ht="15.75" customHeight="1" x14ac:dyDescent="0.2">
      <c r="Z841" s="5"/>
    </row>
    <row r="842" spans="26:26" ht="15.75" customHeight="1" x14ac:dyDescent="0.2">
      <c r="Z842" s="5"/>
    </row>
    <row r="843" spans="26:26" ht="15.75" customHeight="1" x14ac:dyDescent="0.2">
      <c r="Z843" s="5"/>
    </row>
    <row r="844" spans="26:26" ht="15.75" customHeight="1" x14ac:dyDescent="0.2">
      <c r="Z844" s="5"/>
    </row>
    <row r="845" spans="26:26" ht="15.75" customHeight="1" x14ac:dyDescent="0.2">
      <c r="Z845" s="5"/>
    </row>
    <row r="846" spans="26:26" ht="15.75" customHeight="1" x14ac:dyDescent="0.2">
      <c r="Z846" s="5"/>
    </row>
    <row r="847" spans="26:26" ht="15.75" customHeight="1" x14ac:dyDescent="0.2">
      <c r="Z847" s="5"/>
    </row>
    <row r="848" spans="26:26" ht="15.75" customHeight="1" x14ac:dyDescent="0.2">
      <c r="Z848" s="5"/>
    </row>
    <row r="849" spans="26:26" ht="15.75" customHeight="1" x14ac:dyDescent="0.2">
      <c r="Z849" s="5"/>
    </row>
    <row r="850" spans="26:26" ht="15.75" customHeight="1" x14ac:dyDescent="0.2">
      <c r="Z850" s="5"/>
    </row>
    <row r="851" spans="26:26" ht="15.75" customHeight="1" x14ac:dyDescent="0.2">
      <c r="Z851" s="5"/>
    </row>
    <row r="852" spans="26:26" ht="15.75" customHeight="1" x14ac:dyDescent="0.2">
      <c r="Z852" s="5"/>
    </row>
    <row r="853" spans="26:26" ht="15.75" customHeight="1" x14ac:dyDescent="0.2">
      <c r="Z853" s="5"/>
    </row>
    <row r="854" spans="26:26" ht="15.75" customHeight="1" x14ac:dyDescent="0.2">
      <c r="Z854" s="5"/>
    </row>
    <row r="855" spans="26:26" ht="15.75" customHeight="1" x14ac:dyDescent="0.2">
      <c r="Z855" s="5"/>
    </row>
    <row r="856" spans="26:26" ht="15.75" customHeight="1" x14ac:dyDescent="0.2">
      <c r="Z856" s="5"/>
    </row>
    <row r="857" spans="26:26" ht="15.75" customHeight="1" x14ac:dyDescent="0.2">
      <c r="Z857" s="5"/>
    </row>
    <row r="858" spans="26:26" ht="15.75" customHeight="1" x14ac:dyDescent="0.2">
      <c r="Z858" s="5"/>
    </row>
    <row r="859" spans="26:26" ht="15.75" customHeight="1" x14ac:dyDescent="0.2">
      <c r="Z859" s="5"/>
    </row>
    <row r="860" spans="26:26" ht="15.75" customHeight="1" x14ac:dyDescent="0.2">
      <c r="Z860" s="5"/>
    </row>
    <row r="861" spans="26:26" ht="15.75" customHeight="1" x14ac:dyDescent="0.2">
      <c r="Z861" s="5"/>
    </row>
    <row r="862" spans="26:26" ht="15.75" customHeight="1" x14ac:dyDescent="0.2">
      <c r="Z862" s="5"/>
    </row>
    <row r="863" spans="26:26" ht="15.75" customHeight="1" x14ac:dyDescent="0.2">
      <c r="Z863" s="5"/>
    </row>
    <row r="864" spans="26:26" ht="15.75" customHeight="1" x14ac:dyDescent="0.2">
      <c r="Z864" s="5"/>
    </row>
    <row r="865" spans="26:26" ht="15.75" customHeight="1" x14ac:dyDescent="0.2">
      <c r="Z865" s="5"/>
    </row>
    <row r="866" spans="26:26" ht="15.75" customHeight="1" x14ac:dyDescent="0.2">
      <c r="Z866" s="5"/>
    </row>
    <row r="867" spans="26:26" ht="15.75" customHeight="1" x14ac:dyDescent="0.2">
      <c r="Z867" s="5"/>
    </row>
    <row r="868" spans="26:26" ht="15.75" customHeight="1" x14ac:dyDescent="0.2">
      <c r="Z868" s="5"/>
    </row>
    <row r="869" spans="26:26" ht="15.75" customHeight="1" x14ac:dyDescent="0.2">
      <c r="Z869" s="5"/>
    </row>
    <row r="870" spans="26:26" ht="15.75" customHeight="1" x14ac:dyDescent="0.2">
      <c r="Z870" s="5"/>
    </row>
    <row r="871" spans="26:26" ht="15.75" customHeight="1" x14ac:dyDescent="0.2">
      <c r="Z871" s="5"/>
    </row>
    <row r="872" spans="26:26" ht="15.75" customHeight="1" x14ac:dyDescent="0.2">
      <c r="Z872" s="5"/>
    </row>
    <row r="873" spans="26:26" ht="15.75" customHeight="1" x14ac:dyDescent="0.2">
      <c r="Z873" s="5"/>
    </row>
    <row r="874" spans="26:26" ht="15.75" customHeight="1" x14ac:dyDescent="0.2">
      <c r="Z874" s="5"/>
    </row>
    <row r="875" spans="26:26" ht="15.75" customHeight="1" x14ac:dyDescent="0.2">
      <c r="Z875" s="5"/>
    </row>
    <row r="876" spans="26:26" ht="15.75" customHeight="1" x14ac:dyDescent="0.2">
      <c r="Z876" s="5"/>
    </row>
    <row r="877" spans="26:26" ht="15.75" customHeight="1" x14ac:dyDescent="0.2">
      <c r="Z877" s="5"/>
    </row>
    <row r="878" spans="26:26" ht="15.75" customHeight="1" x14ac:dyDescent="0.2">
      <c r="Z878" s="5"/>
    </row>
    <row r="879" spans="26:26" ht="15.75" customHeight="1" x14ac:dyDescent="0.2">
      <c r="Z879" s="5"/>
    </row>
    <row r="880" spans="26:26" ht="15.75" customHeight="1" x14ac:dyDescent="0.2">
      <c r="Z880" s="5"/>
    </row>
    <row r="881" spans="26:26" ht="15.75" customHeight="1" x14ac:dyDescent="0.2">
      <c r="Z881" s="5"/>
    </row>
    <row r="882" spans="26:26" ht="15.75" customHeight="1" x14ac:dyDescent="0.2">
      <c r="Z882" s="5"/>
    </row>
    <row r="883" spans="26:26" ht="15.75" customHeight="1" x14ac:dyDescent="0.2">
      <c r="Z883" s="5"/>
    </row>
    <row r="884" spans="26:26" ht="15.75" customHeight="1" x14ac:dyDescent="0.2">
      <c r="Z884" s="5"/>
    </row>
    <row r="885" spans="26:26" ht="15.75" customHeight="1" x14ac:dyDescent="0.2">
      <c r="Z885" s="5"/>
    </row>
    <row r="886" spans="26:26" ht="15.75" customHeight="1" x14ac:dyDescent="0.2">
      <c r="Z886" s="5"/>
    </row>
    <row r="887" spans="26:26" ht="15.75" customHeight="1" x14ac:dyDescent="0.2">
      <c r="Z887" s="5"/>
    </row>
    <row r="888" spans="26:26" ht="15.75" customHeight="1" x14ac:dyDescent="0.2">
      <c r="Z888" s="5"/>
    </row>
    <row r="889" spans="26:26" ht="15.75" customHeight="1" x14ac:dyDescent="0.2">
      <c r="Z889" s="5"/>
    </row>
    <row r="890" spans="26:26" ht="15.75" customHeight="1" x14ac:dyDescent="0.2">
      <c r="Z890" s="5"/>
    </row>
    <row r="891" spans="26:26" ht="15.75" customHeight="1" x14ac:dyDescent="0.2">
      <c r="Z891" s="5"/>
    </row>
    <row r="892" spans="26:26" ht="15.75" customHeight="1" x14ac:dyDescent="0.2">
      <c r="Z892" s="5"/>
    </row>
    <row r="893" spans="26:26" ht="15.75" customHeight="1" x14ac:dyDescent="0.2">
      <c r="Z893" s="5"/>
    </row>
    <row r="894" spans="26:26" ht="15.75" customHeight="1" x14ac:dyDescent="0.2">
      <c r="Z894" s="5"/>
    </row>
    <row r="895" spans="26:26" ht="15.75" customHeight="1" x14ac:dyDescent="0.2">
      <c r="Z895" s="5"/>
    </row>
    <row r="896" spans="26:26" ht="15.75" customHeight="1" x14ac:dyDescent="0.2">
      <c r="Z896" s="5"/>
    </row>
    <row r="897" spans="26:26" ht="15.75" customHeight="1" x14ac:dyDescent="0.2">
      <c r="Z897" s="5"/>
    </row>
    <row r="898" spans="26:26" ht="15.75" customHeight="1" x14ac:dyDescent="0.2">
      <c r="Z898" s="5"/>
    </row>
    <row r="899" spans="26:26" ht="15.75" customHeight="1" x14ac:dyDescent="0.2">
      <c r="Z899" s="5"/>
    </row>
    <row r="900" spans="26:26" ht="15.75" customHeight="1" x14ac:dyDescent="0.2">
      <c r="Z900" s="5"/>
    </row>
    <row r="901" spans="26:26" ht="15.75" customHeight="1" x14ac:dyDescent="0.2">
      <c r="Z901" s="5"/>
    </row>
    <row r="902" spans="26:26" ht="15.75" customHeight="1" x14ac:dyDescent="0.2">
      <c r="Z902" s="5"/>
    </row>
    <row r="903" spans="26:26" ht="15.75" customHeight="1" x14ac:dyDescent="0.2">
      <c r="Z903" s="5"/>
    </row>
    <row r="904" spans="26:26" ht="15.75" customHeight="1" x14ac:dyDescent="0.2">
      <c r="Z904" s="5"/>
    </row>
    <row r="905" spans="26:26" ht="15.75" customHeight="1" x14ac:dyDescent="0.2">
      <c r="Z905" s="5"/>
    </row>
    <row r="906" spans="26:26" ht="15.75" customHeight="1" x14ac:dyDescent="0.2">
      <c r="Z906" s="5"/>
    </row>
    <row r="907" spans="26:26" ht="15.75" customHeight="1" x14ac:dyDescent="0.2">
      <c r="Z907" s="5"/>
    </row>
    <row r="908" spans="26:26" ht="15.75" customHeight="1" x14ac:dyDescent="0.2">
      <c r="Z908" s="5"/>
    </row>
    <row r="909" spans="26:26" ht="15.75" customHeight="1" x14ac:dyDescent="0.2">
      <c r="Z909" s="5"/>
    </row>
    <row r="910" spans="26:26" ht="15.75" customHeight="1" x14ac:dyDescent="0.2">
      <c r="Z910" s="5"/>
    </row>
    <row r="911" spans="26:26" ht="15.75" customHeight="1" x14ac:dyDescent="0.2">
      <c r="Z911" s="5"/>
    </row>
    <row r="912" spans="26:26" ht="15.75" customHeight="1" x14ac:dyDescent="0.2">
      <c r="Z912" s="5"/>
    </row>
    <row r="913" spans="26:26" ht="15.75" customHeight="1" x14ac:dyDescent="0.2">
      <c r="Z913" s="5"/>
    </row>
    <row r="914" spans="26:26" ht="15.75" customHeight="1" x14ac:dyDescent="0.2">
      <c r="Z914" s="5"/>
    </row>
    <row r="915" spans="26:26" ht="15.75" customHeight="1" x14ac:dyDescent="0.2">
      <c r="Z915" s="5"/>
    </row>
    <row r="916" spans="26:26" ht="15.75" customHeight="1" x14ac:dyDescent="0.2">
      <c r="Z916" s="5"/>
    </row>
    <row r="917" spans="26:26" ht="15.75" customHeight="1" x14ac:dyDescent="0.2">
      <c r="Z917" s="5"/>
    </row>
    <row r="918" spans="26:26" ht="15.75" customHeight="1" x14ac:dyDescent="0.2">
      <c r="Z918" s="5"/>
    </row>
    <row r="919" spans="26:26" ht="15.75" customHeight="1" x14ac:dyDescent="0.2">
      <c r="Z919" s="5"/>
    </row>
    <row r="920" spans="26:26" ht="15.75" customHeight="1" x14ac:dyDescent="0.2">
      <c r="Z920" s="5"/>
    </row>
    <row r="921" spans="26:26" ht="15.75" customHeight="1" x14ac:dyDescent="0.2">
      <c r="Z921" s="5"/>
    </row>
    <row r="922" spans="26:26" ht="15.75" customHeight="1" x14ac:dyDescent="0.2">
      <c r="Z922" s="5"/>
    </row>
    <row r="923" spans="26:26" ht="15.75" customHeight="1" x14ac:dyDescent="0.2">
      <c r="Z923" s="5"/>
    </row>
    <row r="924" spans="26:26" ht="15.75" customHeight="1" x14ac:dyDescent="0.2">
      <c r="Z924" s="5"/>
    </row>
    <row r="925" spans="26:26" ht="15.75" customHeight="1" x14ac:dyDescent="0.2">
      <c r="Z925" s="5"/>
    </row>
    <row r="926" spans="26:26" ht="15.75" customHeight="1" x14ac:dyDescent="0.2">
      <c r="Z926" s="5"/>
    </row>
    <row r="927" spans="26:26" ht="15.75" customHeight="1" x14ac:dyDescent="0.2">
      <c r="Z927" s="5"/>
    </row>
    <row r="928" spans="26:26" ht="15.75" customHeight="1" x14ac:dyDescent="0.2">
      <c r="Z928" s="5"/>
    </row>
    <row r="929" spans="26:26" ht="15.75" customHeight="1" x14ac:dyDescent="0.2">
      <c r="Z929" s="5"/>
    </row>
    <row r="930" spans="26:26" ht="15.75" customHeight="1" x14ac:dyDescent="0.2">
      <c r="Z930" s="5"/>
    </row>
    <row r="931" spans="26:26" ht="15.75" customHeight="1" x14ac:dyDescent="0.2">
      <c r="Z931" s="5"/>
    </row>
    <row r="932" spans="26:26" ht="15.75" customHeight="1" x14ac:dyDescent="0.2">
      <c r="Z932" s="5"/>
    </row>
    <row r="933" spans="26:26" ht="15.75" customHeight="1" x14ac:dyDescent="0.2">
      <c r="Z933" s="5"/>
    </row>
    <row r="934" spans="26:26" ht="15.75" customHeight="1" x14ac:dyDescent="0.2">
      <c r="Z934" s="5"/>
    </row>
    <row r="935" spans="26:26" ht="15.75" customHeight="1" x14ac:dyDescent="0.2">
      <c r="Z935" s="5"/>
    </row>
    <row r="936" spans="26:26" ht="15.75" customHeight="1" x14ac:dyDescent="0.2">
      <c r="Z936" s="5"/>
    </row>
    <row r="937" spans="26:26" ht="15.75" customHeight="1" x14ac:dyDescent="0.2">
      <c r="Z937" s="5"/>
    </row>
    <row r="938" spans="26:26" ht="15.75" customHeight="1" x14ac:dyDescent="0.2">
      <c r="Z938" s="5"/>
    </row>
    <row r="939" spans="26:26" ht="15.75" customHeight="1" x14ac:dyDescent="0.2">
      <c r="Z939" s="5"/>
    </row>
    <row r="940" spans="26:26" ht="15.75" customHeight="1" x14ac:dyDescent="0.2">
      <c r="Z940" s="5"/>
    </row>
    <row r="941" spans="26:26" ht="15.75" customHeight="1" x14ac:dyDescent="0.2">
      <c r="Z941" s="5"/>
    </row>
    <row r="942" spans="26:26" ht="15.75" customHeight="1" x14ac:dyDescent="0.2">
      <c r="Z942" s="5"/>
    </row>
    <row r="943" spans="26:26" ht="15.75" customHeight="1" x14ac:dyDescent="0.2">
      <c r="Z943" s="5"/>
    </row>
    <row r="944" spans="26:26" ht="15.75" customHeight="1" x14ac:dyDescent="0.2">
      <c r="Z944" s="5"/>
    </row>
    <row r="945" spans="26:26" ht="15.75" customHeight="1" x14ac:dyDescent="0.2">
      <c r="Z945" s="5"/>
    </row>
    <row r="946" spans="26:26" ht="15.75" customHeight="1" x14ac:dyDescent="0.2">
      <c r="Z946" s="5"/>
    </row>
    <row r="947" spans="26:26" ht="15.75" customHeight="1" x14ac:dyDescent="0.2">
      <c r="Z947" s="5"/>
    </row>
    <row r="948" spans="26:26" ht="15.75" customHeight="1" x14ac:dyDescent="0.2">
      <c r="Z948" s="5"/>
    </row>
    <row r="949" spans="26:26" ht="15.75" customHeight="1" x14ac:dyDescent="0.2">
      <c r="Z949" s="5"/>
    </row>
    <row r="950" spans="26:26" ht="15.75" customHeight="1" x14ac:dyDescent="0.2">
      <c r="Z950" s="5"/>
    </row>
    <row r="951" spans="26:26" ht="15.75" customHeight="1" x14ac:dyDescent="0.2">
      <c r="Z951" s="5"/>
    </row>
    <row r="952" spans="26:26" ht="15.75" customHeight="1" x14ac:dyDescent="0.2">
      <c r="Z952" s="5"/>
    </row>
    <row r="953" spans="26:26" ht="15.75" customHeight="1" x14ac:dyDescent="0.2">
      <c r="Z953" s="5"/>
    </row>
    <row r="954" spans="26:26" ht="15.75" customHeight="1" x14ac:dyDescent="0.2">
      <c r="Z954" s="5"/>
    </row>
    <row r="955" spans="26:26" ht="15.75" customHeight="1" x14ac:dyDescent="0.2">
      <c r="Z955" s="5"/>
    </row>
    <row r="956" spans="26:26" ht="15.75" customHeight="1" x14ac:dyDescent="0.2">
      <c r="Z956" s="5"/>
    </row>
    <row r="957" spans="26:26" ht="15.75" customHeight="1" x14ac:dyDescent="0.2">
      <c r="Z957" s="5"/>
    </row>
    <row r="958" spans="26:26" ht="15.75" customHeight="1" x14ac:dyDescent="0.2">
      <c r="Z958" s="5"/>
    </row>
    <row r="959" spans="26:26" ht="15.75" customHeight="1" x14ac:dyDescent="0.2">
      <c r="Z959" s="5"/>
    </row>
    <row r="960" spans="26:26" ht="15.75" customHeight="1" x14ac:dyDescent="0.2">
      <c r="Z960" s="5"/>
    </row>
    <row r="961" spans="26:26" ht="15.75" customHeight="1" x14ac:dyDescent="0.2">
      <c r="Z961" s="5"/>
    </row>
    <row r="962" spans="26:26" ht="15.75" customHeight="1" x14ac:dyDescent="0.2">
      <c r="Z962" s="5"/>
    </row>
    <row r="963" spans="26:26" ht="15.75" customHeight="1" x14ac:dyDescent="0.2">
      <c r="Z963" s="5"/>
    </row>
    <row r="964" spans="26:26" ht="15.75" customHeight="1" x14ac:dyDescent="0.2">
      <c r="Z964" s="5"/>
    </row>
    <row r="965" spans="26:26" ht="15.75" customHeight="1" x14ac:dyDescent="0.2">
      <c r="Z965" s="5"/>
    </row>
    <row r="966" spans="26:26" ht="15.75" customHeight="1" x14ac:dyDescent="0.2">
      <c r="Z966" s="5"/>
    </row>
    <row r="967" spans="26:26" ht="15.75" customHeight="1" x14ac:dyDescent="0.2">
      <c r="Z967" s="5"/>
    </row>
    <row r="968" spans="26:26" ht="15.75" customHeight="1" x14ac:dyDescent="0.2">
      <c r="Z968" s="5"/>
    </row>
    <row r="969" spans="26:26" ht="15.75" customHeight="1" x14ac:dyDescent="0.2">
      <c r="Z969" s="5"/>
    </row>
    <row r="970" spans="26:26" ht="15.75" customHeight="1" x14ac:dyDescent="0.2">
      <c r="Z970" s="5"/>
    </row>
    <row r="971" spans="26:26" ht="15.75" customHeight="1" x14ac:dyDescent="0.2">
      <c r="Z971" s="5"/>
    </row>
    <row r="972" spans="26:26" ht="15.75" customHeight="1" x14ac:dyDescent="0.2">
      <c r="Z972" s="5"/>
    </row>
    <row r="973" spans="26:26" ht="15.75" customHeight="1" x14ac:dyDescent="0.2">
      <c r="Z973" s="5"/>
    </row>
    <row r="974" spans="26:26" ht="15.75" customHeight="1" x14ac:dyDescent="0.2">
      <c r="Z974" s="5"/>
    </row>
    <row r="975" spans="26:26" ht="15.75" customHeight="1" x14ac:dyDescent="0.2">
      <c r="Z975" s="5"/>
    </row>
    <row r="976" spans="26:26" ht="15.75" customHeight="1" x14ac:dyDescent="0.2">
      <c r="Z976" s="5"/>
    </row>
    <row r="977" spans="26:26" ht="15.75" customHeight="1" x14ac:dyDescent="0.2">
      <c r="Z977" s="5"/>
    </row>
    <row r="978" spans="26:26" ht="15.75" customHeight="1" x14ac:dyDescent="0.2">
      <c r="Z978" s="5"/>
    </row>
    <row r="979" spans="26:26" ht="15.75" customHeight="1" x14ac:dyDescent="0.2">
      <c r="Z979" s="5"/>
    </row>
    <row r="980" spans="26:26" ht="15.75" customHeight="1" x14ac:dyDescent="0.2">
      <c r="Z980" s="5"/>
    </row>
    <row r="981" spans="26:26" ht="15.75" customHeight="1" x14ac:dyDescent="0.2">
      <c r="Z981" s="5"/>
    </row>
    <row r="982" spans="26:26" ht="15.75" customHeight="1" x14ac:dyDescent="0.2">
      <c r="Z982" s="5"/>
    </row>
    <row r="983" spans="26:26" ht="15.75" customHeight="1" x14ac:dyDescent="0.2">
      <c r="Z983" s="5"/>
    </row>
    <row r="984" spans="26:26" ht="15.75" customHeight="1" x14ac:dyDescent="0.2">
      <c r="Z984" s="5"/>
    </row>
    <row r="985" spans="26:26" ht="15.75" customHeight="1" x14ac:dyDescent="0.2">
      <c r="Z985" s="5"/>
    </row>
    <row r="986" spans="26:26" ht="15.75" customHeight="1" x14ac:dyDescent="0.2">
      <c r="Z986" s="5"/>
    </row>
    <row r="987" spans="26:26" ht="15.75" customHeight="1" x14ac:dyDescent="0.2">
      <c r="Z987" s="5"/>
    </row>
    <row r="988" spans="26:26" ht="15.75" customHeight="1" x14ac:dyDescent="0.2">
      <c r="Z988" s="5"/>
    </row>
    <row r="989" spans="26:26" ht="15.75" customHeight="1" x14ac:dyDescent="0.2">
      <c r="Z989" s="5"/>
    </row>
    <row r="990" spans="26:26" ht="15.75" customHeight="1" x14ac:dyDescent="0.2">
      <c r="Z990" s="5"/>
    </row>
    <row r="991" spans="26:26" ht="15.75" customHeight="1" x14ac:dyDescent="0.2">
      <c r="Z991" s="5"/>
    </row>
    <row r="992" spans="26:26" ht="15.75" customHeight="1" x14ac:dyDescent="0.2">
      <c r="Z992" s="5"/>
    </row>
    <row r="993" spans="26:26" ht="15.75" customHeight="1" x14ac:dyDescent="0.2">
      <c r="Z993" s="5"/>
    </row>
    <row r="994" spans="26:26" ht="15.75" customHeight="1" x14ac:dyDescent="0.2">
      <c r="Z994" s="5"/>
    </row>
    <row r="995" spans="26:26" ht="15.75" customHeight="1" x14ac:dyDescent="0.2">
      <c r="Z995" s="5"/>
    </row>
    <row r="996" spans="26:26" ht="15.75" customHeight="1" x14ac:dyDescent="0.2">
      <c r="Z996" s="5"/>
    </row>
    <row r="997" spans="26:26" ht="15.75" customHeight="1" x14ac:dyDescent="0.2">
      <c r="Z997" s="5"/>
    </row>
    <row r="998" spans="26:26" ht="15.75" customHeight="1" x14ac:dyDescent="0.2">
      <c r="Z998" s="5"/>
    </row>
    <row r="999" spans="26:26" ht="15.75" customHeight="1" x14ac:dyDescent="0.2">
      <c r="Z999" s="5"/>
    </row>
    <row r="1000" spans="26:26" ht="15.75" customHeight="1" x14ac:dyDescent="0.2">
      <c r="Z1000" s="5"/>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000"/>
  <sheetViews>
    <sheetView workbookViewId="0">
      <selection activeCell="F2" sqref="F2:F11"/>
    </sheetView>
  </sheetViews>
  <sheetFormatPr baseColWidth="10" defaultColWidth="11.1640625" defaultRowHeight="15" customHeight="1" x14ac:dyDescent="0.2"/>
  <cols>
    <col min="1" max="9" width="10.5" customWidth="1"/>
    <col min="10" max="10" width="10.83203125" customWidth="1"/>
    <col min="11" max="26" width="10.5" customWidth="1"/>
  </cols>
  <sheetData>
    <row r="1" spans="1:10" ht="15.75" customHeight="1" x14ac:dyDescent="0.2">
      <c r="A1" s="1" t="s">
        <v>0</v>
      </c>
      <c r="B1" s="1" t="s">
        <v>1</v>
      </c>
      <c r="C1" s="1" t="s">
        <v>539</v>
      </c>
      <c r="D1" s="1" t="s">
        <v>540</v>
      </c>
      <c r="E1" s="1" t="s">
        <v>4</v>
      </c>
      <c r="F1" s="1" t="s">
        <v>5</v>
      </c>
      <c r="G1" s="1" t="s">
        <v>541</v>
      </c>
      <c r="H1" s="1" t="s">
        <v>11</v>
      </c>
      <c r="I1" s="1" t="s">
        <v>12</v>
      </c>
      <c r="J1" s="2" t="s">
        <v>13</v>
      </c>
    </row>
    <row r="2" spans="1:10" ht="15.75" customHeight="1" x14ac:dyDescent="0.2">
      <c r="A2" s="1" t="s">
        <v>632</v>
      </c>
      <c r="C2" s="1" t="s">
        <v>543</v>
      </c>
      <c r="D2" s="1" t="s">
        <v>547</v>
      </c>
      <c r="E2" s="1">
        <v>6</v>
      </c>
      <c r="F2" s="7" t="s">
        <v>633</v>
      </c>
      <c r="G2" s="1">
        <v>700</v>
      </c>
      <c r="J2" s="2">
        <v>309</v>
      </c>
    </row>
    <row r="3" spans="1:10" ht="15.75" customHeight="1" x14ac:dyDescent="0.2">
      <c r="A3" s="1" t="s">
        <v>528</v>
      </c>
      <c r="J3" s="2">
        <v>210</v>
      </c>
    </row>
    <row r="4" spans="1:10" ht="15.75" customHeight="1" x14ac:dyDescent="0.2">
      <c r="A4" s="1" t="s">
        <v>592</v>
      </c>
      <c r="C4" s="1" t="s">
        <v>574</v>
      </c>
      <c r="D4" s="1" t="s">
        <v>544</v>
      </c>
      <c r="E4" s="1">
        <v>6</v>
      </c>
      <c r="F4" s="1" t="s">
        <v>550</v>
      </c>
      <c r="G4" s="1">
        <v>100</v>
      </c>
      <c r="J4" s="2">
        <v>198</v>
      </c>
    </row>
    <row r="5" spans="1:10" ht="15.75" customHeight="1" x14ac:dyDescent="0.2">
      <c r="A5" s="1" t="s">
        <v>662</v>
      </c>
      <c r="C5" s="1" t="s">
        <v>574</v>
      </c>
      <c r="D5" s="1" t="s">
        <v>544</v>
      </c>
      <c r="E5" s="1">
        <v>6</v>
      </c>
      <c r="F5" s="1" t="s">
        <v>550</v>
      </c>
      <c r="G5" s="1">
        <v>100</v>
      </c>
      <c r="J5" s="2">
        <v>198</v>
      </c>
    </row>
    <row r="6" spans="1:10" ht="15.75" customHeight="1" x14ac:dyDescent="0.2">
      <c r="A6" s="1" t="s">
        <v>667</v>
      </c>
      <c r="C6" s="1" t="s">
        <v>574</v>
      </c>
      <c r="D6" s="1" t="s">
        <v>544</v>
      </c>
      <c r="E6" s="1">
        <v>6</v>
      </c>
      <c r="F6" s="1" t="s">
        <v>550</v>
      </c>
      <c r="G6" s="1">
        <v>100</v>
      </c>
      <c r="J6" s="2">
        <v>158</v>
      </c>
    </row>
    <row r="7" spans="1:10" ht="15.75" customHeight="1" x14ac:dyDescent="0.2">
      <c r="A7" s="1" t="s">
        <v>618</v>
      </c>
      <c r="C7" s="1" t="s">
        <v>543</v>
      </c>
      <c r="D7" s="1" t="s">
        <v>547</v>
      </c>
      <c r="E7" s="1">
        <v>3</v>
      </c>
      <c r="F7" s="1" t="s">
        <v>619</v>
      </c>
      <c r="G7" s="1">
        <v>1500</v>
      </c>
      <c r="J7" s="2">
        <v>155</v>
      </c>
    </row>
    <row r="8" spans="1:10" ht="15.75" customHeight="1" x14ac:dyDescent="0.2">
      <c r="A8" s="1" t="s">
        <v>665</v>
      </c>
      <c r="C8" s="1" t="s">
        <v>556</v>
      </c>
      <c r="D8" s="1" t="s">
        <v>557</v>
      </c>
      <c r="E8" s="1">
        <v>6</v>
      </c>
      <c r="F8" s="1" t="s">
        <v>666</v>
      </c>
      <c r="G8" s="1">
        <v>500</v>
      </c>
      <c r="I8" s="1">
        <v>37</v>
      </c>
      <c r="J8" s="2">
        <v>154</v>
      </c>
    </row>
    <row r="9" spans="1:10" ht="15.75" customHeight="1" x14ac:dyDescent="0.2">
      <c r="A9" s="1" t="s">
        <v>591</v>
      </c>
      <c r="C9" s="1" t="s">
        <v>574</v>
      </c>
      <c r="D9" s="1" t="s">
        <v>544</v>
      </c>
      <c r="E9" s="1">
        <v>6</v>
      </c>
      <c r="F9" s="1" t="s">
        <v>550</v>
      </c>
      <c r="G9" s="1">
        <v>100</v>
      </c>
      <c r="J9" s="2">
        <v>154</v>
      </c>
    </row>
    <row r="10" spans="1:10" ht="15.75" customHeight="1" x14ac:dyDescent="0.2">
      <c r="A10" s="1" t="s">
        <v>663</v>
      </c>
      <c r="C10" s="1" t="s">
        <v>556</v>
      </c>
      <c r="D10" s="1" t="s">
        <v>557</v>
      </c>
      <c r="E10" s="1">
        <v>4</v>
      </c>
      <c r="F10" s="1" t="s">
        <v>664</v>
      </c>
      <c r="G10" s="1">
        <v>700</v>
      </c>
      <c r="I10" s="1">
        <v>29</v>
      </c>
      <c r="J10" s="2">
        <v>132</v>
      </c>
    </row>
    <row r="11" spans="1:10" ht="15.75" customHeight="1" x14ac:dyDescent="0.2">
      <c r="A11" s="1" t="s">
        <v>587</v>
      </c>
      <c r="C11" s="1" t="s">
        <v>543</v>
      </c>
      <c r="D11" s="1" t="s">
        <v>557</v>
      </c>
      <c r="E11" s="1">
        <v>5</v>
      </c>
      <c r="F11" s="1" t="s">
        <v>588</v>
      </c>
      <c r="G11" s="1">
        <v>400</v>
      </c>
      <c r="J11" s="2">
        <v>125</v>
      </c>
    </row>
    <row r="12" spans="1:10" ht="15.75" customHeight="1" x14ac:dyDescent="0.2">
      <c r="A12" s="1" t="s">
        <v>661</v>
      </c>
      <c r="C12" s="1" t="s">
        <v>574</v>
      </c>
      <c r="D12" s="1" t="s">
        <v>544</v>
      </c>
      <c r="E12" s="1">
        <v>6</v>
      </c>
      <c r="F12" s="1" t="s">
        <v>550</v>
      </c>
      <c r="G12" s="1">
        <v>100</v>
      </c>
      <c r="J12" s="2">
        <v>125</v>
      </c>
    </row>
    <row r="13" spans="1:10" ht="15.75" customHeight="1" x14ac:dyDescent="0.2">
      <c r="A13" s="1" t="s">
        <v>549</v>
      </c>
      <c r="C13" s="1" t="s">
        <v>543</v>
      </c>
      <c r="D13" s="1" t="s">
        <v>544</v>
      </c>
      <c r="E13" s="1">
        <v>6</v>
      </c>
      <c r="F13" s="1" t="s">
        <v>550</v>
      </c>
      <c r="G13" s="1">
        <v>900</v>
      </c>
      <c r="H13" s="1">
        <v>5</v>
      </c>
      <c r="I13" s="1">
        <v>6</v>
      </c>
      <c r="J13" s="2">
        <v>121</v>
      </c>
    </row>
    <row r="14" spans="1:10" ht="15.75" customHeight="1" x14ac:dyDescent="0.2">
      <c r="A14" s="1" t="s">
        <v>642</v>
      </c>
      <c r="C14" s="1" t="s">
        <v>543</v>
      </c>
      <c r="D14" s="1" t="s">
        <v>557</v>
      </c>
      <c r="E14" s="1">
        <v>6</v>
      </c>
      <c r="F14" s="1" t="s">
        <v>643</v>
      </c>
      <c r="G14" s="1">
        <v>1150</v>
      </c>
      <c r="I14" s="1">
        <v>25</v>
      </c>
      <c r="J14" s="2">
        <v>115</v>
      </c>
    </row>
    <row r="15" spans="1:10" ht="15.75" customHeight="1" x14ac:dyDescent="0.2">
      <c r="A15" s="1" t="s">
        <v>589</v>
      </c>
      <c r="C15" s="1" t="s">
        <v>543</v>
      </c>
      <c r="D15" s="1" t="s">
        <v>544</v>
      </c>
      <c r="E15" s="1">
        <v>3</v>
      </c>
      <c r="F15" s="1" t="s">
        <v>590</v>
      </c>
      <c r="G15" s="1">
        <v>800</v>
      </c>
      <c r="I15" s="1">
        <v>12</v>
      </c>
      <c r="J15" s="2">
        <v>115</v>
      </c>
    </row>
    <row r="16" spans="1:10" ht="15.75" customHeight="1" x14ac:dyDescent="0.2">
      <c r="A16" s="1" t="s">
        <v>630</v>
      </c>
      <c r="C16" s="1" t="s">
        <v>543</v>
      </c>
      <c r="D16" s="1" t="s">
        <v>557</v>
      </c>
      <c r="E16" s="1">
        <v>6</v>
      </c>
      <c r="F16" s="1" t="s">
        <v>631</v>
      </c>
      <c r="G16" s="1">
        <v>1250</v>
      </c>
      <c r="H16" s="1">
        <v>3</v>
      </c>
      <c r="I16" s="1">
        <v>2</v>
      </c>
      <c r="J16" s="2">
        <v>115</v>
      </c>
    </row>
    <row r="17" spans="1:10" ht="15.75" customHeight="1" x14ac:dyDescent="0.2">
      <c r="A17" s="1" t="s">
        <v>616</v>
      </c>
      <c r="C17" s="1" t="s">
        <v>543</v>
      </c>
      <c r="D17" s="1" t="s">
        <v>544</v>
      </c>
      <c r="E17" s="1">
        <v>5</v>
      </c>
      <c r="F17" s="1" t="s">
        <v>617</v>
      </c>
      <c r="G17" s="1">
        <v>500</v>
      </c>
      <c r="I17" s="1">
        <v>23</v>
      </c>
      <c r="J17" s="2">
        <v>110</v>
      </c>
    </row>
    <row r="18" spans="1:10" ht="15.75" customHeight="1" x14ac:dyDescent="0.2">
      <c r="A18" s="1" t="s">
        <v>640</v>
      </c>
      <c r="C18" s="1" t="s">
        <v>556</v>
      </c>
      <c r="D18" s="1" t="s">
        <v>544</v>
      </c>
      <c r="E18" s="1">
        <v>4</v>
      </c>
      <c r="F18" s="1" t="s">
        <v>641</v>
      </c>
      <c r="G18" s="1">
        <v>1250</v>
      </c>
      <c r="H18" s="1">
        <v>10</v>
      </c>
      <c r="I18" s="1">
        <v>10</v>
      </c>
      <c r="J18" s="2">
        <v>103</v>
      </c>
    </row>
    <row r="19" spans="1:10" ht="15.75" customHeight="1" x14ac:dyDescent="0.2">
      <c r="A19" s="1" t="s">
        <v>629</v>
      </c>
      <c r="C19" s="1" t="s">
        <v>543</v>
      </c>
      <c r="D19" s="1" t="s">
        <v>547</v>
      </c>
      <c r="E19" s="1">
        <v>4</v>
      </c>
      <c r="F19" s="1" t="s">
        <v>627</v>
      </c>
      <c r="G19" s="1">
        <v>1150</v>
      </c>
      <c r="I19" s="1">
        <v>13</v>
      </c>
      <c r="J19" s="2">
        <v>101</v>
      </c>
    </row>
    <row r="20" spans="1:10" ht="15.75" customHeight="1" x14ac:dyDescent="0.2">
      <c r="A20" s="1" t="s">
        <v>585</v>
      </c>
      <c r="C20" s="1" t="s">
        <v>543</v>
      </c>
      <c r="D20" s="1" t="s">
        <v>544</v>
      </c>
      <c r="E20" s="1">
        <v>3</v>
      </c>
      <c r="F20" s="1" t="s">
        <v>586</v>
      </c>
      <c r="G20" s="1">
        <v>1000</v>
      </c>
      <c r="I20" s="1">
        <v>11</v>
      </c>
      <c r="J20" s="2">
        <v>101</v>
      </c>
    </row>
    <row r="21" spans="1:10" ht="15.75" customHeight="1" x14ac:dyDescent="0.2">
      <c r="A21" s="1" t="s">
        <v>614</v>
      </c>
      <c r="C21" s="1" t="s">
        <v>543</v>
      </c>
      <c r="D21" s="1" t="s">
        <v>557</v>
      </c>
      <c r="E21" s="1">
        <v>7</v>
      </c>
      <c r="F21" s="1" t="s">
        <v>615</v>
      </c>
      <c r="G21" s="1">
        <v>1600</v>
      </c>
      <c r="H21" s="1">
        <v>1</v>
      </c>
      <c r="I21" s="1">
        <v>3</v>
      </c>
      <c r="J21" s="2">
        <v>99</v>
      </c>
    </row>
    <row r="22" spans="1:10" ht="15.75" customHeight="1" x14ac:dyDescent="0.2">
      <c r="A22" s="1" t="s">
        <v>638</v>
      </c>
      <c r="C22" s="1" t="s">
        <v>543</v>
      </c>
      <c r="D22" s="1" t="s">
        <v>544</v>
      </c>
      <c r="E22" s="1">
        <v>4</v>
      </c>
      <c r="F22" s="1" t="s">
        <v>639</v>
      </c>
      <c r="G22" s="1">
        <v>700</v>
      </c>
      <c r="I22" s="1">
        <v>19</v>
      </c>
      <c r="J22" s="2">
        <v>95</v>
      </c>
    </row>
    <row r="23" spans="1:10" ht="15.75" customHeight="1" x14ac:dyDescent="0.2">
      <c r="A23" s="1" t="s">
        <v>594</v>
      </c>
      <c r="C23" s="1" t="s">
        <v>574</v>
      </c>
      <c r="D23" s="1" t="s">
        <v>547</v>
      </c>
      <c r="E23" s="1">
        <v>6</v>
      </c>
      <c r="F23" s="1" t="s">
        <v>550</v>
      </c>
      <c r="G23" s="1">
        <v>100</v>
      </c>
      <c r="J23" s="2">
        <v>95</v>
      </c>
    </row>
    <row r="24" spans="1:10" ht="15.75" customHeight="1" x14ac:dyDescent="0.2">
      <c r="A24" s="1" t="s">
        <v>546</v>
      </c>
      <c r="C24" s="1" t="s">
        <v>543</v>
      </c>
      <c r="D24" s="1" t="s">
        <v>547</v>
      </c>
      <c r="E24" s="1">
        <v>4</v>
      </c>
      <c r="F24" s="1" t="s">
        <v>548</v>
      </c>
      <c r="G24" s="1">
        <v>1400</v>
      </c>
      <c r="I24" s="1">
        <v>26</v>
      </c>
      <c r="J24" s="2">
        <v>93</v>
      </c>
    </row>
    <row r="25" spans="1:10" ht="15.75" customHeight="1" x14ac:dyDescent="0.2">
      <c r="A25" s="1" t="s">
        <v>561</v>
      </c>
      <c r="C25" s="1" t="s">
        <v>543</v>
      </c>
      <c r="D25" s="1" t="s">
        <v>557</v>
      </c>
      <c r="E25" s="1">
        <v>5</v>
      </c>
      <c r="F25" s="1" t="s">
        <v>562</v>
      </c>
      <c r="G25" s="1">
        <v>850</v>
      </c>
      <c r="I25" s="1">
        <v>15</v>
      </c>
      <c r="J25" s="2">
        <v>93</v>
      </c>
    </row>
    <row r="26" spans="1:10" ht="15.75" customHeight="1" x14ac:dyDescent="0.2">
      <c r="A26" s="1" t="s">
        <v>582</v>
      </c>
      <c r="C26" s="1" t="s">
        <v>583</v>
      </c>
      <c r="D26" s="1" t="s">
        <v>544</v>
      </c>
      <c r="E26" s="1">
        <v>1</v>
      </c>
      <c r="F26" s="1" t="s">
        <v>584</v>
      </c>
      <c r="G26" s="1">
        <v>200</v>
      </c>
      <c r="J26" s="2">
        <v>93</v>
      </c>
    </row>
    <row r="27" spans="1:10" ht="15.75" customHeight="1" x14ac:dyDescent="0.2">
      <c r="A27" s="1" t="s">
        <v>612</v>
      </c>
      <c r="C27" s="1" t="s">
        <v>543</v>
      </c>
      <c r="D27" s="1" t="s">
        <v>557</v>
      </c>
      <c r="E27" s="1">
        <v>4</v>
      </c>
      <c r="F27" s="1" t="s">
        <v>613</v>
      </c>
      <c r="G27" s="1">
        <v>500</v>
      </c>
      <c r="I27" s="1">
        <v>39</v>
      </c>
      <c r="J27" s="2">
        <v>89</v>
      </c>
    </row>
    <row r="28" spans="1:10" ht="15.75" customHeight="1" x14ac:dyDescent="0.2">
      <c r="A28" s="1" t="s">
        <v>580</v>
      </c>
      <c r="C28" s="1" t="s">
        <v>556</v>
      </c>
      <c r="D28" s="1" t="s">
        <v>544</v>
      </c>
      <c r="E28" s="1">
        <v>5</v>
      </c>
      <c r="F28" s="1" t="s">
        <v>581</v>
      </c>
      <c r="G28" s="1">
        <v>1500</v>
      </c>
      <c r="J28" s="2">
        <v>84</v>
      </c>
    </row>
    <row r="29" spans="1:10" ht="15.75" customHeight="1" x14ac:dyDescent="0.2">
      <c r="A29" s="1" t="s">
        <v>644</v>
      </c>
      <c r="C29" s="1" t="s">
        <v>543</v>
      </c>
      <c r="D29" s="1" t="s">
        <v>544</v>
      </c>
      <c r="E29" s="1">
        <v>6</v>
      </c>
      <c r="F29" s="1" t="s">
        <v>554</v>
      </c>
      <c r="G29" s="1">
        <v>500</v>
      </c>
      <c r="I29" s="1">
        <v>9</v>
      </c>
      <c r="J29" s="2">
        <v>79</v>
      </c>
    </row>
    <row r="30" spans="1:10" ht="15.75" customHeight="1" x14ac:dyDescent="0.2">
      <c r="A30" s="1" t="s">
        <v>542</v>
      </c>
      <c r="C30" s="1" t="s">
        <v>543</v>
      </c>
      <c r="D30" s="1" t="s">
        <v>544</v>
      </c>
      <c r="E30" s="1">
        <v>4</v>
      </c>
      <c r="F30" s="1" t="s">
        <v>545</v>
      </c>
      <c r="G30" s="1">
        <v>1050</v>
      </c>
      <c r="I30" s="1">
        <v>7</v>
      </c>
      <c r="J30" s="2">
        <v>79</v>
      </c>
    </row>
    <row r="31" spans="1:10" ht="15.75" customHeight="1" x14ac:dyDescent="0.2">
      <c r="A31" s="1" t="s">
        <v>610</v>
      </c>
      <c r="C31" s="1" t="s">
        <v>543</v>
      </c>
      <c r="D31" s="1" t="s">
        <v>557</v>
      </c>
      <c r="E31" s="1">
        <v>4</v>
      </c>
      <c r="F31" s="1" t="s">
        <v>611</v>
      </c>
      <c r="G31" s="1">
        <v>600</v>
      </c>
      <c r="I31" s="1">
        <v>40</v>
      </c>
      <c r="J31" s="2">
        <v>78</v>
      </c>
    </row>
    <row r="32" spans="1:10" ht="15.75" customHeight="1" x14ac:dyDescent="0.2">
      <c r="A32" s="1" t="s">
        <v>634</v>
      </c>
      <c r="C32" s="1" t="s">
        <v>543</v>
      </c>
      <c r="D32" s="1" t="s">
        <v>547</v>
      </c>
      <c r="E32" s="1">
        <v>7</v>
      </c>
      <c r="F32" s="1" t="s">
        <v>635</v>
      </c>
      <c r="G32" s="1">
        <v>1000</v>
      </c>
      <c r="I32" s="1">
        <v>32</v>
      </c>
      <c r="J32" s="2">
        <v>77</v>
      </c>
    </row>
    <row r="33" spans="1:10" ht="15.75" customHeight="1" x14ac:dyDescent="0.2">
      <c r="A33" s="1" t="s">
        <v>569</v>
      </c>
      <c r="C33" s="1" t="s">
        <v>543</v>
      </c>
      <c r="D33" s="1" t="s">
        <v>544</v>
      </c>
      <c r="E33" s="1">
        <v>5</v>
      </c>
      <c r="F33" s="1" t="s">
        <v>570</v>
      </c>
      <c r="G33" s="1">
        <v>1250</v>
      </c>
      <c r="H33" s="1">
        <v>4</v>
      </c>
      <c r="I33" s="1">
        <v>16</v>
      </c>
      <c r="J33" s="2">
        <v>77</v>
      </c>
    </row>
    <row r="34" spans="1:10" ht="15.75" customHeight="1" x14ac:dyDescent="0.2">
      <c r="A34" s="1" t="s">
        <v>657</v>
      </c>
      <c r="C34" s="1" t="s">
        <v>543</v>
      </c>
      <c r="D34" s="1" t="s">
        <v>544</v>
      </c>
      <c r="E34" s="1">
        <v>6</v>
      </c>
      <c r="F34" s="1" t="s">
        <v>658</v>
      </c>
      <c r="G34" s="1">
        <v>900</v>
      </c>
      <c r="J34" s="2">
        <v>77</v>
      </c>
    </row>
    <row r="35" spans="1:10" ht="15.75" customHeight="1" x14ac:dyDescent="0.2">
      <c r="A35" s="1" t="s">
        <v>593</v>
      </c>
      <c r="C35" s="1" t="s">
        <v>574</v>
      </c>
      <c r="D35" s="1" t="s">
        <v>557</v>
      </c>
      <c r="E35" s="1">
        <v>6</v>
      </c>
      <c r="F35" s="1" t="s">
        <v>550</v>
      </c>
      <c r="G35" s="1">
        <v>100</v>
      </c>
      <c r="J35" s="2">
        <v>76</v>
      </c>
    </row>
    <row r="36" spans="1:10" ht="15.75" customHeight="1" x14ac:dyDescent="0.2">
      <c r="A36" s="1" t="s">
        <v>604</v>
      </c>
      <c r="C36" s="1" t="s">
        <v>543</v>
      </c>
      <c r="D36" s="1" t="s">
        <v>557</v>
      </c>
      <c r="E36" s="1">
        <v>6</v>
      </c>
      <c r="F36" s="1" t="s">
        <v>605</v>
      </c>
      <c r="G36" s="1">
        <v>800</v>
      </c>
      <c r="J36" s="2">
        <v>72</v>
      </c>
    </row>
    <row r="37" spans="1:10" ht="15.75" customHeight="1" x14ac:dyDescent="0.2">
      <c r="A37" s="1" t="s">
        <v>602</v>
      </c>
      <c r="C37" s="1" t="s">
        <v>543</v>
      </c>
      <c r="D37" s="1" t="s">
        <v>547</v>
      </c>
      <c r="E37" s="1">
        <v>4</v>
      </c>
      <c r="F37" s="1" t="s">
        <v>603</v>
      </c>
      <c r="G37" s="1">
        <v>900</v>
      </c>
      <c r="I37" s="1">
        <v>35</v>
      </c>
      <c r="J37" s="2">
        <v>71</v>
      </c>
    </row>
    <row r="38" spans="1:10" ht="15.75" customHeight="1" x14ac:dyDescent="0.2">
      <c r="A38" s="1" t="s">
        <v>600</v>
      </c>
      <c r="C38" s="1" t="s">
        <v>543</v>
      </c>
      <c r="D38" s="1" t="s">
        <v>547</v>
      </c>
      <c r="E38" s="1">
        <v>5</v>
      </c>
      <c r="F38" s="1" t="s">
        <v>601</v>
      </c>
      <c r="G38" s="1">
        <v>2000</v>
      </c>
      <c r="J38" s="2">
        <v>67</v>
      </c>
    </row>
    <row r="39" spans="1:10" ht="15.75" customHeight="1" x14ac:dyDescent="0.2">
      <c r="A39" s="1" t="s">
        <v>636</v>
      </c>
      <c r="C39" s="1" t="s">
        <v>543</v>
      </c>
      <c r="D39" s="1" t="s">
        <v>557</v>
      </c>
      <c r="E39" s="1">
        <v>7</v>
      </c>
      <c r="F39" s="1" t="s">
        <v>637</v>
      </c>
      <c r="G39" s="1">
        <v>1000</v>
      </c>
      <c r="H39" s="1">
        <v>7</v>
      </c>
      <c r="I39" s="1">
        <v>4</v>
      </c>
      <c r="J39" s="2">
        <v>63</v>
      </c>
    </row>
    <row r="40" spans="1:10" ht="15.75" customHeight="1" x14ac:dyDescent="0.2">
      <c r="A40" s="1" t="s">
        <v>622</v>
      </c>
      <c r="C40" s="1" t="s">
        <v>556</v>
      </c>
      <c r="D40" s="1" t="s">
        <v>557</v>
      </c>
      <c r="E40" s="1">
        <v>6</v>
      </c>
      <c r="F40" s="1" t="s">
        <v>623</v>
      </c>
      <c r="G40" s="1">
        <v>1000</v>
      </c>
      <c r="H40" s="1">
        <v>9</v>
      </c>
      <c r="I40" s="1">
        <v>14</v>
      </c>
      <c r="J40" s="2">
        <v>59</v>
      </c>
    </row>
    <row r="41" spans="1:10" ht="15.75" customHeight="1" x14ac:dyDescent="0.2">
      <c r="A41" s="1" t="s">
        <v>608</v>
      </c>
      <c r="C41" s="1" t="s">
        <v>556</v>
      </c>
      <c r="D41" s="1" t="s">
        <v>547</v>
      </c>
      <c r="E41" s="1">
        <v>4</v>
      </c>
      <c r="F41" s="1" t="s">
        <v>609</v>
      </c>
      <c r="G41" s="1">
        <v>1200</v>
      </c>
      <c r="J41" s="2">
        <v>57</v>
      </c>
    </row>
    <row r="42" spans="1:10" ht="15.75" customHeight="1" x14ac:dyDescent="0.2">
      <c r="A42" s="1" t="s">
        <v>571</v>
      </c>
      <c r="C42" s="1" t="s">
        <v>543</v>
      </c>
      <c r="D42" s="1" t="s">
        <v>557</v>
      </c>
      <c r="E42" s="1">
        <v>5</v>
      </c>
      <c r="F42" s="1" t="s">
        <v>572</v>
      </c>
      <c r="G42" s="1">
        <v>600</v>
      </c>
      <c r="I42" s="1">
        <v>38</v>
      </c>
      <c r="J42" s="2">
        <v>55</v>
      </c>
    </row>
    <row r="43" spans="1:10" ht="15.75" customHeight="1" x14ac:dyDescent="0.2">
      <c r="A43" s="1" t="s">
        <v>624</v>
      </c>
      <c r="C43" s="1" t="s">
        <v>556</v>
      </c>
      <c r="D43" s="1" t="s">
        <v>544</v>
      </c>
      <c r="E43" s="1">
        <v>6</v>
      </c>
      <c r="F43" s="1" t="s">
        <v>625</v>
      </c>
      <c r="G43" s="1">
        <v>850</v>
      </c>
      <c r="I43" s="1">
        <v>21</v>
      </c>
      <c r="J43" s="2">
        <v>55</v>
      </c>
    </row>
    <row r="44" spans="1:10" ht="15.75" customHeight="1" x14ac:dyDescent="0.2">
      <c r="A44" s="1" t="s">
        <v>598</v>
      </c>
      <c r="C44" s="1" t="s">
        <v>543</v>
      </c>
      <c r="D44" s="1" t="s">
        <v>544</v>
      </c>
      <c r="E44" s="1">
        <v>5</v>
      </c>
      <c r="F44" s="1" t="s">
        <v>599</v>
      </c>
      <c r="G44" s="1">
        <v>1750</v>
      </c>
      <c r="H44" s="1">
        <v>2</v>
      </c>
      <c r="I44" s="1">
        <v>1</v>
      </c>
      <c r="J44" s="2">
        <v>54</v>
      </c>
    </row>
    <row r="45" spans="1:10" ht="15.75" customHeight="1" x14ac:dyDescent="0.2">
      <c r="A45" s="1" t="s">
        <v>573</v>
      </c>
      <c r="C45" s="1" t="s">
        <v>574</v>
      </c>
      <c r="D45" s="1" t="s">
        <v>544</v>
      </c>
      <c r="E45" s="1">
        <v>6</v>
      </c>
      <c r="F45" s="1" t="s">
        <v>550</v>
      </c>
      <c r="G45" s="1">
        <v>100</v>
      </c>
      <c r="J45" s="2">
        <v>54</v>
      </c>
    </row>
    <row r="46" spans="1:10" ht="15.75" customHeight="1" x14ac:dyDescent="0.2">
      <c r="A46" s="1" t="s">
        <v>652</v>
      </c>
      <c r="C46" s="1" t="s">
        <v>556</v>
      </c>
      <c r="D46" s="1" t="s">
        <v>557</v>
      </c>
      <c r="E46" s="1">
        <v>5</v>
      </c>
      <c r="F46" s="1" t="s">
        <v>653</v>
      </c>
      <c r="G46" s="1">
        <v>1250</v>
      </c>
      <c r="I46" s="1">
        <v>28</v>
      </c>
      <c r="J46" s="2">
        <v>49</v>
      </c>
    </row>
    <row r="47" spans="1:10" ht="15.75" customHeight="1" x14ac:dyDescent="0.2">
      <c r="A47" s="1" t="s">
        <v>578</v>
      </c>
      <c r="C47" s="1" t="s">
        <v>543</v>
      </c>
      <c r="D47" s="1" t="s">
        <v>544</v>
      </c>
      <c r="E47" s="1">
        <v>6</v>
      </c>
      <c r="F47" s="1" t="s">
        <v>579</v>
      </c>
      <c r="G47" s="1">
        <v>1250</v>
      </c>
      <c r="I47" s="1">
        <v>27</v>
      </c>
      <c r="J47" s="2">
        <v>47</v>
      </c>
    </row>
    <row r="48" spans="1:10" ht="15.75" customHeight="1" x14ac:dyDescent="0.2">
      <c r="A48" s="1" t="s">
        <v>563</v>
      </c>
      <c r="C48" s="1" t="s">
        <v>543</v>
      </c>
      <c r="D48" s="1" t="s">
        <v>547</v>
      </c>
      <c r="E48" s="1">
        <v>6</v>
      </c>
      <c r="F48" s="1" t="s">
        <v>564</v>
      </c>
      <c r="G48" s="1">
        <v>800</v>
      </c>
      <c r="I48" s="1">
        <v>36</v>
      </c>
      <c r="J48" s="2">
        <v>45</v>
      </c>
    </row>
    <row r="49" spans="1:10" ht="15.75" customHeight="1" x14ac:dyDescent="0.2">
      <c r="A49" s="1" t="s">
        <v>596</v>
      </c>
      <c r="C49" s="1" t="s">
        <v>543</v>
      </c>
      <c r="D49" s="1" t="s">
        <v>547</v>
      </c>
      <c r="E49" s="1">
        <v>5</v>
      </c>
      <c r="F49" s="1" t="s">
        <v>597</v>
      </c>
      <c r="G49" s="1">
        <v>800</v>
      </c>
      <c r="I49" s="1">
        <v>20</v>
      </c>
      <c r="J49" s="2">
        <v>45</v>
      </c>
    </row>
    <row r="50" spans="1:10" ht="15.75" customHeight="1" x14ac:dyDescent="0.2">
      <c r="A50" s="1" t="s">
        <v>628</v>
      </c>
      <c r="C50" s="1" t="s">
        <v>543</v>
      </c>
      <c r="D50" s="1" t="s">
        <v>544</v>
      </c>
      <c r="E50" s="1">
        <v>4</v>
      </c>
      <c r="F50" s="1" t="s">
        <v>627</v>
      </c>
      <c r="G50" s="1">
        <v>1150</v>
      </c>
      <c r="I50" s="1">
        <v>13</v>
      </c>
      <c r="J50" s="2">
        <v>45</v>
      </c>
    </row>
    <row r="51" spans="1:10" ht="15.75" customHeight="1" x14ac:dyDescent="0.2">
      <c r="A51" s="1" t="s">
        <v>620</v>
      </c>
      <c r="C51" s="1" t="s">
        <v>543</v>
      </c>
      <c r="D51" s="1" t="s">
        <v>557</v>
      </c>
      <c r="E51" s="1">
        <v>4</v>
      </c>
      <c r="F51" s="1" t="s">
        <v>621</v>
      </c>
      <c r="G51" s="1">
        <v>500</v>
      </c>
      <c r="J51" s="2">
        <v>45</v>
      </c>
    </row>
    <row r="52" spans="1:10" ht="15.75" customHeight="1" x14ac:dyDescent="0.2">
      <c r="A52" s="1" t="s">
        <v>606</v>
      </c>
      <c r="C52" s="1" t="s">
        <v>543</v>
      </c>
      <c r="D52" s="1" t="s">
        <v>557</v>
      </c>
      <c r="E52" s="1">
        <v>4</v>
      </c>
      <c r="F52" s="1" t="s">
        <v>607</v>
      </c>
      <c r="G52" s="1">
        <v>800</v>
      </c>
      <c r="I52" s="1">
        <v>24</v>
      </c>
      <c r="J52" s="2">
        <v>43</v>
      </c>
    </row>
    <row r="53" spans="1:10" ht="15.75" customHeight="1" x14ac:dyDescent="0.2">
      <c r="A53" s="1" t="s">
        <v>595</v>
      </c>
      <c r="C53" s="1" t="s">
        <v>574</v>
      </c>
      <c r="D53" s="1" t="s">
        <v>544</v>
      </c>
      <c r="E53" s="1">
        <v>6</v>
      </c>
      <c r="F53" s="1" t="s">
        <v>550</v>
      </c>
      <c r="G53" s="1">
        <v>100</v>
      </c>
      <c r="J53" s="2">
        <v>39</v>
      </c>
    </row>
    <row r="54" spans="1:10" ht="15.75" customHeight="1" x14ac:dyDescent="0.2">
      <c r="A54" s="1" t="s">
        <v>656</v>
      </c>
      <c r="C54" s="1" t="s">
        <v>574</v>
      </c>
      <c r="D54" s="1" t="s">
        <v>544</v>
      </c>
      <c r="E54" s="1">
        <v>6</v>
      </c>
      <c r="F54" s="1" t="s">
        <v>550</v>
      </c>
      <c r="G54" s="1">
        <v>100</v>
      </c>
      <c r="J54" s="2">
        <v>39</v>
      </c>
    </row>
    <row r="55" spans="1:10" ht="15.75" customHeight="1" x14ac:dyDescent="0.2">
      <c r="A55" s="1" t="s">
        <v>575</v>
      </c>
      <c r="C55" s="1" t="s">
        <v>543</v>
      </c>
      <c r="D55" s="1" t="s">
        <v>576</v>
      </c>
      <c r="E55" s="1">
        <v>5</v>
      </c>
      <c r="F55" s="1" t="s">
        <v>577</v>
      </c>
      <c r="G55" s="1">
        <v>1450</v>
      </c>
      <c r="I55" s="1">
        <v>8</v>
      </c>
      <c r="J55" s="2">
        <v>35</v>
      </c>
    </row>
    <row r="56" spans="1:10" ht="15.75" customHeight="1" x14ac:dyDescent="0.2">
      <c r="A56" s="1" t="s">
        <v>659</v>
      </c>
      <c r="C56" s="1" t="s">
        <v>543</v>
      </c>
      <c r="D56" s="1" t="s">
        <v>547</v>
      </c>
      <c r="E56" s="1">
        <v>5</v>
      </c>
      <c r="F56" s="1" t="s">
        <v>660</v>
      </c>
      <c r="G56" s="1">
        <v>800</v>
      </c>
      <c r="I56" s="1">
        <v>18</v>
      </c>
      <c r="J56" s="2">
        <v>32</v>
      </c>
    </row>
    <row r="57" spans="1:10" ht="15.75" customHeight="1" x14ac:dyDescent="0.2">
      <c r="A57" s="1" t="s">
        <v>565</v>
      </c>
      <c r="C57" s="1" t="s">
        <v>543</v>
      </c>
      <c r="D57" s="1" t="s">
        <v>544</v>
      </c>
      <c r="E57" s="1">
        <v>4</v>
      </c>
      <c r="F57" s="1" t="s">
        <v>566</v>
      </c>
      <c r="G57" s="1">
        <v>500</v>
      </c>
      <c r="I57" s="1">
        <v>34</v>
      </c>
      <c r="J57" s="2">
        <v>29</v>
      </c>
    </row>
    <row r="58" spans="1:10" ht="15.75" customHeight="1" x14ac:dyDescent="0.2">
      <c r="A58" s="1" t="s">
        <v>567</v>
      </c>
      <c r="C58" s="1" t="s">
        <v>543</v>
      </c>
      <c r="D58" s="1" t="s">
        <v>544</v>
      </c>
      <c r="E58" s="1">
        <v>7</v>
      </c>
      <c r="F58" s="1" t="s">
        <v>568</v>
      </c>
      <c r="G58" s="1">
        <v>1750</v>
      </c>
      <c r="H58" s="1">
        <v>6</v>
      </c>
      <c r="I58" s="1">
        <v>5</v>
      </c>
      <c r="J58" s="2">
        <v>26</v>
      </c>
    </row>
    <row r="59" spans="1:10" ht="15.75" customHeight="1" x14ac:dyDescent="0.2">
      <c r="A59" s="1" t="s">
        <v>626</v>
      </c>
      <c r="C59" s="1" t="s">
        <v>543</v>
      </c>
      <c r="D59" s="1" t="s">
        <v>557</v>
      </c>
      <c r="E59" s="1">
        <v>4</v>
      </c>
      <c r="F59" s="1" t="s">
        <v>627</v>
      </c>
      <c r="G59" s="1">
        <v>1150</v>
      </c>
      <c r="I59" s="1">
        <v>13</v>
      </c>
      <c r="J59" s="2">
        <v>23</v>
      </c>
    </row>
    <row r="60" spans="1:10" ht="15.75" customHeight="1" x14ac:dyDescent="0.2">
      <c r="A60" s="1" t="s">
        <v>647</v>
      </c>
      <c r="C60" s="1" t="s">
        <v>574</v>
      </c>
      <c r="D60" s="1" t="s">
        <v>544</v>
      </c>
      <c r="E60" s="1">
        <v>6</v>
      </c>
      <c r="F60" s="1" t="s">
        <v>550</v>
      </c>
      <c r="G60" s="1">
        <v>100</v>
      </c>
      <c r="J60" s="2">
        <v>20</v>
      </c>
    </row>
    <row r="61" spans="1:10" ht="15.75" customHeight="1" x14ac:dyDescent="0.2">
      <c r="A61" s="1" t="s">
        <v>648</v>
      </c>
      <c r="C61" s="1" t="s">
        <v>543</v>
      </c>
      <c r="D61" s="1" t="s">
        <v>544</v>
      </c>
      <c r="E61" s="1">
        <v>3</v>
      </c>
      <c r="F61" s="1" t="s">
        <v>649</v>
      </c>
      <c r="G61" s="1">
        <v>1150</v>
      </c>
      <c r="I61" s="1">
        <v>22</v>
      </c>
      <c r="J61" s="2">
        <v>15</v>
      </c>
    </row>
    <row r="62" spans="1:10" ht="15.75" customHeight="1" x14ac:dyDescent="0.2">
      <c r="A62" s="1" t="s">
        <v>553</v>
      </c>
      <c r="C62" s="1" t="s">
        <v>543</v>
      </c>
      <c r="D62" s="1" t="s">
        <v>544</v>
      </c>
      <c r="E62" s="1">
        <v>6</v>
      </c>
      <c r="F62" s="1" t="s">
        <v>554</v>
      </c>
      <c r="G62" s="1">
        <v>1600</v>
      </c>
      <c r="J62" s="2">
        <v>15</v>
      </c>
    </row>
    <row r="63" spans="1:10" ht="15.75" customHeight="1" x14ac:dyDescent="0.2">
      <c r="A63" s="1" t="s">
        <v>551</v>
      </c>
      <c r="C63" s="1" t="s">
        <v>543</v>
      </c>
      <c r="D63" s="1" t="s">
        <v>547</v>
      </c>
      <c r="E63" s="1">
        <v>6</v>
      </c>
      <c r="F63" s="1" t="s">
        <v>552</v>
      </c>
      <c r="G63" s="1">
        <v>1000</v>
      </c>
      <c r="I63" s="1">
        <v>41</v>
      </c>
      <c r="J63" s="2">
        <v>11</v>
      </c>
    </row>
    <row r="64" spans="1:10" ht="15.75" customHeight="1" x14ac:dyDescent="0.2">
      <c r="A64" s="1" t="s">
        <v>559</v>
      </c>
      <c r="C64" s="1" t="s">
        <v>556</v>
      </c>
      <c r="D64" s="1" t="s">
        <v>547</v>
      </c>
      <c r="E64" s="1">
        <v>6</v>
      </c>
      <c r="F64" s="1" t="s">
        <v>560</v>
      </c>
      <c r="G64" s="1">
        <v>1250</v>
      </c>
      <c r="H64" s="1">
        <v>8</v>
      </c>
      <c r="J64" s="2">
        <v>10</v>
      </c>
    </row>
    <row r="65" spans="1:10" ht="15.75" customHeight="1" x14ac:dyDescent="0.2">
      <c r="A65" s="1" t="s">
        <v>555</v>
      </c>
      <c r="C65" s="1" t="s">
        <v>556</v>
      </c>
      <c r="D65" s="1" t="s">
        <v>557</v>
      </c>
      <c r="E65" s="1">
        <v>4</v>
      </c>
      <c r="F65" s="1" t="s">
        <v>558</v>
      </c>
      <c r="G65" s="1">
        <v>1300</v>
      </c>
      <c r="I65" s="1">
        <v>31</v>
      </c>
      <c r="J65" s="2">
        <v>5</v>
      </c>
    </row>
    <row r="66" spans="1:10" ht="15.75" customHeight="1" x14ac:dyDescent="0.2">
      <c r="A66" s="1" t="s">
        <v>645</v>
      </c>
      <c r="C66" s="1" t="s">
        <v>556</v>
      </c>
      <c r="D66" s="1" t="s">
        <v>557</v>
      </c>
      <c r="E66" s="1">
        <v>6</v>
      </c>
      <c r="F66" s="1" t="s">
        <v>646</v>
      </c>
      <c r="G66" s="1">
        <v>1000</v>
      </c>
      <c r="J66" s="2">
        <v>5</v>
      </c>
    </row>
    <row r="67" spans="1:10" ht="15.75" customHeight="1" x14ac:dyDescent="0.2">
      <c r="A67" s="1" t="s">
        <v>650</v>
      </c>
      <c r="C67" s="1" t="s">
        <v>543</v>
      </c>
      <c r="D67" s="1" t="s">
        <v>544</v>
      </c>
      <c r="E67" s="1">
        <v>5</v>
      </c>
      <c r="F67" s="1" t="s">
        <v>651</v>
      </c>
      <c r="G67" s="1">
        <v>800</v>
      </c>
      <c r="J67" s="2">
        <v>5</v>
      </c>
    </row>
    <row r="68" spans="1:10" ht="15.75" customHeight="1" x14ac:dyDescent="0.2">
      <c r="A68" s="1" t="s">
        <v>654</v>
      </c>
      <c r="B68" s="1" t="s">
        <v>655</v>
      </c>
      <c r="C68" s="1" t="s">
        <v>543</v>
      </c>
      <c r="D68" s="1" t="s">
        <v>576</v>
      </c>
      <c r="E68" s="1">
        <v>5</v>
      </c>
      <c r="F68" s="1" t="s">
        <v>577</v>
      </c>
      <c r="G68" s="1">
        <v>1450</v>
      </c>
      <c r="I68" s="1">
        <v>8</v>
      </c>
      <c r="J68" s="2">
        <v>4</v>
      </c>
    </row>
    <row r="69" spans="1:10" ht="15.75" customHeight="1" x14ac:dyDescent="0.2">
      <c r="J69" s="2"/>
    </row>
    <row r="70" spans="1:10" ht="15.75" customHeight="1" x14ac:dyDescent="0.2">
      <c r="J70" s="2"/>
    </row>
    <row r="71" spans="1:10" ht="15.75" customHeight="1" x14ac:dyDescent="0.2">
      <c r="J71" s="2"/>
    </row>
    <row r="72" spans="1:10" ht="15.75" customHeight="1" x14ac:dyDescent="0.2">
      <c r="J72" s="2"/>
    </row>
    <row r="73" spans="1:10" ht="15.75" customHeight="1" x14ac:dyDescent="0.2">
      <c r="J73" s="2"/>
    </row>
    <row r="74" spans="1:10" ht="15.75" customHeight="1" x14ac:dyDescent="0.2">
      <c r="J74" s="2"/>
    </row>
    <row r="75" spans="1:10" ht="15.75" customHeight="1" x14ac:dyDescent="0.2">
      <c r="J75" s="2"/>
    </row>
    <row r="76" spans="1:10" ht="15.75" customHeight="1" x14ac:dyDescent="0.2">
      <c r="J76" s="2"/>
    </row>
    <row r="77" spans="1:10" ht="15.75" customHeight="1" x14ac:dyDescent="0.2">
      <c r="J77" s="2"/>
    </row>
    <row r="78" spans="1:10" ht="15.75" customHeight="1" x14ac:dyDescent="0.2">
      <c r="J78" s="2"/>
    </row>
    <row r="79" spans="1:10" ht="15.75" customHeight="1" x14ac:dyDescent="0.2">
      <c r="J79" s="2"/>
    </row>
    <row r="80" spans="1:10" ht="15.75" customHeight="1" x14ac:dyDescent="0.2">
      <c r="J80" s="2"/>
    </row>
    <row r="81" spans="10:10" ht="15.75" customHeight="1" x14ac:dyDescent="0.2">
      <c r="J81" s="2"/>
    </row>
    <row r="82" spans="10:10" ht="15.75" customHeight="1" x14ac:dyDescent="0.2">
      <c r="J82" s="2"/>
    </row>
    <row r="83" spans="10:10" ht="15.75" customHeight="1" x14ac:dyDescent="0.2">
      <c r="J83" s="2"/>
    </row>
    <row r="84" spans="10:10" ht="15.75" customHeight="1" x14ac:dyDescent="0.2">
      <c r="J84" s="2"/>
    </row>
    <row r="85" spans="10:10" ht="15.75" customHeight="1" x14ac:dyDescent="0.2">
      <c r="J85" s="2"/>
    </row>
    <row r="86" spans="10:10" ht="15.75" customHeight="1" x14ac:dyDescent="0.2">
      <c r="J86" s="2"/>
    </row>
    <row r="87" spans="10:10" ht="15.75" customHeight="1" x14ac:dyDescent="0.2">
      <c r="J87" s="2"/>
    </row>
    <row r="88" spans="10:10" ht="15.75" customHeight="1" x14ac:dyDescent="0.2">
      <c r="J88" s="2"/>
    </row>
    <row r="89" spans="10:10" ht="15.75" customHeight="1" x14ac:dyDescent="0.2">
      <c r="J89" s="2"/>
    </row>
    <row r="90" spans="10:10" ht="15.75" customHeight="1" x14ac:dyDescent="0.2">
      <c r="J90" s="2"/>
    </row>
    <row r="91" spans="10:10" ht="15.75" customHeight="1" x14ac:dyDescent="0.2">
      <c r="J91" s="2"/>
    </row>
    <row r="92" spans="10:10" ht="15.75" customHeight="1" x14ac:dyDescent="0.2">
      <c r="J92" s="2"/>
    </row>
    <row r="93" spans="10:10" ht="15.75" customHeight="1" x14ac:dyDescent="0.2">
      <c r="J93" s="2"/>
    </row>
    <row r="94" spans="10:10" ht="15.75" customHeight="1" x14ac:dyDescent="0.2">
      <c r="J94" s="2"/>
    </row>
    <row r="95" spans="10:10" ht="15.75" customHeight="1" x14ac:dyDescent="0.2">
      <c r="J95" s="2"/>
    </row>
    <row r="96" spans="10:10" ht="15.75" customHeight="1" x14ac:dyDescent="0.2">
      <c r="J96" s="2"/>
    </row>
    <row r="97" spans="10:10" ht="15.75" customHeight="1" x14ac:dyDescent="0.2">
      <c r="J97" s="2"/>
    </row>
    <row r="98" spans="10:10" ht="15.75" customHeight="1" x14ac:dyDescent="0.2">
      <c r="J98" s="2"/>
    </row>
    <row r="99" spans="10:10" ht="15.75" customHeight="1" x14ac:dyDescent="0.2">
      <c r="J99" s="2"/>
    </row>
    <row r="100" spans="10:10" ht="15.75" customHeight="1" x14ac:dyDescent="0.2">
      <c r="J100" s="2"/>
    </row>
    <row r="101" spans="10:10" ht="15.75" customHeight="1" x14ac:dyDescent="0.2">
      <c r="J101" s="2"/>
    </row>
    <row r="102" spans="10:10" ht="15.75" customHeight="1" x14ac:dyDescent="0.2">
      <c r="J102" s="2"/>
    </row>
    <row r="103" spans="10:10" ht="15.75" customHeight="1" x14ac:dyDescent="0.2">
      <c r="J103" s="2"/>
    </row>
    <row r="104" spans="10:10" ht="15.75" customHeight="1" x14ac:dyDescent="0.2">
      <c r="J104" s="2"/>
    </row>
    <row r="105" spans="10:10" ht="15.75" customHeight="1" x14ac:dyDescent="0.2">
      <c r="J105" s="2"/>
    </row>
    <row r="106" spans="10:10" ht="15.75" customHeight="1" x14ac:dyDescent="0.2">
      <c r="J106" s="2"/>
    </row>
    <row r="107" spans="10:10" ht="15.75" customHeight="1" x14ac:dyDescent="0.2">
      <c r="J107" s="2"/>
    </row>
    <row r="108" spans="10:10" ht="15.75" customHeight="1" x14ac:dyDescent="0.2">
      <c r="J108" s="2"/>
    </row>
    <row r="109" spans="10:10" ht="15.75" customHeight="1" x14ac:dyDescent="0.2">
      <c r="J109" s="2"/>
    </row>
    <row r="110" spans="10:10" ht="15.75" customHeight="1" x14ac:dyDescent="0.2">
      <c r="J110" s="2"/>
    </row>
    <row r="111" spans="10:10" ht="15.75" customHeight="1" x14ac:dyDescent="0.2">
      <c r="J111" s="2"/>
    </row>
    <row r="112" spans="10:10" ht="15.75" customHeight="1" x14ac:dyDescent="0.2">
      <c r="J112" s="2"/>
    </row>
    <row r="113" spans="10:10" ht="15.75" customHeight="1" x14ac:dyDescent="0.2">
      <c r="J113" s="2"/>
    </row>
    <row r="114" spans="10:10" ht="15.75" customHeight="1" x14ac:dyDescent="0.2">
      <c r="J114" s="2"/>
    </row>
    <row r="115" spans="10:10" ht="15.75" customHeight="1" x14ac:dyDescent="0.2">
      <c r="J115" s="2"/>
    </row>
    <row r="116" spans="10:10" ht="15.75" customHeight="1" x14ac:dyDescent="0.2">
      <c r="J116" s="2"/>
    </row>
    <row r="117" spans="10:10" ht="15.75" customHeight="1" x14ac:dyDescent="0.2">
      <c r="J117" s="2"/>
    </row>
    <row r="118" spans="10:10" ht="15.75" customHeight="1" x14ac:dyDescent="0.2">
      <c r="J118" s="2"/>
    </row>
    <row r="119" spans="10:10" ht="15.75" customHeight="1" x14ac:dyDescent="0.2">
      <c r="J119" s="2"/>
    </row>
    <row r="120" spans="10:10" ht="15.75" customHeight="1" x14ac:dyDescent="0.2">
      <c r="J120" s="2"/>
    </row>
    <row r="121" spans="10:10" ht="15.75" customHeight="1" x14ac:dyDescent="0.2">
      <c r="J121" s="2"/>
    </row>
    <row r="122" spans="10:10" ht="15.75" customHeight="1" x14ac:dyDescent="0.2">
      <c r="J122" s="2"/>
    </row>
    <row r="123" spans="10:10" ht="15.75" customHeight="1" x14ac:dyDescent="0.2">
      <c r="J123" s="2"/>
    </row>
    <row r="124" spans="10:10" ht="15.75" customHeight="1" x14ac:dyDescent="0.2">
      <c r="J124" s="2"/>
    </row>
    <row r="125" spans="10:10" ht="15.75" customHeight="1" x14ac:dyDescent="0.2">
      <c r="J125" s="2"/>
    </row>
    <row r="126" spans="10:10" ht="15.75" customHeight="1" x14ac:dyDescent="0.2">
      <c r="J126" s="2"/>
    </row>
    <row r="127" spans="10:10" ht="15.75" customHeight="1" x14ac:dyDescent="0.2">
      <c r="J127" s="2"/>
    </row>
    <row r="128" spans="10:10" ht="15.75" customHeight="1" x14ac:dyDescent="0.2">
      <c r="J128" s="2"/>
    </row>
    <row r="129" spans="10:10" ht="15.75" customHeight="1" x14ac:dyDescent="0.2">
      <c r="J129" s="2"/>
    </row>
    <row r="130" spans="10:10" ht="15.75" customHeight="1" x14ac:dyDescent="0.2">
      <c r="J130" s="2"/>
    </row>
    <row r="131" spans="10:10" ht="15.75" customHeight="1" x14ac:dyDescent="0.2">
      <c r="J131" s="2"/>
    </row>
    <row r="132" spans="10:10" ht="15.75" customHeight="1" x14ac:dyDescent="0.2">
      <c r="J132" s="2"/>
    </row>
    <row r="133" spans="10:10" ht="15.75" customHeight="1" x14ac:dyDescent="0.2">
      <c r="J133" s="2"/>
    </row>
    <row r="134" spans="10:10" ht="15.75" customHeight="1" x14ac:dyDescent="0.2">
      <c r="J134" s="2"/>
    </row>
    <row r="135" spans="10:10" ht="15.75" customHeight="1" x14ac:dyDescent="0.2">
      <c r="J135" s="2"/>
    </row>
    <row r="136" spans="10:10" ht="15.75" customHeight="1" x14ac:dyDescent="0.2">
      <c r="J136" s="2"/>
    </row>
    <row r="137" spans="10:10" ht="15.75" customHeight="1" x14ac:dyDescent="0.2">
      <c r="J137" s="2"/>
    </row>
    <row r="138" spans="10:10" ht="15.75" customHeight="1" x14ac:dyDescent="0.2">
      <c r="J138" s="2"/>
    </row>
    <row r="139" spans="10:10" ht="15.75" customHeight="1" x14ac:dyDescent="0.2">
      <c r="J139" s="2"/>
    </row>
    <row r="140" spans="10:10" ht="15.75" customHeight="1" x14ac:dyDescent="0.2">
      <c r="J140" s="2"/>
    </row>
    <row r="141" spans="10:10" ht="15.75" customHeight="1" x14ac:dyDescent="0.2">
      <c r="J141" s="2"/>
    </row>
    <row r="142" spans="10:10" ht="15.75" customHeight="1" x14ac:dyDescent="0.2">
      <c r="J142" s="2"/>
    </row>
    <row r="143" spans="10:10" ht="15.75" customHeight="1" x14ac:dyDescent="0.2">
      <c r="J143" s="2"/>
    </row>
    <row r="144" spans="10:10" ht="15.75" customHeight="1" x14ac:dyDescent="0.2">
      <c r="J144" s="2"/>
    </row>
    <row r="145" spans="10:10" ht="15.75" customHeight="1" x14ac:dyDescent="0.2">
      <c r="J145" s="2"/>
    </row>
    <row r="146" spans="10:10" ht="15.75" customHeight="1" x14ac:dyDescent="0.2">
      <c r="J146" s="2"/>
    </row>
    <row r="147" spans="10:10" ht="15.75" customHeight="1" x14ac:dyDescent="0.2">
      <c r="J147" s="2"/>
    </row>
    <row r="148" spans="10:10" ht="15.75" customHeight="1" x14ac:dyDescent="0.2">
      <c r="J148" s="2"/>
    </row>
    <row r="149" spans="10:10" ht="15.75" customHeight="1" x14ac:dyDescent="0.2">
      <c r="J149" s="2"/>
    </row>
    <row r="150" spans="10:10" ht="15.75" customHeight="1" x14ac:dyDescent="0.2">
      <c r="J150" s="2"/>
    </row>
    <row r="151" spans="10:10" ht="15.75" customHeight="1" x14ac:dyDescent="0.2">
      <c r="J151" s="2"/>
    </row>
    <row r="152" spans="10:10" ht="15.75" customHeight="1" x14ac:dyDescent="0.2">
      <c r="J152" s="2"/>
    </row>
    <row r="153" spans="10:10" ht="15.75" customHeight="1" x14ac:dyDescent="0.2">
      <c r="J153" s="2"/>
    </row>
    <row r="154" spans="10:10" ht="15.75" customHeight="1" x14ac:dyDescent="0.2">
      <c r="J154" s="2"/>
    </row>
    <row r="155" spans="10:10" ht="15.75" customHeight="1" x14ac:dyDescent="0.2">
      <c r="J155" s="2"/>
    </row>
    <row r="156" spans="10:10" ht="15.75" customHeight="1" x14ac:dyDescent="0.2">
      <c r="J156" s="2"/>
    </row>
    <row r="157" spans="10:10" ht="15.75" customHeight="1" x14ac:dyDescent="0.2">
      <c r="J157" s="2"/>
    </row>
    <row r="158" spans="10:10" ht="15.75" customHeight="1" x14ac:dyDescent="0.2">
      <c r="J158" s="2"/>
    </row>
    <row r="159" spans="10:10" ht="15.75" customHeight="1" x14ac:dyDescent="0.2">
      <c r="J159" s="2"/>
    </row>
    <row r="160" spans="10:10" ht="15.75" customHeight="1" x14ac:dyDescent="0.2">
      <c r="J160" s="2"/>
    </row>
    <row r="161" spans="10:10" ht="15.75" customHeight="1" x14ac:dyDescent="0.2">
      <c r="J161" s="2"/>
    </row>
    <row r="162" spans="10:10" ht="15.75" customHeight="1" x14ac:dyDescent="0.2">
      <c r="J162" s="2"/>
    </row>
    <row r="163" spans="10:10" ht="15.75" customHeight="1" x14ac:dyDescent="0.2">
      <c r="J163" s="2"/>
    </row>
    <row r="164" spans="10:10" ht="15.75" customHeight="1" x14ac:dyDescent="0.2">
      <c r="J164" s="2"/>
    </row>
    <row r="165" spans="10:10" ht="15.75" customHeight="1" x14ac:dyDescent="0.2">
      <c r="J165" s="2"/>
    </row>
    <row r="166" spans="10:10" ht="15.75" customHeight="1" x14ac:dyDescent="0.2">
      <c r="J166" s="2"/>
    </row>
    <row r="167" spans="10:10" ht="15.75" customHeight="1" x14ac:dyDescent="0.2">
      <c r="J167" s="2"/>
    </row>
    <row r="168" spans="10:10" ht="15.75" customHeight="1" x14ac:dyDescent="0.2">
      <c r="J168" s="2"/>
    </row>
    <row r="169" spans="10:10" ht="15.75" customHeight="1" x14ac:dyDescent="0.2">
      <c r="J169" s="2"/>
    </row>
    <row r="170" spans="10:10" ht="15.75" customHeight="1" x14ac:dyDescent="0.2">
      <c r="J170" s="2"/>
    </row>
    <row r="171" spans="10:10" ht="15.75" customHeight="1" x14ac:dyDescent="0.2">
      <c r="J171" s="2"/>
    </row>
    <row r="172" spans="10:10" ht="15.75" customHeight="1" x14ac:dyDescent="0.2">
      <c r="J172" s="2"/>
    </row>
    <row r="173" spans="10:10" ht="15.75" customHeight="1" x14ac:dyDescent="0.2">
      <c r="J173" s="2"/>
    </row>
    <row r="174" spans="10:10" ht="15.75" customHeight="1" x14ac:dyDescent="0.2">
      <c r="J174" s="2"/>
    </row>
    <row r="175" spans="10:10" ht="15.75" customHeight="1" x14ac:dyDescent="0.2">
      <c r="J175" s="2"/>
    </row>
    <row r="176" spans="10:10" ht="15.75" customHeight="1" x14ac:dyDescent="0.2">
      <c r="J176" s="2"/>
    </row>
    <row r="177" spans="10:10" ht="15.75" customHeight="1" x14ac:dyDescent="0.2">
      <c r="J177" s="2"/>
    </row>
    <row r="178" spans="10:10" ht="15.75" customHeight="1" x14ac:dyDescent="0.2">
      <c r="J178" s="2"/>
    </row>
    <row r="179" spans="10:10" ht="15.75" customHeight="1" x14ac:dyDescent="0.2">
      <c r="J179" s="2"/>
    </row>
    <row r="180" spans="10:10" ht="15.75" customHeight="1" x14ac:dyDescent="0.2">
      <c r="J180" s="2"/>
    </row>
    <row r="181" spans="10:10" ht="15.75" customHeight="1" x14ac:dyDescent="0.2">
      <c r="J181" s="2"/>
    </row>
    <row r="182" spans="10:10" ht="15.75" customHeight="1" x14ac:dyDescent="0.2">
      <c r="J182" s="2"/>
    </row>
    <row r="183" spans="10:10" ht="15.75" customHeight="1" x14ac:dyDescent="0.2">
      <c r="J183" s="2"/>
    </row>
    <row r="184" spans="10:10" ht="15.75" customHeight="1" x14ac:dyDescent="0.2">
      <c r="J184" s="2"/>
    </row>
    <row r="185" spans="10:10" ht="15.75" customHeight="1" x14ac:dyDescent="0.2">
      <c r="J185" s="2"/>
    </row>
    <row r="186" spans="10:10" ht="15.75" customHeight="1" x14ac:dyDescent="0.2">
      <c r="J186" s="2"/>
    </row>
    <row r="187" spans="10:10" ht="15.75" customHeight="1" x14ac:dyDescent="0.2">
      <c r="J187" s="2"/>
    </row>
    <row r="188" spans="10:10" ht="15.75" customHeight="1" x14ac:dyDescent="0.2">
      <c r="J188" s="2"/>
    </row>
    <row r="189" spans="10:10" ht="15.75" customHeight="1" x14ac:dyDescent="0.2">
      <c r="J189" s="2"/>
    </row>
    <row r="190" spans="10:10" ht="15.75" customHeight="1" x14ac:dyDescent="0.2">
      <c r="J190" s="2"/>
    </row>
    <row r="191" spans="10:10" ht="15.75" customHeight="1" x14ac:dyDescent="0.2">
      <c r="J191" s="2"/>
    </row>
    <row r="192" spans="10:10" ht="15.75" customHeight="1" x14ac:dyDescent="0.2">
      <c r="J192" s="2"/>
    </row>
    <row r="193" spans="10:10" ht="15.75" customHeight="1" x14ac:dyDescent="0.2">
      <c r="J193" s="2"/>
    </row>
    <row r="194" spans="10:10" ht="15.75" customHeight="1" x14ac:dyDescent="0.2">
      <c r="J194" s="2"/>
    </row>
    <row r="195" spans="10:10" ht="15.75" customHeight="1" x14ac:dyDescent="0.2">
      <c r="J195" s="2"/>
    </row>
    <row r="196" spans="10:10" ht="15.75" customHeight="1" x14ac:dyDescent="0.2">
      <c r="J196" s="2"/>
    </row>
    <row r="197" spans="10:10" ht="15.75" customHeight="1" x14ac:dyDescent="0.2">
      <c r="J197" s="2"/>
    </row>
    <row r="198" spans="10:10" ht="15.75" customHeight="1" x14ac:dyDescent="0.2">
      <c r="J198" s="2"/>
    </row>
    <row r="199" spans="10:10" ht="15.75" customHeight="1" x14ac:dyDescent="0.2">
      <c r="J199" s="2"/>
    </row>
    <row r="200" spans="10:10" ht="15.75" customHeight="1" x14ac:dyDescent="0.2">
      <c r="J200" s="2"/>
    </row>
    <row r="201" spans="10:10" ht="15.75" customHeight="1" x14ac:dyDescent="0.2">
      <c r="J201" s="2"/>
    </row>
    <row r="202" spans="10:10" ht="15.75" customHeight="1" x14ac:dyDescent="0.2">
      <c r="J202" s="2"/>
    </row>
    <row r="203" spans="10:10" ht="15.75" customHeight="1" x14ac:dyDescent="0.2">
      <c r="J203" s="2"/>
    </row>
    <row r="204" spans="10:10" ht="15.75" customHeight="1" x14ac:dyDescent="0.2">
      <c r="J204" s="2"/>
    </row>
    <row r="205" spans="10:10" ht="15.75" customHeight="1" x14ac:dyDescent="0.2">
      <c r="J205" s="2"/>
    </row>
    <row r="206" spans="10:10" ht="15.75" customHeight="1" x14ac:dyDescent="0.2">
      <c r="J206" s="2"/>
    </row>
    <row r="207" spans="10:10" ht="15.75" customHeight="1" x14ac:dyDescent="0.2">
      <c r="J207" s="2"/>
    </row>
    <row r="208" spans="10:10" ht="15.75" customHeight="1" x14ac:dyDescent="0.2">
      <c r="J208" s="2"/>
    </row>
    <row r="209" spans="10:10" ht="15.75" customHeight="1" x14ac:dyDescent="0.2">
      <c r="J209" s="2"/>
    </row>
    <row r="210" spans="10:10" ht="15.75" customHeight="1" x14ac:dyDescent="0.2">
      <c r="J210" s="2"/>
    </row>
    <row r="211" spans="10:10" ht="15.75" customHeight="1" x14ac:dyDescent="0.2">
      <c r="J211" s="2"/>
    </row>
    <row r="212" spans="10:10" ht="15.75" customHeight="1" x14ac:dyDescent="0.2">
      <c r="J212" s="2"/>
    </row>
    <row r="213" spans="10:10" ht="15.75" customHeight="1" x14ac:dyDescent="0.2">
      <c r="J213" s="2"/>
    </row>
    <row r="214" spans="10:10" ht="15.75" customHeight="1" x14ac:dyDescent="0.2">
      <c r="J214" s="2"/>
    </row>
    <row r="215" spans="10:10" ht="15.75" customHeight="1" x14ac:dyDescent="0.2">
      <c r="J215" s="2"/>
    </row>
    <row r="216" spans="10:10" ht="15.75" customHeight="1" x14ac:dyDescent="0.2">
      <c r="J216" s="2"/>
    </row>
    <row r="217" spans="10:10" ht="15.75" customHeight="1" x14ac:dyDescent="0.2">
      <c r="J217" s="2"/>
    </row>
    <row r="218" spans="10:10" ht="15.75" customHeight="1" x14ac:dyDescent="0.2">
      <c r="J218" s="2"/>
    </row>
    <row r="219" spans="10:10" ht="15.75" customHeight="1" x14ac:dyDescent="0.2">
      <c r="J219" s="2"/>
    </row>
    <row r="220" spans="10:10" ht="15.75" customHeight="1" x14ac:dyDescent="0.2">
      <c r="J220" s="2"/>
    </row>
    <row r="221" spans="10:10" ht="15.75" customHeight="1" x14ac:dyDescent="0.2">
      <c r="J221" s="2"/>
    </row>
    <row r="222" spans="10:10" ht="15.75" customHeight="1" x14ac:dyDescent="0.2">
      <c r="J222" s="2"/>
    </row>
    <row r="223" spans="10:10" ht="15.75" customHeight="1" x14ac:dyDescent="0.2">
      <c r="J223" s="2"/>
    </row>
    <row r="224" spans="10:10" ht="15.75" customHeight="1" x14ac:dyDescent="0.2">
      <c r="J224" s="2"/>
    </row>
    <row r="225" spans="10:10" ht="15.75" customHeight="1" x14ac:dyDescent="0.2">
      <c r="J225" s="2"/>
    </row>
    <row r="226" spans="10:10" ht="15.75" customHeight="1" x14ac:dyDescent="0.2">
      <c r="J226" s="2"/>
    </row>
    <row r="227" spans="10:10" ht="15.75" customHeight="1" x14ac:dyDescent="0.2">
      <c r="J227" s="2"/>
    </row>
    <row r="228" spans="10:10" ht="15.75" customHeight="1" x14ac:dyDescent="0.2">
      <c r="J228" s="2"/>
    </row>
    <row r="229" spans="10:10" ht="15.75" customHeight="1" x14ac:dyDescent="0.2">
      <c r="J229" s="2"/>
    </row>
    <row r="230" spans="10:10" ht="15.75" customHeight="1" x14ac:dyDescent="0.2">
      <c r="J230" s="2"/>
    </row>
    <row r="231" spans="10:10" ht="15.75" customHeight="1" x14ac:dyDescent="0.2">
      <c r="J231" s="2"/>
    </row>
    <row r="232" spans="10:10" ht="15.75" customHeight="1" x14ac:dyDescent="0.2">
      <c r="J232" s="2"/>
    </row>
    <row r="233" spans="10:10" ht="15.75" customHeight="1" x14ac:dyDescent="0.2">
      <c r="J233" s="2"/>
    </row>
    <row r="234" spans="10:10" ht="15.75" customHeight="1" x14ac:dyDescent="0.2">
      <c r="J234" s="2"/>
    </row>
    <row r="235" spans="10:10" ht="15.75" customHeight="1" x14ac:dyDescent="0.2">
      <c r="J235" s="2"/>
    </row>
    <row r="236" spans="10:10" ht="15.75" customHeight="1" x14ac:dyDescent="0.2">
      <c r="J236" s="2"/>
    </row>
    <row r="237" spans="10:10" ht="15.75" customHeight="1" x14ac:dyDescent="0.2">
      <c r="J237" s="2"/>
    </row>
    <row r="238" spans="10:10" ht="15.75" customHeight="1" x14ac:dyDescent="0.2">
      <c r="J238" s="2"/>
    </row>
    <row r="239" spans="10:10" ht="15.75" customHeight="1" x14ac:dyDescent="0.2">
      <c r="J239" s="2"/>
    </row>
    <row r="240" spans="10:10" ht="15.75" customHeight="1" x14ac:dyDescent="0.2">
      <c r="J240" s="2"/>
    </row>
    <row r="241" spans="10:10" ht="15.75" customHeight="1" x14ac:dyDescent="0.2">
      <c r="J241" s="2"/>
    </row>
    <row r="242" spans="10:10" ht="15.75" customHeight="1" x14ac:dyDescent="0.2">
      <c r="J242" s="2"/>
    </row>
    <row r="243" spans="10:10" ht="15.75" customHeight="1" x14ac:dyDescent="0.2">
      <c r="J243" s="2"/>
    </row>
    <row r="244" spans="10:10" ht="15.75" customHeight="1" x14ac:dyDescent="0.2">
      <c r="J244" s="2"/>
    </row>
    <row r="245" spans="10:10" ht="15.75" customHeight="1" x14ac:dyDescent="0.2">
      <c r="J245" s="2"/>
    </row>
    <row r="246" spans="10:10" ht="15.75" customHeight="1" x14ac:dyDescent="0.2">
      <c r="J246" s="2"/>
    </row>
    <row r="247" spans="10:10" ht="15.75" customHeight="1" x14ac:dyDescent="0.2">
      <c r="J247" s="2"/>
    </row>
    <row r="248" spans="10:10" ht="15.75" customHeight="1" x14ac:dyDescent="0.2">
      <c r="J248" s="2"/>
    </row>
    <row r="249" spans="10:10" ht="15.75" customHeight="1" x14ac:dyDescent="0.2">
      <c r="J249" s="2"/>
    </row>
    <row r="250" spans="10:10" ht="15.75" customHeight="1" x14ac:dyDescent="0.2">
      <c r="J250" s="2"/>
    </row>
    <row r="251" spans="10:10" ht="15.75" customHeight="1" x14ac:dyDescent="0.2">
      <c r="J251" s="2"/>
    </row>
    <row r="252" spans="10:10" ht="15.75" customHeight="1" x14ac:dyDescent="0.2">
      <c r="J252" s="2"/>
    </row>
    <row r="253" spans="10:10" ht="15.75" customHeight="1" x14ac:dyDescent="0.2">
      <c r="J253" s="2"/>
    </row>
    <row r="254" spans="10:10" ht="15.75" customHeight="1" x14ac:dyDescent="0.2">
      <c r="J254" s="2"/>
    </row>
    <row r="255" spans="10:10" ht="15.75" customHeight="1" x14ac:dyDescent="0.2">
      <c r="J255" s="2"/>
    </row>
    <row r="256" spans="10:10" ht="15.75" customHeight="1" x14ac:dyDescent="0.2">
      <c r="J256" s="2"/>
    </row>
    <row r="257" spans="10:10" ht="15.75" customHeight="1" x14ac:dyDescent="0.2">
      <c r="J257" s="2"/>
    </row>
    <row r="258" spans="10:10" ht="15.75" customHeight="1" x14ac:dyDescent="0.2">
      <c r="J258" s="2"/>
    </row>
    <row r="259" spans="10:10" ht="15.75" customHeight="1" x14ac:dyDescent="0.2">
      <c r="J259" s="2"/>
    </row>
    <row r="260" spans="10:10" ht="15.75" customHeight="1" x14ac:dyDescent="0.2">
      <c r="J260" s="2"/>
    </row>
    <row r="261" spans="10:10" ht="15.75" customHeight="1" x14ac:dyDescent="0.2">
      <c r="J261" s="2"/>
    </row>
    <row r="262" spans="10:10" ht="15.75" customHeight="1" x14ac:dyDescent="0.2">
      <c r="J262" s="2"/>
    </row>
    <row r="263" spans="10:10" ht="15.75" customHeight="1" x14ac:dyDescent="0.2">
      <c r="J263" s="2"/>
    </row>
    <row r="264" spans="10:10" ht="15.75" customHeight="1" x14ac:dyDescent="0.2">
      <c r="J264" s="2"/>
    </row>
    <row r="265" spans="10:10" ht="15.75" customHeight="1" x14ac:dyDescent="0.2">
      <c r="J265" s="2"/>
    </row>
    <row r="266" spans="10:10" ht="15.75" customHeight="1" x14ac:dyDescent="0.2">
      <c r="J266" s="2"/>
    </row>
    <row r="267" spans="10:10" ht="15.75" customHeight="1" x14ac:dyDescent="0.2">
      <c r="J267" s="2"/>
    </row>
    <row r="268" spans="10:10" ht="15.75" customHeight="1" x14ac:dyDescent="0.2">
      <c r="J268" s="2"/>
    </row>
    <row r="269" spans="10:10" ht="15.75" customHeight="1" x14ac:dyDescent="0.2">
      <c r="J269" s="2"/>
    </row>
    <row r="270" spans="10:10" ht="15.75" customHeight="1" x14ac:dyDescent="0.2">
      <c r="J270" s="2"/>
    </row>
    <row r="271" spans="10:10" ht="15.75" customHeight="1" x14ac:dyDescent="0.2">
      <c r="J271" s="2"/>
    </row>
    <row r="272" spans="10:10" ht="15.75" customHeight="1" x14ac:dyDescent="0.2">
      <c r="J272" s="2"/>
    </row>
    <row r="273" spans="10:10" ht="15.75" customHeight="1" x14ac:dyDescent="0.2">
      <c r="J273" s="2"/>
    </row>
    <row r="274" spans="10:10" ht="15.75" customHeight="1" x14ac:dyDescent="0.2">
      <c r="J274" s="2"/>
    </row>
    <row r="275" spans="10:10" ht="15.75" customHeight="1" x14ac:dyDescent="0.2">
      <c r="J275" s="2"/>
    </row>
    <row r="276" spans="10:10" ht="15.75" customHeight="1" x14ac:dyDescent="0.2">
      <c r="J276" s="2"/>
    </row>
    <row r="277" spans="10:10" ht="15.75" customHeight="1" x14ac:dyDescent="0.2">
      <c r="J277" s="2"/>
    </row>
    <row r="278" spans="10:10" ht="15.75" customHeight="1" x14ac:dyDescent="0.2">
      <c r="J278" s="2"/>
    </row>
    <row r="279" spans="10:10" ht="15.75" customHeight="1" x14ac:dyDescent="0.2">
      <c r="J279" s="2"/>
    </row>
    <row r="280" spans="10:10" ht="15.75" customHeight="1" x14ac:dyDescent="0.2">
      <c r="J280" s="2"/>
    </row>
    <row r="281" spans="10:10" ht="15.75" customHeight="1" x14ac:dyDescent="0.2">
      <c r="J281" s="2"/>
    </row>
    <row r="282" spans="10:10" ht="15.75" customHeight="1" x14ac:dyDescent="0.2">
      <c r="J282" s="2"/>
    </row>
    <row r="283" spans="10:10" ht="15.75" customHeight="1" x14ac:dyDescent="0.2">
      <c r="J283" s="2"/>
    </row>
    <row r="284" spans="10:10" ht="15.75" customHeight="1" x14ac:dyDescent="0.2">
      <c r="J284" s="2"/>
    </row>
    <row r="285" spans="10:10" ht="15.75" customHeight="1" x14ac:dyDescent="0.2">
      <c r="J285" s="2"/>
    </row>
    <row r="286" spans="10:10" ht="15.75" customHeight="1" x14ac:dyDescent="0.2">
      <c r="J286" s="2"/>
    </row>
    <row r="287" spans="10:10" ht="15.75" customHeight="1" x14ac:dyDescent="0.2">
      <c r="J287" s="2"/>
    </row>
    <row r="288" spans="10:10" ht="15.75" customHeight="1" x14ac:dyDescent="0.2">
      <c r="J288" s="2"/>
    </row>
    <row r="289" spans="10:10" ht="15.75" customHeight="1" x14ac:dyDescent="0.2">
      <c r="J289" s="2"/>
    </row>
    <row r="290" spans="10:10" ht="15.75" customHeight="1" x14ac:dyDescent="0.2">
      <c r="J290" s="2"/>
    </row>
    <row r="291" spans="10:10" ht="15.75" customHeight="1" x14ac:dyDescent="0.2">
      <c r="J291" s="2"/>
    </row>
    <row r="292" spans="10:10" ht="15.75" customHeight="1" x14ac:dyDescent="0.2">
      <c r="J292" s="2"/>
    </row>
    <row r="293" spans="10:10" ht="15.75" customHeight="1" x14ac:dyDescent="0.2">
      <c r="J293" s="2"/>
    </row>
    <row r="294" spans="10:10" ht="15.75" customHeight="1" x14ac:dyDescent="0.2">
      <c r="J294" s="2"/>
    </row>
    <row r="295" spans="10:10" ht="15.75" customHeight="1" x14ac:dyDescent="0.2">
      <c r="J295" s="2"/>
    </row>
    <row r="296" spans="10:10" ht="15.75" customHeight="1" x14ac:dyDescent="0.2">
      <c r="J296" s="2"/>
    </row>
    <row r="297" spans="10:10" ht="15.75" customHeight="1" x14ac:dyDescent="0.2">
      <c r="J297" s="2"/>
    </row>
    <row r="298" spans="10:10" ht="15.75" customHeight="1" x14ac:dyDescent="0.2">
      <c r="J298" s="2"/>
    </row>
    <row r="299" spans="10:10" ht="15.75" customHeight="1" x14ac:dyDescent="0.2">
      <c r="J299" s="2"/>
    </row>
    <row r="300" spans="10:10" ht="15.75" customHeight="1" x14ac:dyDescent="0.2">
      <c r="J300" s="2"/>
    </row>
    <row r="301" spans="10:10" ht="15.75" customHeight="1" x14ac:dyDescent="0.2">
      <c r="J301" s="2"/>
    </row>
    <row r="302" spans="10:10" ht="15.75" customHeight="1" x14ac:dyDescent="0.2">
      <c r="J302" s="2"/>
    </row>
    <row r="303" spans="10:10" ht="15.75" customHeight="1" x14ac:dyDescent="0.2">
      <c r="J303" s="2"/>
    </row>
    <row r="304" spans="10:10" ht="15.75" customHeight="1" x14ac:dyDescent="0.2">
      <c r="J304" s="2"/>
    </row>
    <row r="305" spans="10:10" ht="15.75" customHeight="1" x14ac:dyDescent="0.2">
      <c r="J305" s="2"/>
    </row>
    <row r="306" spans="10:10" ht="15.75" customHeight="1" x14ac:dyDescent="0.2">
      <c r="J306" s="2"/>
    </row>
    <row r="307" spans="10:10" ht="15.75" customHeight="1" x14ac:dyDescent="0.2">
      <c r="J307" s="2"/>
    </row>
    <row r="308" spans="10:10" ht="15.75" customHeight="1" x14ac:dyDescent="0.2">
      <c r="J308" s="2"/>
    </row>
    <row r="309" spans="10:10" ht="15.75" customHeight="1" x14ac:dyDescent="0.2">
      <c r="J309" s="2"/>
    </row>
    <row r="310" spans="10:10" ht="15.75" customHeight="1" x14ac:dyDescent="0.2">
      <c r="J310" s="2"/>
    </row>
    <row r="311" spans="10:10" ht="15.75" customHeight="1" x14ac:dyDescent="0.2">
      <c r="J311" s="2"/>
    </row>
    <row r="312" spans="10:10" ht="15.75" customHeight="1" x14ac:dyDescent="0.2">
      <c r="J312" s="2"/>
    </row>
    <row r="313" spans="10:10" ht="15.75" customHeight="1" x14ac:dyDescent="0.2">
      <c r="J313" s="2"/>
    </row>
    <row r="314" spans="10:10" ht="15.75" customHeight="1" x14ac:dyDescent="0.2">
      <c r="J314" s="2"/>
    </row>
    <row r="315" spans="10:10" ht="15.75" customHeight="1" x14ac:dyDescent="0.2">
      <c r="J315" s="2"/>
    </row>
    <row r="316" spans="10:10" ht="15.75" customHeight="1" x14ac:dyDescent="0.2">
      <c r="J316" s="2"/>
    </row>
    <row r="317" spans="10:10" ht="15.75" customHeight="1" x14ac:dyDescent="0.2">
      <c r="J317" s="2"/>
    </row>
    <row r="318" spans="10:10" ht="15.75" customHeight="1" x14ac:dyDescent="0.2">
      <c r="J318" s="2"/>
    </row>
    <row r="319" spans="10:10" ht="15.75" customHeight="1" x14ac:dyDescent="0.2">
      <c r="J319" s="2"/>
    </row>
    <row r="320" spans="10:10" ht="15.75" customHeight="1" x14ac:dyDescent="0.2">
      <c r="J320" s="2"/>
    </row>
    <row r="321" spans="10:10" ht="15.75" customHeight="1" x14ac:dyDescent="0.2">
      <c r="J321" s="2"/>
    </row>
    <row r="322" spans="10:10" ht="15.75" customHeight="1" x14ac:dyDescent="0.2">
      <c r="J322" s="2"/>
    </row>
    <row r="323" spans="10:10" ht="15.75" customHeight="1" x14ac:dyDescent="0.2">
      <c r="J323" s="2"/>
    </row>
    <row r="324" spans="10:10" ht="15.75" customHeight="1" x14ac:dyDescent="0.2">
      <c r="J324" s="2"/>
    </row>
    <row r="325" spans="10:10" ht="15.75" customHeight="1" x14ac:dyDescent="0.2">
      <c r="J325" s="2"/>
    </row>
    <row r="326" spans="10:10" ht="15.75" customHeight="1" x14ac:dyDescent="0.2">
      <c r="J326" s="2"/>
    </row>
    <row r="327" spans="10:10" ht="15.75" customHeight="1" x14ac:dyDescent="0.2">
      <c r="J327" s="2"/>
    </row>
    <row r="328" spans="10:10" ht="15.75" customHeight="1" x14ac:dyDescent="0.2">
      <c r="J328" s="2"/>
    </row>
    <row r="329" spans="10:10" ht="15.75" customHeight="1" x14ac:dyDescent="0.2">
      <c r="J329" s="2"/>
    </row>
    <row r="330" spans="10:10" ht="15.75" customHeight="1" x14ac:dyDescent="0.2">
      <c r="J330" s="2"/>
    </row>
    <row r="331" spans="10:10" ht="15.75" customHeight="1" x14ac:dyDescent="0.2">
      <c r="J331" s="2"/>
    </row>
    <row r="332" spans="10:10" ht="15.75" customHeight="1" x14ac:dyDescent="0.2">
      <c r="J332" s="2"/>
    </row>
    <row r="333" spans="10:10" ht="15.75" customHeight="1" x14ac:dyDescent="0.2">
      <c r="J333" s="2"/>
    </row>
    <row r="334" spans="10:10" ht="15.75" customHeight="1" x14ac:dyDescent="0.2">
      <c r="J334" s="2"/>
    </row>
    <row r="335" spans="10:10" ht="15.75" customHeight="1" x14ac:dyDescent="0.2">
      <c r="J335" s="2"/>
    </row>
    <row r="336" spans="10:10" ht="15.75" customHeight="1" x14ac:dyDescent="0.2">
      <c r="J336" s="2"/>
    </row>
    <row r="337" spans="10:10" ht="15.75" customHeight="1" x14ac:dyDescent="0.2">
      <c r="J337" s="2"/>
    </row>
    <row r="338" spans="10:10" ht="15.75" customHeight="1" x14ac:dyDescent="0.2">
      <c r="J338" s="2"/>
    </row>
    <row r="339" spans="10:10" ht="15.75" customHeight="1" x14ac:dyDescent="0.2">
      <c r="J339" s="2"/>
    </row>
    <row r="340" spans="10:10" ht="15.75" customHeight="1" x14ac:dyDescent="0.2">
      <c r="J340" s="2"/>
    </row>
    <row r="341" spans="10:10" ht="15.75" customHeight="1" x14ac:dyDescent="0.2">
      <c r="J341" s="2"/>
    </row>
    <row r="342" spans="10:10" ht="15.75" customHeight="1" x14ac:dyDescent="0.2">
      <c r="J342" s="2"/>
    </row>
    <row r="343" spans="10:10" ht="15.75" customHeight="1" x14ac:dyDescent="0.2">
      <c r="J343" s="2"/>
    </row>
    <row r="344" spans="10:10" ht="15.75" customHeight="1" x14ac:dyDescent="0.2">
      <c r="J344" s="2"/>
    </row>
    <row r="345" spans="10:10" ht="15.75" customHeight="1" x14ac:dyDescent="0.2">
      <c r="J345" s="2"/>
    </row>
    <row r="346" spans="10:10" ht="15.75" customHeight="1" x14ac:dyDescent="0.2">
      <c r="J346" s="2"/>
    </row>
    <row r="347" spans="10:10" ht="15.75" customHeight="1" x14ac:dyDescent="0.2">
      <c r="J347" s="2"/>
    </row>
    <row r="348" spans="10:10" ht="15.75" customHeight="1" x14ac:dyDescent="0.2">
      <c r="J348" s="2"/>
    </row>
    <row r="349" spans="10:10" ht="15.75" customHeight="1" x14ac:dyDescent="0.2">
      <c r="J349" s="2"/>
    </row>
    <row r="350" spans="10:10" ht="15.75" customHeight="1" x14ac:dyDescent="0.2">
      <c r="J350" s="2"/>
    </row>
    <row r="351" spans="10:10" ht="15.75" customHeight="1" x14ac:dyDescent="0.2">
      <c r="J351" s="2"/>
    </row>
    <row r="352" spans="10:10" ht="15.75" customHeight="1" x14ac:dyDescent="0.2">
      <c r="J352" s="2"/>
    </row>
    <row r="353" spans="10:10" ht="15.75" customHeight="1" x14ac:dyDescent="0.2">
      <c r="J353" s="2"/>
    </row>
    <row r="354" spans="10:10" ht="15.75" customHeight="1" x14ac:dyDescent="0.2">
      <c r="J354" s="2"/>
    </row>
    <row r="355" spans="10:10" ht="15.75" customHeight="1" x14ac:dyDescent="0.2">
      <c r="J355" s="2"/>
    </row>
    <row r="356" spans="10:10" ht="15.75" customHeight="1" x14ac:dyDescent="0.2">
      <c r="J356" s="2"/>
    </row>
    <row r="357" spans="10:10" ht="15.75" customHeight="1" x14ac:dyDescent="0.2">
      <c r="J357" s="2"/>
    </row>
    <row r="358" spans="10:10" ht="15.75" customHeight="1" x14ac:dyDescent="0.2">
      <c r="J358" s="2"/>
    </row>
    <row r="359" spans="10:10" ht="15.75" customHeight="1" x14ac:dyDescent="0.2">
      <c r="J359" s="2"/>
    </row>
    <row r="360" spans="10:10" ht="15.75" customHeight="1" x14ac:dyDescent="0.2">
      <c r="J360" s="2"/>
    </row>
    <row r="361" spans="10:10" ht="15.75" customHeight="1" x14ac:dyDescent="0.2">
      <c r="J361" s="2"/>
    </row>
    <row r="362" spans="10:10" ht="15.75" customHeight="1" x14ac:dyDescent="0.2">
      <c r="J362" s="2"/>
    </row>
    <row r="363" spans="10:10" ht="15.75" customHeight="1" x14ac:dyDescent="0.2">
      <c r="J363" s="2"/>
    </row>
    <row r="364" spans="10:10" ht="15.75" customHeight="1" x14ac:dyDescent="0.2">
      <c r="J364" s="2"/>
    </row>
    <row r="365" spans="10:10" ht="15.75" customHeight="1" x14ac:dyDescent="0.2">
      <c r="J365" s="2"/>
    </row>
    <row r="366" spans="10:10" ht="15.75" customHeight="1" x14ac:dyDescent="0.2">
      <c r="J366" s="2"/>
    </row>
    <row r="367" spans="10:10" ht="15.75" customHeight="1" x14ac:dyDescent="0.2">
      <c r="J367" s="2"/>
    </row>
    <row r="368" spans="10:10" ht="15.75" customHeight="1" x14ac:dyDescent="0.2">
      <c r="J368" s="2"/>
    </row>
    <row r="369" spans="10:10" ht="15.75" customHeight="1" x14ac:dyDescent="0.2">
      <c r="J369" s="2"/>
    </row>
    <row r="370" spans="10:10" ht="15.75" customHeight="1" x14ac:dyDescent="0.2">
      <c r="J370" s="2"/>
    </row>
    <row r="371" spans="10:10" ht="15.75" customHeight="1" x14ac:dyDescent="0.2">
      <c r="J371" s="2"/>
    </row>
    <row r="372" spans="10:10" ht="15.75" customHeight="1" x14ac:dyDescent="0.2">
      <c r="J372" s="2"/>
    </row>
    <row r="373" spans="10:10" ht="15.75" customHeight="1" x14ac:dyDescent="0.2">
      <c r="J373" s="2"/>
    </row>
    <row r="374" spans="10:10" ht="15.75" customHeight="1" x14ac:dyDescent="0.2">
      <c r="J374" s="2"/>
    </row>
    <row r="375" spans="10:10" ht="15.75" customHeight="1" x14ac:dyDescent="0.2">
      <c r="J375" s="2"/>
    </row>
    <row r="376" spans="10:10" ht="15.75" customHeight="1" x14ac:dyDescent="0.2">
      <c r="J376" s="2"/>
    </row>
    <row r="377" spans="10:10" ht="15.75" customHeight="1" x14ac:dyDescent="0.2">
      <c r="J377" s="2"/>
    </row>
    <row r="378" spans="10:10" ht="15.75" customHeight="1" x14ac:dyDescent="0.2">
      <c r="J378" s="2"/>
    </row>
    <row r="379" spans="10:10" ht="15.75" customHeight="1" x14ac:dyDescent="0.2">
      <c r="J379" s="2"/>
    </row>
    <row r="380" spans="10:10" ht="15.75" customHeight="1" x14ac:dyDescent="0.2">
      <c r="J380" s="2"/>
    </row>
    <row r="381" spans="10:10" ht="15.75" customHeight="1" x14ac:dyDescent="0.2">
      <c r="J381" s="2"/>
    </row>
    <row r="382" spans="10:10" ht="15.75" customHeight="1" x14ac:dyDescent="0.2">
      <c r="J382" s="2"/>
    </row>
    <row r="383" spans="10:10" ht="15.75" customHeight="1" x14ac:dyDescent="0.2">
      <c r="J383" s="2"/>
    </row>
    <row r="384" spans="10:10" ht="15.75" customHeight="1" x14ac:dyDescent="0.2">
      <c r="J384" s="2"/>
    </row>
    <row r="385" spans="10:10" ht="15.75" customHeight="1" x14ac:dyDescent="0.2">
      <c r="J385" s="2"/>
    </row>
    <row r="386" spans="10:10" ht="15.75" customHeight="1" x14ac:dyDescent="0.2">
      <c r="J386" s="2"/>
    </row>
    <row r="387" spans="10:10" ht="15.75" customHeight="1" x14ac:dyDescent="0.2">
      <c r="J387" s="2"/>
    </row>
    <row r="388" spans="10:10" ht="15.75" customHeight="1" x14ac:dyDescent="0.2">
      <c r="J388" s="2"/>
    </row>
    <row r="389" spans="10:10" ht="15.75" customHeight="1" x14ac:dyDescent="0.2">
      <c r="J389" s="2"/>
    </row>
    <row r="390" spans="10:10" ht="15.75" customHeight="1" x14ac:dyDescent="0.2">
      <c r="J390" s="2"/>
    </row>
    <row r="391" spans="10:10" ht="15.75" customHeight="1" x14ac:dyDescent="0.2">
      <c r="J391" s="2"/>
    </row>
    <row r="392" spans="10:10" ht="15.75" customHeight="1" x14ac:dyDescent="0.2">
      <c r="J392" s="2"/>
    </row>
    <row r="393" spans="10:10" ht="15.75" customHeight="1" x14ac:dyDescent="0.2">
      <c r="J393" s="2"/>
    </row>
    <row r="394" spans="10:10" ht="15.75" customHeight="1" x14ac:dyDescent="0.2">
      <c r="J394" s="2"/>
    </row>
    <row r="395" spans="10:10" ht="15.75" customHeight="1" x14ac:dyDescent="0.2">
      <c r="J395" s="2"/>
    </row>
    <row r="396" spans="10:10" ht="15.75" customHeight="1" x14ac:dyDescent="0.2">
      <c r="J396" s="2"/>
    </row>
    <row r="397" spans="10:10" ht="15.75" customHeight="1" x14ac:dyDescent="0.2">
      <c r="J397" s="2"/>
    </row>
    <row r="398" spans="10:10" ht="15.75" customHeight="1" x14ac:dyDescent="0.2">
      <c r="J398" s="2"/>
    </row>
    <row r="399" spans="10:10" ht="15.75" customHeight="1" x14ac:dyDescent="0.2">
      <c r="J399" s="2"/>
    </row>
    <row r="400" spans="10:10" ht="15.75" customHeight="1" x14ac:dyDescent="0.2">
      <c r="J400" s="2"/>
    </row>
    <row r="401" spans="10:10" ht="15.75" customHeight="1" x14ac:dyDescent="0.2">
      <c r="J401" s="2"/>
    </row>
    <row r="402" spans="10:10" ht="15.75" customHeight="1" x14ac:dyDescent="0.2">
      <c r="J402" s="2"/>
    </row>
    <row r="403" spans="10:10" ht="15.75" customHeight="1" x14ac:dyDescent="0.2">
      <c r="J403" s="2"/>
    </row>
    <row r="404" spans="10:10" ht="15.75" customHeight="1" x14ac:dyDescent="0.2">
      <c r="J404" s="2"/>
    </row>
    <row r="405" spans="10:10" ht="15.75" customHeight="1" x14ac:dyDescent="0.2">
      <c r="J405" s="2"/>
    </row>
    <row r="406" spans="10:10" ht="15.75" customHeight="1" x14ac:dyDescent="0.2">
      <c r="J406" s="2"/>
    </row>
    <row r="407" spans="10:10" ht="15.75" customHeight="1" x14ac:dyDescent="0.2">
      <c r="J407" s="2"/>
    </row>
    <row r="408" spans="10:10" ht="15.75" customHeight="1" x14ac:dyDescent="0.2">
      <c r="J408" s="2"/>
    </row>
    <row r="409" spans="10:10" ht="15.75" customHeight="1" x14ac:dyDescent="0.2">
      <c r="J409" s="2"/>
    </row>
    <row r="410" spans="10:10" ht="15.75" customHeight="1" x14ac:dyDescent="0.2">
      <c r="J410" s="2"/>
    </row>
    <row r="411" spans="10:10" ht="15.75" customHeight="1" x14ac:dyDescent="0.2">
      <c r="J411" s="2"/>
    </row>
    <row r="412" spans="10:10" ht="15.75" customHeight="1" x14ac:dyDescent="0.2">
      <c r="J412" s="2"/>
    </row>
    <row r="413" spans="10:10" ht="15.75" customHeight="1" x14ac:dyDescent="0.2">
      <c r="J413" s="2"/>
    </row>
    <row r="414" spans="10:10" ht="15.75" customHeight="1" x14ac:dyDescent="0.2">
      <c r="J414" s="2"/>
    </row>
    <row r="415" spans="10:10" ht="15.75" customHeight="1" x14ac:dyDescent="0.2">
      <c r="J415" s="2"/>
    </row>
    <row r="416" spans="10:10" ht="15.75" customHeight="1" x14ac:dyDescent="0.2">
      <c r="J416" s="2"/>
    </row>
    <row r="417" spans="10:10" ht="15.75" customHeight="1" x14ac:dyDescent="0.2">
      <c r="J417" s="2"/>
    </row>
    <row r="418" spans="10:10" ht="15.75" customHeight="1" x14ac:dyDescent="0.2">
      <c r="J418" s="2"/>
    </row>
    <row r="419" spans="10:10" ht="15.75" customHeight="1" x14ac:dyDescent="0.2">
      <c r="J419" s="2"/>
    </row>
    <row r="420" spans="10:10" ht="15.75" customHeight="1" x14ac:dyDescent="0.2">
      <c r="J420" s="2"/>
    </row>
    <row r="421" spans="10:10" ht="15.75" customHeight="1" x14ac:dyDescent="0.2">
      <c r="J421" s="2"/>
    </row>
    <row r="422" spans="10:10" ht="15.75" customHeight="1" x14ac:dyDescent="0.2">
      <c r="J422" s="2"/>
    </row>
    <row r="423" spans="10:10" ht="15.75" customHeight="1" x14ac:dyDescent="0.2">
      <c r="J423" s="2"/>
    </row>
    <row r="424" spans="10:10" ht="15.75" customHeight="1" x14ac:dyDescent="0.2">
      <c r="J424" s="2"/>
    </row>
    <row r="425" spans="10:10" ht="15.75" customHeight="1" x14ac:dyDescent="0.2">
      <c r="J425" s="2"/>
    </row>
    <row r="426" spans="10:10" ht="15.75" customHeight="1" x14ac:dyDescent="0.2">
      <c r="J426" s="2"/>
    </row>
    <row r="427" spans="10:10" ht="15.75" customHeight="1" x14ac:dyDescent="0.2">
      <c r="J427" s="2"/>
    </row>
    <row r="428" spans="10:10" ht="15.75" customHeight="1" x14ac:dyDescent="0.2">
      <c r="J428" s="2"/>
    </row>
    <row r="429" spans="10:10" ht="15.75" customHeight="1" x14ac:dyDescent="0.2">
      <c r="J429" s="2"/>
    </row>
    <row r="430" spans="10:10" ht="15.75" customHeight="1" x14ac:dyDescent="0.2">
      <c r="J430" s="2"/>
    </row>
    <row r="431" spans="10:10" ht="15.75" customHeight="1" x14ac:dyDescent="0.2">
      <c r="J431" s="2"/>
    </row>
    <row r="432" spans="10:10" ht="15.75" customHeight="1" x14ac:dyDescent="0.2">
      <c r="J432" s="2"/>
    </row>
    <row r="433" spans="10:10" ht="15.75" customHeight="1" x14ac:dyDescent="0.2">
      <c r="J433" s="2"/>
    </row>
    <row r="434" spans="10:10" ht="15.75" customHeight="1" x14ac:dyDescent="0.2">
      <c r="J434" s="2"/>
    </row>
    <row r="435" spans="10:10" ht="15.75" customHeight="1" x14ac:dyDescent="0.2">
      <c r="J435" s="2"/>
    </row>
    <row r="436" spans="10:10" ht="15.75" customHeight="1" x14ac:dyDescent="0.2">
      <c r="J436" s="2"/>
    </row>
    <row r="437" spans="10:10" ht="15.75" customHeight="1" x14ac:dyDescent="0.2">
      <c r="J437" s="2"/>
    </row>
    <row r="438" spans="10:10" ht="15.75" customHeight="1" x14ac:dyDescent="0.2">
      <c r="J438" s="2"/>
    </row>
    <row r="439" spans="10:10" ht="15.75" customHeight="1" x14ac:dyDescent="0.2">
      <c r="J439" s="2"/>
    </row>
    <row r="440" spans="10:10" ht="15.75" customHeight="1" x14ac:dyDescent="0.2">
      <c r="J440" s="2"/>
    </row>
    <row r="441" spans="10:10" ht="15.75" customHeight="1" x14ac:dyDescent="0.2">
      <c r="J441" s="2"/>
    </row>
    <row r="442" spans="10:10" ht="15.75" customHeight="1" x14ac:dyDescent="0.2">
      <c r="J442" s="2"/>
    </row>
    <row r="443" spans="10:10" ht="15.75" customHeight="1" x14ac:dyDescent="0.2">
      <c r="J443" s="2"/>
    </row>
    <row r="444" spans="10:10" ht="15.75" customHeight="1" x14ac:dyDescent="0.2">
      <c r="J444" s="2"/>
    </row>
    <row r="445" spans="10:10" ht="15.75" customHeight="1" x14ac:dyDescent="0.2">
      <c r="J445" s="2"/>
    </row>
    <row r="446" spans="10:10" ht="15.75" customHeight="1" x14ac:dyDescent="0.2">
      <c r="J446" s="2"/>
    </row>
    <row r="447" spans="10:10" ht="15.75" customHeight="1" x14ac:dyDescent="0.2">
      <c r="J447" s="2"/>
    </row>
    <row r="448" spans="10:10" ht="15.75" customHeight="1" x14ac:dyDescent="0.2">
      <c r="J448" s="2"/>
    </row>
    <row r="449" spans="10:10" ht="15.75" customHeight="1" x14ac:dyDescent="0.2">
      <c r="J449" s="2"/>
    </row>
    <row r="450" spans="10:10" ht="15.75" customHeight="1" x14ac:dyDescent="0.2">
      <c r="J450" s="2"/>
    </row>
    <row r="451" spans="10:10" ht="15.75" customHeight="1" x14ac:dyDescent="0.2">
      <c r="J451" s="2"/>
    </row>
    <row r="452" spans="10:10" ht="15.75" customHeight="1" x14ac:dyDescent="0.2">
      <c r="J452" s="2"/>
    </row>
    <row r="453" spans="10:10" ht="15.75" customHeight="1" x14ac:dyDescent="0.2">
      <c r="J453" s="2"/>
    </row>
    <row r="454" spans="10:10" ht="15.75" customHeight="1" x14ac:dyDescent="0.2">
      <c r="J454" s="2"/>
    </row>
    <row r="455" spans="10:10" ht="15.75" customHeight="1" x14ac:dyDescent="0.2">
      <c r="J455" s="2"/>
    </row>
    <row r="456" spans="10:10" ht="15.75" customHeight="1" x14ac:dyDescent="0.2">
      <c r="J456" s="2"/>
    </row>
    <row r="457" spans="10:10" ht="15.75" customHeight="1" x14ac:dyDescent="0.2">
      <c r="J457" s="2"/>
    </row>
    <row r="458" spans="10:10" ht="15.75" customHeight="1" x14ac:dyDescent="0.2">
      <c r="J458" s="2"/>
    </row>
    <row r="459" spans="10:10" ht="15.75" customHeight="1" x14ac:dyDescent="0.2">
      <c r="J459" s="2"/>
    </row>
    <row r="460" spans="10:10" ht="15.75" customHeight="1" x14ac:dyDescent="0.2">
      <c r="J460" s="2"/>
    </row>
    <row r="461" spans="10:10" ht="15.75" customHeight="1" x14ac:dyDescent="0.2">
      <c r="J461" s="2"/>
    </row>
    <row r="462" spans="10:10" ht="15.75" customHeight="1" x14ac:dyDescent="0.2">
      <c r="J462" s="2"/>
    </row>
    <row r="463" spans="10:10" ht="15.75" customHeight="1" x14ac:dyDescent="0.2">
      <c r="J463" s="2"/>
    </row>
    <row r="464" spans="10:10" ht="15.75" customHeight="1" x14ac:dyDescent="0.2">
      <c r="J464" s="2"/>
    </row>
    <row r="465" spans="10:10" ht="15.75" customHeight="1" x14ac:dyDescent="0.2">
      <c r="J465" s="2"/>
    </row>
    <row r="466" spans="10:10" ht="15.75" customHeight="1" x14ac:dyDescent="0.2">
      <c r="J466" s="2"/>
    </row>
    <row r="467" spans="10:10" ht="15.75" customHeight="1" x14ac:dyDescent="0.2">
      <c r="J467" s="2"/>
    </row>
    <row r="468" spans="10:10" ht="15.75" customHeight="1" x14ac:dyDescent="0.2">
      <c r="J468" s="2"/>
    </row>
    <row r="469" spans="10:10" ht="15.75" customHeight="1" x14ac:dyDescent="0.2">
      <c r="J469" s="2"/>
    </row>
    <row r="470" spans="10:10" ht="15.75" customHeight="1" x14ac:dyDescent="0.2">
      <c r="J470" s="2"/>
    </row>
    <row r="471" spans="10:10" ht="15.75" customHeight="1" x14ac:dyDescent="0.2">
      <c r="J471" s="2"/>
    </row>
    <row r="472" spans="10:10" ht="15.75" customHeight="1" x14ac:dyDescent="0.2">
      <c r="J472" s="2"/>
    </row>
    <row r="473" spans="10:10" ht="15.75" customHeight="1" x14ac:dyDescent="0.2">
      <c r="J473" s="2"/>
    </row>
    <row r="474" spans="10:10" ht="15.75" customHeight="1" x14ac:dyDescent="0.2">
      <c r="J474" s="2"/>
    </row>
    <row r="475" spans="10:10" ht="15.75" customHeight="1" x14ac:dyDescent="0.2">
      <c r="J475" s="2"/>
    </row>
    <row r="476" spans="10:10" ht="15.75" customHeight="1" x14ac:dyDescent="0.2">
      <c r="J476" s="2"/>
    </row>
    <row r="477" spans="10:10" ht="15.75" customHeight="1" x14ac:dyDescent="0.2">
      <c r="J477" s="2"/>
    </row>
    <row r="478" spans="10:10" ht="15.75" customHeight="1" x14ac:dyDescent="0.2">
      <c r="J478" s="2"/>
    </row>
    <row r="479" spans="10:10" ht="15.75" customHeight="1" x14ac:dyDescent="0.2">
      <c r="J479" s="2"/>
    </row>
    <row r="480" spans="10:10" ht="15.75" customHeight="1" x14ac:dyDescent="0.2">
      <c r="J480" s="2"/>
    </row>
    <row r="481" spans="10:10" ht="15.75" customHeight="1" x14ac:dyDescent="0.2">
      <c r="J481" s="2"/>
    </row>
    <row r="482" spans="10:10" ht="15.75" customHeight="1" x14ac:dyDescent="0.2">
      <c r="J482" s="2"/>
    </row>
    <row r="483" spans="10:10" ht="15.75" customHeight="1" x14ac:dyDescent="0.2">
      <c r="J483" s="2"/>
    </row>
    <row r="484" spans="10:10" ht="15.75" customHeight="1" x14ac:dyDescent="0.2">
      <c r="J484" s="2"/>
    </row>
    <row r="485" spans="10:10" ht="15.75" customHeight="1" x14ac:dyDescent="0.2">
      <c r="J485" s="2"/>
    </row>
    <row r="486" spans="10:10" ht="15.75" customHeight="1" x14ac:dyDescent="0.2">
      <c r="J486" s="2"/>
    </row>
    <row r="487" spans="10:10" ht="15.75" customHeight="1" x14ac:dyDescent="0.2">
      <c r="J487" s="2"/>
    </row>
    <row r="488" spans="10:10" ht="15.75" customHeight="1" x14ac:dyDescent="0.2">
      <c r="J488" s="2"/>
    </row>
    <row r="489" spans="10:10" ht="15.75" customHeight="1" x14ac:dyDescent="0.2">
      <c r="J489" s="2"/>
    </row>
    <row r="490" spans="10:10" ht="15.75" customHeight="1" x14ac:dyDescent="0.2">
      <c r="J490" s="2"/>
    </row>
    <row r="491" spans="10:10" ht="15.75" customHeight="1" x14ac:dyDescent="0.2">
      <c r="J491" s="2"/>
    </row>
    <row r="492" spans="10:10" ht="15.75" customHeight="1" x14ac:dyDescent="0.2">
      <c r="J492" s="2"/>
    </row>
    <row r="493" spans="10:10" ht="15.75" customHeight="1" x14ac:dyDescent="0.2">
      <c r="J493" s="2"/>
    </row>
    <row r="494" spans="10:10" ht="15.75" customHeight="1" x14ac:dyDescent="0.2">
      <c r="J494" s="2"/>
    </row>
    <row r="495" spans="10:10" ht="15.75" customHeight="1" x14ac:dyDescent="0.2">
      <c r="J495" s="2"/>
    </row>
    <row r="496" spans="10:10" ht="15.75" customHeight="1" x14ac:dyDescent="0.2">
      <c r="J496" s="2"/>
    </row>
    <row r="497" spans="10:10" ht="15.75" customHeight="1" x14ac:dyDescent="0.2">
      <c r="J497" s="2"/>
    </row>
    <row r="498" spans="10:10" ht="15.75" customHeight="1" x14ac:dyDescent="0.2">
      <c r="J498" s="2"/>
    </row>
    <row r="499" spans="10:10" ht="15.75" customHeight="1" x14ac:dyDescent="0.2">
      <c r="J499" s="2"/>
    </row>
    <row r="500" spans="10:10" ht="15.75" customHeight="1" x14ac:dyDescent="0.2">
      <c r="J500" s="2"/>
    </row>
    <row r="501" spans="10:10" ht="15.75" customHeight="1" x14ac:dyDescent="0.2">
      <c r="J501" s="2"/>
    </row>
    <row r="502" spans="10:10" ht="15.75" customHeight="1" x14ac:dyDescent="0.2">
      <c r="J502" s="2"/>
    </row>
    <row r="503" spans="10:10" ht="15.75" customHeight="1" x14ac:dyDescent="0.2">
      <c r="J503" s="2"/>
    </row>
    <row r="504" spans="10:10" ht="15.75" customHeight="1" x14ac:dyDescent="0.2">
      <c r="J504" s="2"/>
    </row>
    <row r="505" spans="10:10" ht="15.75" customHeight="1" x14ac:dyDescent="0.2">
      <c r="J505" s="2"/>
    </row>
    <row r="506" spans="10:10" ht="15.75" customHeight="1" x14ac:dyDescent="0.2">
      <c r="J506" s="2"/>
    </row>
    <row r="507" spans="10:10" ht="15.75" customHeight="1" x14ac:dyDescent="0.2">
      <c r="J507" s="2"/>
    </row>
    <row r="508" spans="10:10" ht="15.75" customHeight="1" x14ac:dyDescent="0.2">
      <c r="J508" s="2"/>
    </row>
    <row r="509" spans="10:10" ht="15.75" customHeight="1" x14ac:dyDescent="0.2">
      <c r="J509" s="2"/>
    </row>
    <row r="510" spans="10:10" ht="15.75" customHeight="1" x14ac:dyDescent="0.2">
      <c r="J510" s="2"/>
    </row>
    <row r="511" spans="10:10" ht="15.75" customHeight="1" x14ac:dyDescent="0.2">
      <c r="J511" s="2"/>
    </row>
    <row r="512" spans="10:10" ht="15.75" customHeight="1" x14ac:dyDescent="0.2">
      <c r="J512" s="2"/>
    </row>
    <row r="513" spans="10:10" ht="15.75" customHeight="1" x14ac:dyDescent="0.2">
      <c r="J513" s="2"/>
    </row>
    <row r="514" spans="10:10" ht="15.75" customHeight="1" x14ac:dyDescent="0.2">
      <c r="J514" s="2"/>
    </row>
    <row r="515" spans="10:10" ht="15.75" customHeight="1" x14ac:dyDescent="0.2">
      <c r="J515" s="2"/>
    </row>
    <row r="516" spans="10:10" ht="15.75" customHeight="1" x14ac:dyDescent="0.2">
      <c r="J516" s="2"/>
    </row>
    <row r="517" spans="10:10" ht="15.75" customHeight="1" x14ac:dyDescent="0.2">
      <c r="J517" s="2"/>
    </row>
    <row r="518" spans="10:10" ht="15.75" customHeight="1" x14ac:dyDescent="0.2">
      <c r="J518" s="2"/>
    </row>
    <row r="519" spans="10:10" ht="15.75" customHeight="1" x14ac:dyDescent="0.2">
      <c r="J519" s="2"/>
    </row>
    <row r="520" spans="10:10" ht="15.75" customHeight="1" x14ac:dyDescent="0.2">
      <c r="J520" s="2"/>
    </row>
    <row r="521" spans="10:10" ht="15.75" customHeight="1" x14ac:dyDescent="0.2">
      <c r="J521" s="2"/>
    </row>
    <row r="522" spans="10:10" ht="15.75" customHeight="1" x14ac:dyDescent="0.2">
      <c r="J522" s="2"/>
    </row>
    <row r="523" spans="10:10" ht="15.75" customHeight="1" x14ac:dyDescent="0.2">
      <c r="J523" s="2"/>
    </row>
    <row r="524" spans="10:10" ht="15.75" customHeight="1" x14ac:dyDescent="0.2">
      <c r="J524" s="2"/>
    </row>
    <row r="525" spans="10:10" ht="15.75" customHeight="1" x14ac:dyDescent="0.2">
      <c r="J525" s="2"/>
    </row>
    <row r="526" spans="10:10" ht="15.75" customHeight="1" x14ac:dyDescent="0.2">
      <c r="J526" s="2"/>
    </row>
    <row r="527" spans="10:10" ht="15.75" customHeight="1" x14ac:dyDescent="0.2">
      <c r="J527" s="2"/>
    </row>
    <row r="528" spans="10:10" ht="15.75" customHeight="1" x14ac:dyDescent="0.2">
      <c r="J528" s="2"/>
    </row>
    <row r="529" spans="10:10" ht="15.75" customHeight="1" x14ac:dyDescent="0.2">
      <c r="J529" s="2"/>
    </row>
    <row r="530" spans="10:10" ht="15.75" customHeight="1" x14ac:dyDescent="0.2">
      <c r="J530" s="2"/>
    </row>
    <row r="531" spans="10:10" ht="15.75" customHeight="1" x14ac:dyDescent="0.2">
      <c r="J531" s="2"/>
    </row>
    <row r="532" spans="10:10" ht="15.75" customHeight="1" x14ac:dyDescent="0.2">
      <c r="J532" s="2"/>
    </row>
    <row r="533" spans="10:10" ht="15.75" customHeight="1" x14ac:dyDescent="0.2">
      <c r="J533" s="2"/>
    </row>
    <row r="534" spans="10:10" ht="15.75" customHeight="1" x14ac:dyDescent="0.2">
      <c r="J534" s="2"/>
    </row>
    <row r="535" spans="10:10" ht="15.75" customHeight="1" x14ac:dyDescent="0.2">
      <c r="J535" s="2"/>
    </row>
    <row r="536" spans="10:10" ht="15.75" customHeight="1" x14ac:dyDescent="0.2">
      <c r="J536" s="2"/>
    </row>
    <row r="537" spans="10:10" ht="15.75" customHeight="1" x14ac:dyDescent="0.2">
      <c r="J537" s="2"/>
    </row>
    <row r="538" spans="10:10" ht="15.75" customHeight="1" x14ac:dyDescent="0.2">
      <c r="J538" s="2"/>
    </row>
    <row r="539" spans="10:10" ht="15.75" customHeight="1" x14ac:dyDescent="0.2">
      <c r="J539" s="2"/>
    </row>
    <row r="540" spans="10:10" ht="15.75" customHeight="1" x14ac:dyDescent="0.2">
      <c r="J540" s="2"/>
    </row>
    <row r="541" spans="10:10" ht="15.75" customHeight="1" x14ac:dyDescent="0.2">
      <c r="J541" s="2"/>
    </row>
    <row r="542" spans="10:10" ht="15.75" customHeight="1" x14ac:dyDescent="0.2">
      <c r="J542" s="2"/>
    </row>
    <row r="543" spans="10:10" ht="15.75" customHeight="1" x14ac:dyDescent="0.2">
      <c r="J543" s="2"/>
    </row>
    <row r="544" spans="10:10" ht="15.75" customHeight="1" x14ac:dyDescent="0.2">
      <c r="J544" s="2"/>
    </row>
    <row r="545" spans="10:10" ht="15.75" customHeight="1" x14ac:dyDescent="0.2">
      <c r="J545" s="2"/>
    </row>
    <row r="546" spans="10:10" ht="15.75" customHeight="1" x14ac:dyDescent="0.2">
      <c r="J546" s="2"/>
    </row>
    <row r="547" spans="10:10" ht="15.75" customHeight="1" x14ac:dyDescent="0.2">
      <c r="J547" s="2"/>
    </row>
    <row r="548" spans="10:10" ht="15.75" customHeight="1" x14ac:dyDescent="0.2">
      <c r="J548" s="2"/>
    </row>
    <row r="549" spans="10:10" ht="15.75" customHeight="1" x14ac:dyDescent="0.2">
      <c r="J549" s="2"/>
    </row>
    <row r="550" spans="10:10" ht="15.75" customHeight="1" x14ac:dyDescent="0.2">
      <c r="J550" s="2"/>
    </row>
    <row r="551" spans="10:10" ht="15.75" customHeight="1" x14ac:dyDescent="0.2">
      <c r="J551" s="2"/>
    </row>
    <row r="552" spans="10:10" ht="15.75" customHeight="1" x14ac:dyDescent="0.2">
      <c r="J552" s="2"/>
    </row>
    <row r="553" spans="10:10" ht="15.75" customHeight="1" x14ac:dyDescent="0.2">
      <c r="J553" s="2"/>
    </row>
    <row r="554" spans="10:10" ht="15.75" customHeight="1" x14ac:dyDescent="0.2">
      <c r="J554" s="2"/>
    </row>
    <row r="555" spans="10:10" ht="15.75" customHeight="1" x14ac:dyDescent="0.2">
      <c r="J555" s="2"/>
    </row>
    <row r="556" spans="10:10" ht="15.75" customHeight="1" x14ac:dyDescent="0.2">
      <c r="J556" s="2"/>
    </row>
    <row r="557" spans="10:10" ht="15.75" customHeight="1" x14ac:dyDescent="0.2">
      <c r="J557" s="2"/>
    </row>
    <row r="558" spans="10:10" ht="15.75" customHeight="1" x14ac:dyDescent="0.2">
      <c r="J558" s="2"/>
    </row>
    <row r="559" spans="10:10" ht="15.75" customHeight="1" x14ac:dyDescent="0.2">
      <c r="J559" s="2"/>
    </row>
    <row r="560" spans="10:10" ht="15.75" customHeight="1" x14ac:dyDescent="0.2">
      <c r="J560" s="2"/>
    </row>
    <row r="561" spans="10:10" ht="15.75" customHeight="1" x14ac:dyDescent="0.2">
      <c r="J561" s="2"/>
    </row>
    <row r="562" spans="10:10" ht="15.75" customHeight="1" x14ac:dyDescent="0.2">
      <c r="J562" s="2"/>
    </row>
    <row r="563" spans="10:10" ht="15.75" customHeight="1" x14ac:dyDescent="0.2">
      <c r="J563" s="2"/>
    </row>
    <row r="564" spans="10:10" ht="15.75" customHeight="1" x14ac:dyDescent="0.2">
      <c r="J564" s="2"/>
    </row>
    <row r="565" spans="10:10" ht="15.75" customHeight="1" x14ac:dyDescent="0.2">
      <c r="J565" s="2"/>
    </row>
    <row r="566" spans="10:10" ht="15.75" customHeight="1" x14ac:dyDescent="0.2">
      <c r="J566" s="2"/>
    </row>
    <row r="567" spans="10:10" ht="15.75" customHeight="1" x14ac:dyDescent="0.2">
      <c r="J567" s="2"/>
    </row>
    <row r="568" spans="10:10" ht="15.75" customHeight="1" x14ac:dyDescent="0.2">
      <c r="J568" s="2"/>
    </row>
    <row r="569" spans="10:10" ht="15.75" customHeight="1" x14ac:dyDescent="0.2">
      <c r="J569" s="2"/>
    </row>
    <row r="570" spans="10:10" ht="15.75" customHeight="1" x14ac:dyDescent="0.2">
      <c r="J570" s="2"/>
    </row>
    <row r="571" spans="10:10" ht="15.75" customHeight="1" x14ac:dyDescent="0.2">
      <c r="J571" s="2"/>
    </row>
    <row r="572" spans="10:10" ht="15.75" customHeight="1" x14ac:dyDescent="0.2">
      <c r="J572" s="2"/>
    </row>
    <row r="573" spans="10:10" ht="15.75" customHeight="1" x14ac:dyDescent="0.2">
      <c r="J573" s="2"/>
    </row>
    <row r="574" spans="10:10" ht="15.75" customHeight="1" x14ac:dyDescent="0.2">
      <c r="J574" s="2"/>
    </row>
    <row r="575" spans="10:10" ht="15.75" customHeight="1" x14ac:dyDescent="0.2">
      <c r="J575" s="2"/>
    </row>
    <row r="576" spans="10:10" ht="15.75" customHeight="1" x14ac:dyDescent="0.2">
      <c r="J576" s="2"/>
    </row>
    <row r="577" spans="10:10" ht="15.75" customHeight="1" x14ac:dyDescent="0.2">
      <c r="J577" s="2"/>
    </row>
    <row r="578" spans="10:10" ht="15.75" customHeight="1" x14ac:dyDescent="0.2">
      <c r="J578" s="2"/>
    </row>
    <row r="579" spans="10:10" ht="15.75" customHeight="1" x14ac:dyDescent="0.2">
      <c r="J579" s="2"/>
    </row>
    <row r="580" spans="10:10" ht="15.75" customHeight="1" x14ac:dyDescent="0.2">
      <c r="J580" s="2"/>
    </row>
    <row r="581" spans="10:10" ht="15.75" customHeight="1" x14ac:dyDescent="0.2">
      <c r="J581" s="2"/>
    </row>
    <row r="582" spans="10:10" ht="15.75" customHeight="1" x14ac:dyDescent="0.2">
      <c r="J582" s="2"/>
    </row>
    <row r="583" spans="10:10" ht="15.75" customHeight="1" x14ac:dyDescent="0.2">
      <c r="J583" s="2"/>
    </row>
    <row r="584" spans="10:10" ht="15.75" customHeight="1" x14ac:dyDescent="0.2">
      <c r="J584" s="2"/>
    </row>
    <row r="585" spans="10:10" ht="15.75" customHeight="1" x14ac:dyDescent="0.2">
      <c r="J585" s="2"/>
    </row>
    <row r="586" spans="10:10" ht="15.75" customHeight="1" x14ac:dyDescent="0.2">
      <c r="J586" s="2"/>
    </row>
    <row r="587" spans="10:10" ht="15.75" customHeight="1" x14ac:dyDescent="0.2">
      <c r="J587" s="2"/>
    </row>
    <row r="588" spans="10:10" ht="15.75" customHeight="1" x14ac:dyDescent="0.2">
      <c r="J588" s="2"/>
    </row>
    <row r="589" spans="10:10" ht="15.75" customHeight="1" x14ac:dyDescent="0.2">
      <c r="J589" s="2"/>
    </row>
    <row r="590" spans="10:10" ht="15.75" customHeight="1" x14ac:dyDescent="0.2">
      <c r="J590" s="2"/>
    </row>
    <row r="591" spans="10:10" ht="15.75" customHeight="1" x14ac:dyDescent="0.2">
      <c r="J591" s="2"/>
    </row>
    <row r="592" spans="10:10" ht="15.75" customHeight="1" x14ac:dyDescent="0.2">
      <c r="J592" s="2"/>
    </row>
    <row r="593" spans="10:10" ht="15.75" customHeight="1" x14ac:dyDescent="0.2">
      <c r="J593" s="2"/>
    </row>
    <row r="594" spans="10:10" ht="15.75" customHeight="1" x14ac:dyDescent="0.2">
      <c r="J594" s="2"/>
    </row>
    <row r="595" spans="10:10" ht="15.75" customHeight="1" x14ac:dyDescent="0.2">
      <c r="J595" s="2"/>
    </row>
    <row r="596" spans="10:10" ht="15.75" customHeight="1" x14ac:dyDescent="0.2">
      <c r="J596" s="2"/>
    </row>
    <row r="597" spans="10:10" ht="15.75" customHeight="1" x14ac:dyDescent="0.2">
      <c r="J597" s="2"/>
    </row>
    <row r="598" spans="10:10" ht="15.75" customHeight="1" x14ac:dyDescent="0.2">
      <c r="J598" s="2"/>
    </row>
    <row r="599" spans="10:10" ht="15.75" customHeight="1" x14ac:dyDescent="0.2">
      <c r="J599" s="2"/>
    </row>
    <row r="600" spans="10:10" ht="15.75" customHeight="1" x14ac:dyDescent="0.2">
      <c r="J600" s="2"/>
    </row>
    <row r="601" spans="10:10" ht="15.75" customHeight="1" x14ac:dyDescent="0.2">
      <c r="J601" s="2"/>
    </row>
    <row r="602" spans="10:10" ht="15.75" customHeight="1" x14ac:dyDescent="0.2">
      <c r="J602" s="2"/>
    </row>
    <row r="603" spans="10:10" ht="15.75" customHeight="1" x14ac:dyDescent="0.2">
      <c r="J603" s="2"/>
    </row>
    <row r="604" spans="10:10" ht="15.75" customHeight="1" x14ac:dyDescent="0.2">
      <c r="J604" s="2"/>
    </row>
    <row r="605" spans="10:10" ht="15.75" customHeight="1" x14ac:dyDescent="0.2">
      <c r="J605" s="2"/>
    </row>
    <row r="606" spans="10:10" ht="15.75" customHeight="1" x14ac:dyDescent="0.2">
      <c r="J606" s="2"/>
    </row>
    <row r="607" spans="10:10" ht="15.75" customHeight="1" x14ac:dyDescent="0.2">
      <c r="J607" s="2"/>
    </row>
    <row r="608" spans="10:10" ht="15.75" customHeight="1" x14ac:dyDescent="0.2">
      <c r="J608" s="2"/>
    </row>
    <row r="609" spans="10:10" ht="15.75" customHeight="1" x14ac:dyDescent="0.2">
      <c r="J609" s="2"/>
    </row>
    <row r="610" spans="10:10" ht="15.75" customHeight="1" x14ac:dyDescent="0.2">
      <c r="J610" s="2"/>
    </row>
    <row r="611" spans="10:10" ht="15.75" customHeight="1" x14ac:dyDescent="0.2">
      <c r="J611" s="2"/>
    </row>
    <row r="612" spans="10:10" ht="15.75" customHeight="1" x14ac:dyDescent="0.2">
      <c r="J612" s="2"/>
    </row>
    <row r="613" spans="10:10" ht="15.75" customHeight="1" x14ac:dyDescent="0.2">
      <c r="J613" s="2"/>
    </row>
    <row r="614" spans="10:10" ht="15.75" customHeight="1" x14ac:dyDescent="0.2">
      <c r="J614" s="2"/>
    </row>
    <row r="615" spans="10:10" ht="15.75" customHeight="1" x14ac:dyDescent="0.2">
      <c r="J615" s="2"/>
    </row>
    <row r="616" spans="10:10" ht="15.75" customHeight="1" x14ac:dyDescent="0.2">
      <c r="J616" s="2"/>
    </row>
    <row r="617" spans="10:10" ht="15.75" customHeight="1" x14ac:dyDescent="0.2">
      <c r="J617" s="2"/>
    </row>
    <row r="618" spans="10:10" ht="15.75" customHeight="1" x14ac:dyDescent="0.2">
      <c r="J618" s="2"/>
    </row>
    <row r="619" spans="10:10" ht="15.75" customHeight="1" x14ac:dyDescent="0.2">
      <c r="J619" s="2"/>
    </row>
    <row r="620" spans="10:10" ht="15.75" customHeight="1" x14ac:dyDescent="0.2">
      <c r="J620" s="2"/>
    </row>
    <row r="621" spans="10:10" ht="15.75" customHeight="1" x14ac:dyDescent="0.2">
      <c r="J621" s="2"/>
    </row>
    <row r="622" spans="10:10" ht="15.75" customHeight="1" x14ac:dyDescent="0.2">
      <c r="J622" s="2"/>
    </row>
    <row r="623" spans="10:10" ht="15.75" customHeight="1" x14ac:dyDescent="0.2">
      <c r="J623" s="2"/>
    </row>
    <row r="624" spans="10:10" ht="15.75" customHeight="1" x14ac:dyDescent="0.2">
      <c r="J624" s="2"/>
    </row>
    <row r="625" spans="10:10" ht="15.75" customHeight="1" x14ac:dyDescent="0.2">
      <c r="J625" s="2"/>
    </row>
    <row r="626" spans="10:10" ht="15.75" customHeight="1" x14ac:dyDescent="0.2">
      <c r="J626" s="2"/>
    </row>
    <row r="627" spans="10:10" ht="15.75" customHeight="1" x14ac:dyDescent="0.2">
      <c r="J627" s="2"/>
    </row>
    <row r="628" spans="10:10" ht="15.75" customHeight="1" x14ac:dyDescent="0.2">
      <c r="J628" s="2"/>
    </row>
    <row r="629" spans="10:10" ht="15.75" customHeight="1" x14ac:dyDescent="0.2">
      <c r="J629" s="2"/>
    </row>
    <row r="630" spans="10:10" ht="15.75" customHeight="1" x14ac:dyDescent="0.2">
      <c r="J630" s="2"/>
    </row>
    <row r="631" spans="10:10" ht="15.75" customHeight="1" x14ac:dyDescent="0.2">
      <c r="J631" s="2"/>
    </row>
    <row r="632" spans="10:10" ht="15.75" customHeight="1" x14ac:dyDescent="0.2">
      <c r="J632" s="2"/>
    </row>
    <row r="633" spans="10:10" ht="15.75" customHeight="1" x14ac:dyDescent="0.2">
      <c r="J633" s="2"/>
    </row>
    <row r="634" spans="10:10" ht="15.75" customHeight="1" x14ac:dyDescent="0.2">
      <c r="J634" s="2"/>
    </row>
    <row r="635" spans="10:10" ht="15.75" customHeight="1" x14ac:dyDescent="0.2">
      <c r="J635" s="2"/>
    </row>
    <row r="636" spans="10:10" ht="15.75" customHeight="1" x14ac:dyDescent="0.2">
      <c r="J636" s="2"/>
    </row>
    <row r="637" spans="10:10" ht="15.75" customHeight="1" x14ac:dyDescent="0.2">
      <c r="J637" s="2"/>
    </row>
    <row r="638" spans="10:10" ht="15.75" customHeight="1" x14ac:dyDescent="0.2">
      <c r="J638" s="2"/>
    </row>
    <row r="639" spans="10:10" ht="15.75" customHeight="1" x14ac:dyDescent="0.2">
      <c r="J639" s="2"/>
    </row>
    <row r="640" spans="10:10" ht="15.75" customHeight="1" x14ac:dyDescent="0.2">
      <c r="J640" s="2"/>
    </row>
    <row r="641" spans="10:10" ht="15.75" customHeight="1" x14ac:dyDescent="0.2">
      <c r="J641" s="2"/>
    </row>
    <row r="642" spans="10:10" ht="15.75" customHeight="1" x14ac:dyDescent="0.2">
      <c r="J642" s="2"/>
    </row>
    <row r="643" spans="10:10" ht="15.75" customHeight="1" x14ac:dyDescent="0.2">
      <c r="J643" s="2"/>
    </row>
    <row r="644" spans="10:10" ht="15.75" customHeight="1" x14ac:dyDescent="0.2">
      <c r="J644" s="2"/>
    </row>
    <row r="645" spans="10:10" ht="15.75" customHeight="1" x14ac:dyDescent="0.2">
      <c r="J645" s="2"/>
    </row>
    <row r="646" spans="10:10" ht="15.75" customHeight="1" x14ac:dyDescent="0.2">
      <c r="J646" s="2"/>
    </row>
    <row r="647" spans="10:10" ht="15.75" customHeight="1" x14ac:dyDescent="0.2">
      <c r="J647" s="2"/>
    </row>
    <row r="648" spans="10:10" ht="15.75" customHeight="1" x14ac:dyDescent="0.2">
      <c r="J648" s="2"/>
    </row>
    <row r="649" spans="10:10" ht="15.75" customHeight="1" x14ac:dyDescent="0.2">
      <c r="J649" s="2"/>
    </row>
    <row r="650" spans="10:10" ht="15.75" customHeight="1" x14ac:dyDescent="0.2">
      <c r="J650" s="2"/>
    </row>
    <row r="651" spans="10:10" ht="15.75" customHeight="1" x14ac:dyDescent="0.2">
      <c r="J651" s="2"/>
    </row>
    <row r="652" spans="10:10" ht="15.75" customHeight="1" x14ac:dyDescent="0.2">
      <c r="J652" s="2"/>
    </row>
    <row r="653" spans="10:10" ht="15.75" customHeight="1" x14ac:dyDescent="0.2">
      <c r="J653" s="2"/>
    </row>
    <row r="654" spans="10:10" ht="15.75" customHeight="1" x14ac:dyDescent="0.2">
      <c r="J654" s="2"/>
    </row>
    <row r="655" spans="10:10" ht="15.75" customHeight="1" x14ac:dyDescent="0.2">
      <c r="J655" s="2"/>
    </row>
    <row r="656" spans="10:10" ht="15.75" customHeight="1" x14ac:dyDescent="0.2">
      <c r="J656" s="2"/>
    </row>
    <row r="657" spans="10:10" ht="15.75" customHeight="1" x14ac:dyDescent="0.2">
      <c r="J657" s="2"/>
    </row>
    <row r="658" spans="10:10" ht="15.75" customHeight="1" x14ac:dyDescent="0.2">
      <c r="J658" s="2"/>
    </row>
    <row r="659" spans="10:10" ht="15.75" customHeight="1" x14ac:dyDescent="0.2">
      <c r="J659" s="2"/>
    </row>
    <row r="660" spans="10:10" ht="15.75" customHeight="1" x14ac:dyDescent="0.2">
      <c r="J660" s="2"/>
    </row>
    <row r="661" spans="10:10" ht="15.75" customHeight="1" x14ac:dyDescent="0.2">
      <c r="J661" s="2"/>
    </row>
    <row r="662" spans="10:10" ht="15.75" customHeight="1" x14ac:dyDescent="0.2">
      <c r="J662" s="2"/>
    </row>
    <row r="663" spans="10:10" ht="15.75" customHeight="1" x14ac:dyDescent="0.2">
      <c r="J663" s="2"/>
    </row>
    <row r="664" spans="10:10" ht="15.75" customHeight="1" x14ac:dyDescent="0.2">
      <c r="J664" s="2"/>
    </row>
    <row r="665" spans="10:10" ht="15.75" customHeight="1" x14ac:dyDescent="0.2">
      <c r="J665" s="2"/>
    </row>
    <row r="666" spans="10:10" ht="15.75" customHeight="1" x14ac:dyDescent="0.2">
      <c r="J666" s="2"/>
    </row>
    <row r="667" spans="10:10" ht="15.75" customHeight="1" x14ac:dyDescent="0.2">
      <c r="J667" s="2"/>
    </row>
    <row r="668" spans="10:10" ht="15.75" customHeight="1" x14ac:dyDescent="0.2">
      <c r="J668" s="2"/>
    </row>
    <row r="669" spans="10:10" ht="15.75" customHeight="1" x14ac:dyDescent="0.2">
      <c r="J669" s="2"/>
    </row>
    <row r="670" spans="10:10" ht="15.75" customHeight="1" x14ac:dyDescent="0.2">
      <c r="J670" s="2"/>
    </row>
    <row r="671" spans="10:10" ht="15.75" customHeight="1" x14ac:dyDescent="0.2">
      <c r="J671" s="2"/>
    </row>
    <row r="672" spans="10:10" ht="15.75" customHeight="1" x14ac:dyDescent="0.2">
      <c r="J672" s="2"/>
    </row>
    <row r="673" spans="10:10" ht="15.75" customHeight="1" x14ac:dyDescent="0.2">
      <c r="J673" s="2"/>
    </row>
    <row r="674" spans="10:10" ht="15.75" customHeight="1" x14ac:dyDescent="0.2">
      <c r="J674" s="2"/>
    </row>
    <row r="675" spans="10:10" ht="15.75" customHeight="1" x14ac:dyDescent="0.2">
      <c r="J675" s="2"/>
    </row>
    <row r="676" spans="10:10" ht="15.75" customHeight="1" x14ac:dyDescent="0.2">
      <c r="J676" s="2"/>
    </row>
    <row r="677" spans="10:10" ht="15.75" customHeight="1" x14ac:dyDescent="0.2">
      <c r="J677" s="2"/>
    </row>
    <row r="678" spans="10:10" ht="15.75" customHeight="1" x14ac:dyDescent="0.2">
      <c r="J678" s="2"/>
    </row>
    <row r="679" spans="10:10" ht="15.75" customHeight="1" x14ac:dyDescent="0.2">
      <c r="J679" s="2"/>
    </row>
    <row r="680" spans="10:10" ht="15.75" customHeight="1" x14ac:dyDescent="0.2">
      <c r="J680" s="2"/>
    </row>
    <row r="681" spans="10:10" ht="15.75" customHeight="1" x14ac:dyDescent="0.2">
      <c r="J681" s="2"/>
    </row>
    <row r="682" spans="10:10" ht="15.75" customHeight="1" x14ac:dyDescent="0.2">
      <c r="J682" s="2"/>
    </row>
    <row r="683" spans="10:10" ht="15.75" customHeight="1" x14ac:dyDescent="0.2">
      <c r="J683" s="2"/>
    </row>
    <row r="684" spans="10:10" ht="15.75" customHeight="1" x14ac:dyDescent="0.2">
      <c r="J684" s="2"/>
    </row>
    <row r="685" spans="10:10" ht="15.75" customHeight="1" x14ac:dyDescent="0.2">
      <c r="J685" s="2"/>
    </row>
    <row r="686" spans="10:10" ht="15.75" customHeight="1" x14ac:dyDescent="0.2">
      <c r="J686" s="2"/>
    </row>
    <row r="687" spans="10:10" ht="15.75" customHeight="1" x14ac:dyDescent="0.2">
      <c r="J687" s="2"/>
    </row>
    <row r="688" spans="10:10" ht="15.75" customHeight="1" x14ac:dyDescent="0.2">
      <c r="J688" s="2"/>
    </row>
    <row r="689" spans="10:10" ht="15.75" customHeight="1" x14ac:dyDescent="0.2">
      <c r="J689" s="2"/>
    </row>
    <row r="690" spans="10:10" ht="15.75" customHeight="1" x14ac:dyDescent="0.2">
      <c r="J690" s="2"/>
    </row>
    <row r="691" spans="10:10" ht="15.75" customHeight="1" x14ac:dyDescent="0.2">
      <c r="J691" s="2"/>
    </row>
    <row r="692" spans="10:10" ht="15.75" customHeight="1" x14ac:dyDescent="0.2">
      <c r="J692" s="2"/>
    </row>
    <row r="693" spans="10:10" ht="15.75" customHeight="1" x14ac:dyDescent="0.2">
      <c r="J693" s="2"/>
    </row>
    <row r="694" spans="10:10" ht="15.75" customHeight="1" x14ac:dyDescent="0.2">
      <c r="J694" s="2"/>
    </row>
    <row r="695" spans="10:10" ht="15.75" customHeight="1" x14ac:dyDescent="0.2">
      <c r="J695" s="2"/>
    </row>
    <row r="696" spans="10:10" ht="15.75" customHeight="1" x14ac:dyDescent="0.2">
      <c r="J696" s="2"/>
    </row>
    <row r="697" spans="10:10" ht="15.75" customHeight="1" x14ac:dyDescent="0.2">
      <c r="J697" s="2"/>
    </row>
    <row r="698" spans="10:10" ht="15.75" customHeight="1" x14ac:dyDescent="0.2">
      <c r="J698" s="2"/>
    </row>
    <row r="699" spans="10:10" ht="15.75" customHeight="1" x14ac:dyDescent="0.2">
      <c r="J699" s="2"/>
    </row>
    <row r="700" spans="10:10" ht="15.75" customHeight="1" x14ac:dyDescent="0.2">
      <c r="J700" s="2"/>
    </row>
    <row r="701" spans="10:10" ht="15.75" customHeight="1" x14ac:dyDescent="0.2">
      <c r="J701" s="2"/>
    </row>
    <row r="702" spans="10:10" ht="15.75" customHeight="1" x14ac:dyDescent="0.2">
      <c r="J702" s="2"/>
    </row>
    <row r="703" spans="10:10" ht="15.75" customHeight="1" x14ac:dyDescent="0.2">
      <c r="J703" s="2"/>
    </row>
    <row r="704" spans="10:10" ht="15.75" customHeight="1" x14ac:dyDescent="0.2">
      <c r="J704" s="2"/>
    </row>
    <row r="705" spans="10:10" ht="15.75" customHeight="1" x14ac:dyDescent="0.2">
      <c r="J705" s="2"/>
    </row>
    <row r="706" spans="10:10" ht="15.75" customHeight="1" x14ac:dyDescent="0.2">
      <c r="J706" s="2"/>
    </row>
    <row r="707" spans="10:10" ht="15.75" customHeight="1" x14ac:dyDescent="0.2">
      <c r="J707" s="2"/>
    </row>
    <row r="708" spans="10:10" ht="15.75" customHeight="1" x14ac:dyDescent="0.2">
      <c r="J708" s="2"/>
    </row>
    <row r="709" spans="10:10" ht="15.75" customHeight="1" x14ac:dyDescent="0.2">
      <c r="J709" s="2"/>
    </row>
    <row r="710" spans="10:10" ht="15.75" customHeight="1" x14ac:dyDescent="0.2">
      <c r="J710" s="2"/>
    </row>
    <row r="711" spans="10:10" ht="15.75" customHeight="1" x14ac:dyDescent="0.2">
      <c r="J711" s="2"/>
    </row>
    <row r="712" spans="10:10" ht="15.75" customHeight="1" x14ac:dyDescent="0.2">
      <c r="J712" s="2"/>
    </row>
    <row r="713" spans="10:10" ht="15.75" customHeight="1" x14ac:dyDescent="0.2">
      <c r="J713" s="2"/>
    </row>
    <row r="714" spans="10:10" ht="15.75" customHeight="1" x14ac:dyDescent="0.2">
      <c r="J714" s="2"/>
    </row>
    <row r="715" spans="10:10" ht="15.75" customHeight="1" x14ac:dyDescent="0.2">
      <c r="J715" s="2"/>
    </row>
    <row r="716" spans="10:10" ht="15.75" customHeight="1" x14ac:dyDescent="0.2">
      <c r="J716" s="2"/>
    </row>
    <row r="717" spans="10:10" ht="15.75" customHeight="1" x14ac:dyDescent="0.2">
      <c r="J717" s="2"/>
    </row>
    <row r="718" spans="10:10" ht="15.75" customHeight="1" x14ac:dyDescent="0.2">
      <c r="J718" s="2"/>
    </row>
    <row r="719" spans="10:10" ht="15.75" customHeight="1" x14ac:dyDescent="0.2">
      <c r="J719" s="2"/>
    </row>
    <row r="720" spans="10:10" ht="15.75" customHeight="1" x14ac:dyDescent="0.2">
      <c r="J720" s="2"/>
    </row>
    <row r="721" spans="10:10" ht="15.75" customHeight="1" x14ac:dyDescent="0.2">
      <c r="J721" s="2"/>
    </row>
    <row r="722" spans="10:10" ht="15.75" customHeight="1" x14ac:dyDescent="0.2">
      <c r="J722" s="2"/>
    </row>
    <row r="723" spans="10:10" ht="15.75" customHeight="1" x14ac:dyDescent="0.2">
      <c r="J723" s="2"/>
    </row>
    <row r="724" spans="10:10" ht="15.75" customHeight="1" x14ac:dyDescent="0.2">
      <c r="J724" s="2"/>
    </row>
    <row r="725" spans="10:10" ht="15.75" customHeight="1" x14ac:dyDescent="0.2">
      <c r="J725" s="2"/>
    </row>
    <row r="726" spans="10:10" ht="15.75" customHeight="1" x14ac:dyDescent="0.2">
      <c r="J726" s="2"/>
    </row>
    <row r="727" spans="10:10" ht="15.75" customHeight="1" x14ac:dyDescent="0.2">
      <c r="J727" s="2"/>
    </row>
    <row r="728" spans="10:10" ht="15.75" customHeight="1" x14ac:dyDescent="0.2">
      <c r="J728" s="2"/>
    </row>
    <row r="729" spans="10:10" ht="15.75" customHeight="1" x14ac:dyDescent="0.2">
      <c r="J729" s="2"/>
    </row>
    <row r="730" spans="10:10" ht="15.75" customHeight="1" x14ac:dyDescent="0.2">
      <c r="J730" s="2"/>
    </row>
    <row r="731" spans="10:10" ht="15.75" customHeight="1" x14ac:dyDescent="0.2">
      <c r="J731" s="2"/>
    </row>
    <row r="732" spans="10:10" ht="15.75" customHeight="1" x14ac:dyDescent="0.2">
      <c r="J732" s="2"/>
    </row>
    <row r="733" spans="10:10" ht="15.75" customHeight="1" x14ac:dyDescent="0.2">
      <c r="J733" s="2"/>
    </row>
    <row r="734" spans="10:10" ht="15.75" customHeight="1" x14ac:dyDescent="0.2">
      <c r="J734" s="2"/>
    </row>
    <row r="735" spans="10:10" ht="15.75" customHeight="1" x14ac:dyDescent="0.2">
      <c r="J735" s="2"/>
    </row>
    <row r="736" spans="10:10" ht="15.75" customHeight="1" x14ac:dyDescent="0.2">
      <c r="J736" s="2"/>
    </row>
    <row r="737" spans="10:10" ht="15.75" customHeight="1" x14ac:dyDescent="0.2">
      <c r="J737" s="2"/>
    </row>
    <row r="738" spans="10:10" ht="15.75" customHeight="1" x14ac:dyDescent="0.2">
      <c r="J738" s="2"/>
    </row>
    <row r="739" spans="10:10" ht="15.75" customHeight="1" x14ac:dyDescent="0.2">
      <c r="J739" s="2"/>
    </row>
    <row r="740" spans="10:10" ht="15.75" customHeight="1" x14ac:dyDescent="0.2">
      <c r="J740" s="2"/>
    </row>
    <row r="741" spans="10:10" ht="15.75" customHeight="1" x14ac:dyDescent="0.2">
      <c r="J741" s="2"/>
    </row>
    <row r="742" spans="10:10" ht="15.75" customHeight="1" x14ac:dyDescent="0.2">
      <c r="J742" s="2"/>
    </row>
    <row r="743" spans="10:10" ht="15.75" customHeight="1" x14ac:dyDescent="0.2">
      <c r="J743" s="2"/>
    </row>
    <row r="744" spans="10:10" ht="15.75" customHeight="1" x14ac:dyDescent="0.2">
      <c r="J744" s="2"/>
    </row>
    <row r="745" spans="10:10" ht="15.75" customHeight="1" x14ac:dyDescent="0.2">
      <c r="J745" s="2"/>
    </row>
    <row r="746" spans="10:10" ht="15.75" customHeight="1" x14ac:dyDescent="0.2">
      <c r="J746" s="2"/>
    </row>
    <row r="747" spans="10:10" ht="15.75" customHeight="1" x14ac:dyDescent="0.2">
      <c r="J747" s="2"/>
    </row>
    <row r="748" spans="10:10" ht="15.75" customHeight="1" x14ac:dyDescent="0.2">
      <c r="J748" s="2"/>
    </row>
    <row r="749" spans="10:10" ht="15.75" customHeight="1" x14ac:dyDescent="0.2">
      <c r="J749" s="2"/>
    </row>
    <row r="750" spans="10:10" ht="15.75" customHeight="1" x14ac:dyDescent="0.2">
      <c r="J750" s="2"/>
    </row>
    <row r="751" spans="10:10" ht="15.75" customHeight="1" x14ac:dyDescent="0.2">
      <c r="J751" s="2"/>
    </row>
    <row r="752" spans="10:10" ht="15.75" customHeight="1" x14ac:dyDescent="0.2">
      <c r="J752" s="2"/>
    </row>
    <row r="753" spans="10:10" ht="15.75" customHeight="1" x14ac:dyDescent="0.2">
      <c r="J753" s="2"/>
    </row>
    <row r="754" spans="10:10" ht="15.75" customHeight="1" x14ac:dyDescent="0.2">
      <c r="J754" s="2"/>
    </row>
    <row r="755" spans="10:10" ht="15.75" customHeight="1" x14ac:dyDescent="0.2">
      <c r="J755" s="2"/>
    </row>
    <row r="756" spans="10:10" ht="15.75" customHeight="1" x14ac:dyDescent="0.2">
      <c r="J756" s="2"/>
    </row>
    <row r="757" spans="10:10" ht="15.75" customHeight="1" x14ac:dyDescent="0.2">
      <c r="J757" s="2"/>
    </row>
    <row r="758" spans="10:10" ht="15.75" customHeight="1" x14ac:dyDescent="0.2">
      <c r="J758" s="2"/>
    </row>
    <row r="759" spans="10:10" ht="15.75" customHeight="1" x14ac:dyDescent="0.2">
      <c r="J759" s="2"/>
    </row>
    <row r="760" spans="10:10" ht="15.75" customHeight="1" x14ac:dyDescent="0.2">
      <c r="J760" s="2"/>
    </row>
    <row r="761" spans="10:10" ht="15.75" customHeight="1" x14ac:dyDescent="0.2">
      <c r="J761" s="2"/>
    </row>
    <row r="762" spans="10:10" ht="15.75" customHeight="1" x14ac:dyDescent="0.2">
      <c r="J762" s="2"/>
    </row>
    <row r="763" spans="10:10" ht="15.75" customHeight="1" x14ac:dyDescent="0.2">
      <c r="J763" s="2"/>
    </row>
    <row r="764" spans="10:10" ht="15.75" customHeight="1" x14ac:dyDescent="0.2">
      <c r="J764" s="2"/>
    </row>
    <row r="765" spans="10:10" ht="15.75" customHeight="1" x14ac:dyDescent="0.2">
      <c r="J765" s="2"/>
    </row>
    <row r="766" spans="10:10" ht="15.75" customHeight="1" x14ac:dyDescent="0.2">
      <c r="J766" s="2"/>
    </row>
    <row r="767" spans="10:10" ht="15.75" customHeight="1" x14ac:dyDescent="0.2">
      <c r="J767" s="2"/>
    </row>
    <row r="768" spans="10:10" ht="15.75" customHeight="1" x14ac:dyDescent="0.2">
      <c r="J768" s="2"/>
    </row>
    <row r="769" spans="10:10" ht="15.75" customHeight="1" x14ac:dyDescent="0.2">
      <c r="J769" s="2"/>
    </row>
    <row r="770" spans="10:10" ht="15.75" customHeight="1" x14ac:dyDescent="0.2">
      <c r="J770" s="2"/>
    </row>
    <row r="771" spans="10:10" ht="15.75" customHeight="1" x14ac:dyDescent="0.2">
      <c r="J771" s="2"/>
    </row>
    <row r="772" spans="10:10" ht="15.75" customHeight="1" x14ac:dyDescent="0.2">
      <c r="J772" s="2"/>
    </row>
    <row r="773" spans="10:10" ht="15.75" customHeight="1" x14ac:dyDescent="0.2">
      <c r="J773" s="2"/>
    </row>
    <row r="774" spans="10:10" ht="15.75" customHeight="1" x14ac:dyDescent="0.2">
      <c r="J774" s="2"/>
    </row>
    <row r="775" spans="10:10" ht="15.75" customHeight="1" x14ac:dyDescent="0.2">
      <c r="J775" s="2"/>
    </row>
    <row r="776" spans="10:10" ht="15.75" customHeight="1" x14ac:dyDescent="0.2">
      <c r="J776" s="2"/>
    </row>
    <row r="777" spans="10:10" ht="15.75" customHeight="1" x14ac:dyDescent="0.2">
      <c r="J777" s="2"/>
    </row>
    <row r="778" spans="10:10" ht="15.75" customHeight="1" x14ac:dyDescent="0.2">
      <c r="J778" s="2"/>
    </row>
    <row r="779" spans="10:10" ht="15.75" customHeight="1" x14ac:dyDescent="0.2">
      <c r="J779" s="2"/>
    </row>
    <row r="780" spans="10:10" ht="15.75" customHeight="1" x14ac:dyDescent="0.2">
      <c r="J780" s="2"/>
    </row>
    <row r="781" spans="10:10" ht="15.75" customHeight="1" x14ac:dyDescent="0.2">
      <c r="J781" s="2"/>
    </row>
    <row r="782" spans="10:10" ht="15.75" customHeight="1" x14ac:dyDescent="0.2">
      <c r="J782" s="2"/>
    </row>
    <row r="783" spans="10:10" ht="15.75" customHeight="1" x14ac:dyDescent="0.2">
      <c r="J783" s="2"/>
    </row>
    <row r="784" spans="10:10" ht="15.75" customHeight="1" x14ac:dyDescent="0.2">
      <c r="J784" s="2"/>
    </row>
    <row r="785" spans="10:10" ht="15.75" customHeight="1" x14ac:dyDescent="0.2">
      <c r="J785" s="2"/>
    </row>
    <row r="786" spans="10:10" ht="15.75" customHeight="1" x14ac:dyDescent="0.2">
      <c r="J786" s="2"/>
    </row>
    <row r="787" spans="10:10" ht="15.75" customHeight="1" x14ac:dyDescent="0.2">
      <c r="J787" s="2"/>
    </row>
    <row r="788" spans="10:10" ht="15.75" customHeight="1" x14ac:dyDescent="0.2">
      <c r="J788" s="2"/>
    </row>
    <row r="789" spans="10:10" ht="15.75" customHeight="1" x14ac:dyDescent="0.2">
      <c r="J789" s="2"/>
    </row>
    <row r="790" spans="10:10" ht="15.75" customHeight="1" x14ac:dyDescent="0.2">
      <c r="J790" s="2"/>
    </row>
    <row r="791" spans="10:10" ht="15.75" customHeight="1" x14ac:dyDescent="0.2">
      <c r="J791" s="2"/>
    </row>
    <row r="792" spans="10:10" ht="15.75" customHeight="1" x14ac:dyDescent="0.2">
      <c r="J792" s="2"/>
    </row>
    <row r="793" spans="10:10" ht="15.75" customHeight="1" x14ac:dyDescent="0.2">
      <c r="J793" s="2"/>
    </row>
    <row r="794" spans="10:10" ht="15.75" customHeight="1" x14ac:dyDescent="0.2">
      <c r="J794" s="2"/>
    </row>
    <row r="795" spans="10:10" ht="15.75" customHeight="1" x14ac:dyDescent="0.2">
      <c r="J795" s="2"/>
    </row>
    <row r="796" spans="10:10" ht="15.75" customHeight="1" x14ac:dyDescent="0.2">
      <c r="J796" s="2"/>
    </row>
    <row r="797" spans="10:10" ht="15.75" customHeight="1" x14ac:dyDescent="0.2">
      <c r="J797" s="2"/>
    </row>
    <row r="798" spans="10:10" ht="15.75" customHeight="1" x14ac:dyDescent="0.2">
      <c r="J798" s="2"/>
    </row>
    <row r="799" spans="10:10" ht="15.75" customHeight="1" x14ac:dyDescent="0.2">
      <c r="J799" s="2"/>
    </row>
    <row r="800" spans="10:10" ht="15.75" customHeight="1" x14ac:dyDescent="0.2">
      <c r="J800" s="2"/>
    </row>
    <row r="801" spans="10:10" ht="15.75" customHeight="1" x14ac:dyDescent="0.2">
      <c r="J801" s="2"/>
    </row>
    <row r="802" spans="10:10" ht="15.75" customHeight="1" x14ac:dyDescent="0.2">
      <c r="J802" s="2"/>
    </row>
    <row r="803" spans="10:10" ht="15.75" customHeight="1" x14ac:dyDescent="0.2">
      <c r="J803" s="2"/>
    </row>
    <row r="804" spans="10:10" ht="15.75" customHeight="1" x14ac:dyDescent="0.2">
      <c r="J804" s="2"/>
    </row>
    <row r="805" spans="10:10" ht="15.75" customHeight="1" x14ac:dyDescent="0.2">
      <c r="J805" s="2"/>
    </row>
    <row r="806" spans="10:10" ht="15.75" customHeight="1" x14ac:dyDescent="0.2">
      <c r="J806" s="2"/>
    </row>
    <row r="807" spans="10:10" ht="15.75" customHeight="1" x14ac:dyDescent="0.2">
      <c r="J807" s="2"/>
    </row>
    <row r="808" spans="10:10" ht="15.75" customHeight="1" x14ac:dyDescent="0.2">
      <c r="J808" s="2"/>
    </row>
    <row r="809" spans="10:10" ht="15.75" customHeight="1" x14ac:dyDescent="0.2">
      <c r="J809" s="2"/>
    </row>
    <row r="810" spans="10:10" ht="15.75" customHeight="1" x14ac:dyDescent="0.2">
      <c r="J810" s="2"/>
    </row>
    <row r="811" spans="10:10" ht="15.75" customHeight="1" x14ac:dyDescent="0.2">
      <c r="J811" s="2"/>
    </row>
    <row r="812" spans="10:10" ht="15.75" customHeight="1" x14ac:dyDescent="0.2">
      <c r="J812" s="2"/>
    </row>
    <row r="813" spans="10:10" ht="15.75" customHeight="1" x14ac:dyDescent="0.2">
      <c r="J813" s="2"/>
    </row>
    <row r="814" spans="10:10" ht="15.75" customHeight="1" x14ac:dyDescent="0.2">
      <c r="J814" s="2"/>
    </row>
    <row r="815" spans="10:10" ht="15.75" customHeight="1" x14ac:dyDescent="0.2">
      <c r="J815" s="2"/>
    </row>
    <row r="816" spans="10:10" ht="15.75" customHeight="1" x14ac:dyDescent="0.2">
      <c r="J816" s="2"/>
    </row>
    <row r="817" spans="10:10" ht="15.75" customHeight="1" x14ac:dyDescent="0.2">
      <c r="J817" s="2"/>
    </row>
    <row r="818" spans="10:10" ht="15.75" customHeight="1" x14ac:dyDescent="0.2">
      <c r="J818" s="2"/>
    </row>
    <row r="819" spans="10:10" ht="15.75" customHeight="1" x14ac:dyDescent="0.2">
      <c r="J819" s="2"/>
    </row>
    <row r="820" spans="10:10" ht="15.75" customHeight="1" x14ac:dyDescent="0.2">
      <c r="J820" s="2"/>
    </row>
    <row r="821" spans="10:10" ht="15.75" customHeight="1" x14ac:dyDescent="0.2">
      <c r="J821" s="2"/>
    </row>
    <row r="822" spans="10:10" ht="15.75" customHeight="1" x14ac:dyDescent="0.2">
      <c r="J822" s="2"/>
    </row>
    <row r="823" spans="10:10" ht="15.75" customHeight="1" x14ac:dyDescent="0.2">
      <c r="J823" s="2"/>
    </row>
    <row r="824" spans="10:10" ht="15.75" customHeight="1" x14ac:dyDescent="0.2">
      <c r="J824" s="2"/>
    </row>
    <row r="825" spans="10:10" ht="15.75" customHeight="1" x14ac:dyDescent="0.2">
      <c r="J825" s="2"/>
    </row>
    <row r="826" spans="10:10" ht="15.75" customHeight="1" x14ac:dyDescent="0.2">
      <c r="J826" s="2"/>
    </row>
    <row r="827" spans="10:10" ht="15.75" customHeight="1" x14ac:dyDescent="0.2">
      <c r="J827" s="2"/>
    </row>
    <row r="828" spans="10:10" ht="15.75" customHeight="1" x14ac:dyDescent="0.2">
      <c r="J828" s="2"/>
    </row>
    <row r="829" spans="10:10" ht="15.75" customHeight="1" x14ac:dyDescent="0.2">
      <c r="J829" s="2"/>
    </row>
    <row r="830" spans="10:10" ht="15.75" customHeight="1" x14ac:dyDescent="0.2">
      <c r="J830" s="2"/>
    </row>
    <row r="831" spans="10:10" ht="15.75" customHeight="1" x14ac:dyDescent="0.2">
      <c r="J831" s="2"/>
    </row>
    <row r="832" spans="10:10" ht="15.75" customHeight="1" x14ac:dyDescent="0.2">
      <c r="J832" s="2"/>
    </row>
    <row r="833" spans="10:10" ht="15.75" customHeight="1" x14ac:dyDescent="0.2">
      <c r="J833" s="2"/>
    </row>
    <row r="834" spans="10:10" ht="15.75" customHeight="1" x14ac:dyDescent="0.2">
      <c r="J834" s="2"/>
    </row>
    <row r="835" spans="10:10" ht="15.75" customHeight="1" x14ac:dyDescent="0.2">
      <c r="J835" s="2"/>
    </row>
    <row r="836" spans="10:10" ht="15.75" customHeight="1" x14ac:dyDescent="0.2">
      <c r="J836" s="2"/>
    </row>
    <row r="837" spans="10:10" ht="15.75" customHeight="1" x14ac:dyDescent="0.2">
      <c r="J837" s="2"/>
    </row>
    <row r="838" spans="10:10" ht="15.75" customHeight="1" x14ac:dyDescent="0.2">
      <c r="J838" s="2"/>
    </row>
    <row r="839" spans="10:10" ht="15.75" customHeight="1" x14ac:dyDescent="0.2">
      <c r="J839" s="2"/>
    </row>
    <row r="840" spans="10:10" ht="15.75" customHeight="1" x14ac:dyDescent="0.2">
      <c r="J840" s="2"/>
    </row>
    <row r="841" spans="10:10" ht="15.75" customHeight="1" x14ac:dyDescent="0.2">
      <c r="J841" s="2"/>
    </row>
    <row r="842" spans="10:10" ht="15.75" customHeight="1" x14ac:dyDescent="0.2">
      <c r="J842" s="2"/>
    </row>
    <row r="843" spans="10:10" ht="15.75" customHeight="1" x14ac:dyDescent="0.2">
      <c r="J843" s="2"/>
    </row>
    <row r="844" spans="10:10" ht="15.75" customHeight="1" x14ac:dyDescent="0.2">
      <c r="J844" s="2"/>
    </row>
    <row r="845" spans="10:10" ht="15.75" customHeight="1" x14ac:dyDescent="0.2">
      <c r="J845" s="2"/>
    </row>
    <row r="846" spans="10:10" ht="15.75" customHeight="1" x14ac:dyDescent="0.2">
      <c r="J846" s="2"/>
    </row>
    <row r="847" spans="10:10" ht="15.75" customHeight="1" x14ac:dyDescent="0.2">
      <c r="J847" s="2"/>
    </row>
    <row r="848" spans="10:10" ht="15.75" customHeight="1" x14ac:dyDescent="0.2">
      <c r="J848" s="2"/>
    </row>
    <row r="849" spans="10:10" ht="15.75" customHeight="1" x14ac:dyDescent="0.2">
      <c r="J849" s="2"/>
    </row>
    <row r="850" spans="10:10" ht="15.75" customHeight="1" x14ac:dyDescent="0.2">
      <c r="J850" s="2"/>
    </row>
    <row r="851" spans="10:10" ht="15.75" customHeight="1" x14ac:dyDescent="0.2">
      <c r="J851" s="2"/>
    </row>
    <row r="852" spans="10:10" ht="15.75" customHeight="1" x14ac:dyDescent="0.2">
      <c r="J852" s="2"/>
    </row>
    <row r="853" spans="10:10" ht="15.75" customHeight="1" x14ac:dyDescent="0.2">
      <c r="J853" s="2"/>
    </row>
    <row r="854" spans="10:10" ht="15.75" customHeight="1" x14ac:dyDescent="0.2">
      <c r="J854" s="2"/>
    </row>
    <row r="855" spans="10:10" ht="15.75" customHeight="1" x14ac:dyDescent="0.2">
      <c r="J855" s="2"/>
    </row>
    <row r="856" spans="10:10" ht="15.75" customHeight="1" x14ac:dyDescent="0.2">
      <c r="J856" s="2"/>
    </row>
    <row r="857" spans="10:10" ht="15.75" customHeight="1" x14ac:dyDescent="0.2">
      <c r="J857" s="2"/>
    </row>
    <row r="858" spans="10:10" ht="15.75" customHeight="1" x14ac:dyDescent="0.2">
      <c r="J858" s="2"/>
    </row>
    <row r="859" spans="10:10" ht="15.75" customHeight="1" x14ac:dyDescent="0.2">
      <c r="J859" s="2"/>
    </row>
    <row r="860" spans="10:10" ht="15.75" customHeight="1" x14ac:dyDescent="0.2">
      <c r="J860" s="2"/>
    </row>
    <row r="861" spans="10:10" ht="15.75" customHeight="1" x14ac:dyDescent="0.2">
      <c r="J861" s="2"/>
    </row>
    <row r="862" spans="10:10" ht="15.75" customHeight="1" x14ac:dyDescent="0.2">
      <c r="J862" s="2"/>
    </row>
    <row r="863" spans="10:10" ht="15.75" customHeight="1" x14ac:dyDescent="0.2">
      <c r="J863" s="2"/>
    </row>
    <row r="864" spans="10:10" ht="15.75" customHeight="1" x14ac:dyDescent="0.2">
      <c r="J864" s="2"/>
    </row>
    <row r="865" spans="10:10" ht="15.75" customHeight="1" x14ac:dyDescent="0.2">
      <c r="J865" s="2"/>
    </row>
    <row r="866" spans="10:10" ht="15.75" customHeight="1" x14ac:dyDescent="0.2">
      <c r="J866" s="2"/>
    </row>
    <row r="867" spans="10:10" ht="15.75" customHeight="1" x14ac:dyDescent="0.2">
      <c r="J867" s="2"/>
    </row>
    <row r="868" spans="10:10" ht="15.75" customHeight="1" x14ac:dyDescent="0.2">
      <c r="J868" s="2"/>
    </row>
    <row r="869" spans="10:10" ht="15.75" customHeight="1" x14ac:dyDescent="0.2">
      <c r="J869" s="2"/>
    </row>
    <row r="870" spans="10:10" ht="15.75" customHeight="1" x14ac:dyDescent="0.2">
      <c r="J870" s="2"/>
    </row>
    <row r="871" spans="10:10" ht="15.75" customHeight="1" x14ac:dyDescent="0.2">
      <c r="J871" s="2"/>
    </row>
    <row r="872" spans="10:10" ht="15.75" customHeight="1" x14ac:dyDescent="0.2">
      <c r="J872" s="2"/>
    </row>
    <row r="873" spans="10:10" ht="15.75" customHeight="1" x14ac:dyDescent="0.2">
      <c r="J873" s="2"/>
    </row>
    <row r="874" spans="10:10" ht="15.75" customHeight="1" x14ac:dyDescent="0.2">
      <c r="J874" s="2"/>
    </row>
    <row r="875" spans="10:10" ht="15.75" customHeight="1" x14ac:dyDescent="0.2">
      <c r="J875" s="2"/>
    </row>
    <row r="876" spans="10:10" ht="15.75" customHeight="1" x14ac:dyDescent="0.2">
      <c r="J876" s="2"/>
    </row>
    <row r="877" spans="10:10" ht="15.75" customHeight="1" x14ac:dyDescent="0.2">
      <c r="J877" s="2"/>
    </row>
    <row r="878" spans="10:10" ht="15.75" customHeight="1" x14ac:dyDescent="0.2">
      <c r="J878" s="2"/>
    </row>
    <row r="879" spans="10:10" ht="15.75" customHeight="1" x14ac:dyDescent="0.2">
      <c r="J879" s="2"/>
    </row>
    <row r="880" spans="10:10" ht="15.75" customHeight="1" x14ac:dyDescent="0.2">
      <c r="J880" s="2"/>
    </row>
    <row r="881" spans="10:10" ht="15.75" customHeight="1" x14ac:dyDescent="0.2">
      <c r="J881" s="2"/>
    </row>
    <row r="882" spans="10:10" ht="15.75" customHeight="1" x14ac:dyDescent="0.2">
      <c r="J882" s="2"/>
    </row>
    <row r="883" spans="10:10" ht="15.75" customHeight="1" x14ac:dyDescent="0.2">
      <c r="J883" s="2"/>
    </row>
    <row r="884" spans="10:10" ht="15.75" customHeight="1" x14ac:dyDescent="0.2">
      <c r="J884" s="2"/>
    </row>
    <row r="885" spans="10:10" ht="15.75" customHeight="1" x14ac:dyDescent="0.2">
      <c r="J885" s="2"/>
    </row>
    <row r="886" spans="10:10" ht="15.75" customHeight="1" x14ac:dyDescent="0.2">
      <c r="J886" s="2"/>
    </row>
    <row r="887" spans="10:10" ht="15.75" customHeight="1" x14ac:dyDescent="0.2">
      <c r="J887" s="2"/>
    </row>
    <row r="888" spans="10:10" ht="15.75" customHeight="1" x14ac:dyDescent="0.2">
      <c r="J888" s="2"/>
    </row>
    <row r="889" spans="10:10" ht="15.75" customHeight="1" x14ac:dyDescent="0.2">
      <c r="J889" s="2"/>
    </row>
    <row r="890" spans="10:10" ht="15.75" customHeight="1" x14ac:dyDescent="0.2">
      <c r="J890" s="2"/>
    </row>
    <row r="891" spans="10:10" ht="15.75" customHeight="1" x14ac:dyDescent="0.2">
      <c r="J891" s="2"/>
    </row>
    <row r="892" spans="10:10" ht="15.75" customHeight="1" x14ac:dyDescent="0.2">
      <c r="J892" s="2"/>
    </row>
    <row r="893" spans="10:10" ht="15.75" customHeight="1" x14ac:dyDescent="0.2">
      <c r="J893" s="2"/>
    </row>
    <row r="894" spans="10:10" ht="15.75" customHeight="1" x14ac:dyDescent="0.2">
      <c r="J894" s="2"/>
    </row>
    <row r="895" spans="10:10" ht="15.75" customHeight="1" x14ac:dyDescent="0.2">
      <c r="J895" s="2"/>
    </row>
    <row r="896" spans="10:10" ht="15.75" customHeight="1" x14ac:dyDescent="0.2">
      <c r="J896" s="2"/>
    </row>
    <row r="897" spans="10:10" ht="15.75" customHeight="1" x14ac:dyDescent="0.2">
      <c r="J897" s="2"/>
    </row>
    <row r="898" spans="10:10" ht="15.75" customHeight="1" x14ac:dyDescent="0.2">
      <c r="J898" s="2"/>
    </row>
    <row r="899" spans="10:10" ht="15.75" customHeight="1" x14ac:dyDescent="0.2">
      <c r="J899" s="2"/>
    </row>
    <row r="900" spans="10:10" ht="15.75" customHeight="1" x14ac:dyDescent="0.2">
      <c r="J900" s="2"/>
    </row>
    <row r="901" spans="10:10" ht="15.75" customHeight="1" x14ac:dyDescent="0.2">
      <c r="J901" s="2"/>
    </row>
    <row r="902" spans="10:10" ht="15.75" customHeight="1" x14ac:dyDescent="0.2">
      <c r="J902" s="2"/>
    </row>
    <row r="903" spans="10:10" ht="15.75" customHeight="1" x14ac:dyDescent="0.2">
      <c r="J903" s="2"/>
    </row>
    <row r="904" spans="10:10" ht="15.75" customHeight="1" x14ac:dyDescent="0.2">
      <c r="J904" s="2"/>
    </row>
    <row r="905" spans="10:10" ht="15.75" customHeight="1" x14ac:dyDescent="0.2">
      <c r="J905" s="2"/>
    </row>
    <row r="906" spans="10:10" ht="15.75" customHeight="1" x14ac:dyDescent="0.2">
      <c r="J906" s="2"/>
    </row>
    <row r="907" spans="10:10" ht="15.75" customHeight="1" x14ac:dyDescent="0.2">
      <c r="J907" s="2"/>
    </row>
    <row r="908" spans="10:10" ht="15.75" customHeight="1" x14ac:dyDescent="0.2">
      <c r="J908" s="2"/>
    </row>
    <row r="909" spans="10:10" ht="15.75" customHeight="1" x14ac:dyDescent="0.2">
      <c r="J909" s="2"/>
    </row>
    <row r="910" spans="10:10" ht="15.75" customHeight="1" x14ac:dyDescent="0.2">
      <c r="J910" s="2"/>
    </row>
    <row r="911" spans="10:10" ht="15.75" customHeight="1" x14ac:dyDescent="0.2">
      <c r="J911" s="2"/>
    </row>
    <row r="912" spans="10:10" ht="15.75" customHeight="1" x14ac:dyDescent="0.2">
      <c r="J912" s="2"/>
    </row>
    <row r="913" spans="10:10" ht="15.75" customHeight="1" x14ac:dyDescent="0.2">
      <c r="J913" s="2"/>
    </row>
    <row r="914" spans="10:10" ht="15.75" customHeight="1" x14ac:dyDescent="0.2">
      <c r="J914" s="2"/>
    </row>
    <row r="915" spans="10:10" ht="15.75" customHeight="1" x14ac:dyDescent="0.2">
      <c r="J915" s="2"/>
    </row>
    <row r="916" spans="10:10" ht="15.75" customHeight="1" x14ac:dyDescent="0.2">
      <c r="J916" s="2"/>
    </row>
    <row r="917" spans="10:10" ht="15.75" customHeight="1" x14ac:dyDescent="0.2">
      <c r="J917" s="2"/>
    </row>
    <row r="918" spans="10:10" ht="15.75" customHeight="1" x14ac:dyDescent="0.2">
      <c r="J918" s="2"/>
    </row>
    <row r="919" spans="10:10" ht="15.75" customHeight="1" x14ac:dyDescent="0.2">
      <c r="J919" s="2"/>
    </row>
    <row r="920" spans="10:10" ht="15.75" customHeight="1" x14ac:dyDescent="0.2">
      <c r="J920" s="2"/>
    </row>
    <row r="921" spans="10:10" ht="15.75" customHeight="1" x14ac:dyDescent="0.2">
      <c r="J921" s="2"/>
    </row>
    <row r="922" spans="10:10" ht="15.75" customHeight="1" x14ac:dyDescent="0.2">
      <c r="J922" s="2"/>
    </row>
    <row r="923" spans="10:10" ht="15.75" customHeight="1" x14ac:dyDescent="0.2">
      <c r="J923" s="2"/>
    </row>
    <row r="924" spans="10:10" ht="15.75" customHeight="1" x14ac:dyDescent="0.2">
      <c r="J924" s="2"/>
    </row>
    <row r="925" spans="10:10" ht="15.75" customHeight="1" x14ac:dyDescent="0.2">
      <c r="J925" s="2"/>
    </row>
    <row r="926" spans="10:10" ht="15.75" customHeight="1" x14ac:dyDescent="0.2">
      <c r="J926" s="2"/>
    </row>
    <row r="927" spans="10:10" ht="15.75" customHeight="1" x14ac:dyDescent="0.2">
      <c r="J927" s="2"/>
    </row>
    <row r="928" spans="10:10" ht="15.75" customHeight="1" x14ac:dyDescent="0.2">
      <c r="J928" s="2"/>
    </row>
    <row r="929" spans="10:10" ht="15.75" customHeight="1" x14ac:dyDescent="0.2">
      <c r="J929" s="2"/>
    </row>
    <row r="930" spans="10:10" ht="15.75" customHeight="1" x14ac:dyDescent="0.2">
      <c r="J930" s="2"/>
    </row>
    <row r="931" spans="10:10" ht="15.75" customHeight="1" x14ac:dyDescent="0.2">
      <c r="J931" s="2"/>
    </row>
    <row r="932" spans="10:10" ht="15.75" customHeight="1" x14ac:dyDescent="0.2">
      <c r="J932" s="2"/>
    </row>
    <row r="933" spans="10:10" ht="15.75" customHeight="1" x14ac:dyDescent="0.2">
      <c r="J933" s="2"/>
    </row>
    <row r="934" spans="10:10" ht="15.75" customHeight="1" x14ac:dyDescent="0.2">
      <c r="J934" s="2"/>
    </row>
    <row r="935" spans="10:10" ht="15.75" customHeight="1" x14ac:dyDescent="0.2">
      <c r="J935" s="2"/>
    </row>
    <row r="936" spans="10:10" ht="15.75" customHeight="1" x14ac:dyDescent="0.2">
      <c r="J936" s="2"/>
    </row>
    <row r="937" spans="10:10" ht="15.75" customHeight="1" x14ac:dyDescent="0.2">
      <c r="J937" s="2"/>
    </row>
    <row r="938" spans="10:10" ht="15.75" customHeight="1" x14ac:dyDescent="0.2">
      <c r="J938" s="2"/>
    </row>
    <row r="939" spans="10:10" ht="15.75" customHeight="1" x14ac:dyDescent="0.2">
      <c r="J939" s="2"/>
    </row>
    <row r="940" spans="10:10" ht="15.75" customHeight="1" x14ac:dyDescent="0.2">
      <c r="J940" s="2"/>
    </row>
    <row r="941" spans="10:10" ht="15.75" customHeight="1" x14ac:dyDescent="0.2">
      <c r="J941" s="2"/>
    </row>
    <row r="942" spans="10:10" ht="15.75" customHeight="1" x14ac:dyDescent="0.2">
      <c r="J942" s="2"/>
    </row>
    <row r="943" spans="10:10" ht="15.75" customHeight="1" x14ac:dyDescent="0.2">
      <c r="J943" s="2"/>
    </row>
    <row r="944" spans="10:10" ht="15.75" customHeight="1" x14ac:dyDescent="0.2">
      <c r="J944" s="2"/>
    </row>
    <row r="945" spans="10:10" ht="15.75" customHeight="1" x14ac:dyDescent="0.2">
      <c r="J945" s="2"/>
    </row>
    <row r="946" spans="10:10" ht="15.75" customHeight="1" x14ac:dyDescent="0.2">
      <c r="J946" s="2"/>
    </row>
    <row r="947" spans="10:10" ht="15.75" customHeight="1" x14ac:dyDescent="0.2">
      <c r="J947" s="2"/>
    </row>
    <row r="948" spans="10:10" ht="15.75" customHeight="1" x14ac:dyDescent="0.2">
      <c r="J948" s="2"/>
    </row>
    <row r="949" spans="10:10" ht="15.75" customHeight="1" x14ac:dyDescent="0.2">
      <c r="J949" s="2"/>
    </row>
    <row r="950" spans="10:10" ht="15.75" customHeight="1" x14ac:dyDescent="0.2">
      <c r="J950" s="2"/>
    </row>
    <row r="951" spans="10:10" ht="15.75" customHeight="1" x14ac:dyDescent="0.2">
      <c r="J951" s="2"/>
    </row>
    <row r="952" spans="10:10" ht="15.75" customHeight="1" x14ac:dyDescent="0.2">
      <c r="J952" s="2"/>
    </row>
    <row r="953" spans="10:10" ht="15.75" customHeight="1" x14ac:dyDescent="0.2">
      <c r="J953" s="2"/>
    </row>
    <row r="954" spans="10:10" ht="15.75" customHeight="1" x14ac:dyDescent="0.2">
      <c r="J954" s="2"/>
    </row>
    <row r="955" spans="10:10" ht="15.75" customHeight="1" x14ac:dyDescent="0.2">
      <c r="J955" s="2"/>
    </row>
    <row r="956" spans="10:10" ht="15.75" customHeight="1" x14ac:dyDescent="0.2">
      <c r="J956" s="2"/>
    </row>
    <row r="957" spans="10:10" ht="15.75" customHeight="1" x14ac:dyDescent="0.2">
      <c r="J957" s="2"/>
    </row>
    <row r="958" spans="10:10" ht="15.75" customHeight="1" x14ac:dyDescent="0.2">
      <c r="J958" s="2"/>
    </row>
    <row r="959" spans="10:10" ht="15.75" customHeight="1" x14ac:dyDescent="0.2">
      <c r="J959" s="2"/>
    </row>
    <row r="960" spans="10:10" ht="15.75" customHeight="1" x14ac:dyDescent="0.2">
      <c r="J960" s="2"/>
    </row>
    <row r="961" spans="10:10" ht="15.75" customHeight="1" x14ac:dyDescent="0.2">
      <c r="J961" s="2"/>
    </row>
    <row r="962" spans="10:10" ht="15.75" customHeight="1" x14ac:dyDescent="0.2">
      <c r="J962" s="2"/>
    </row>
    <row r="963" spans="10:10" ht="15.75" customHeight="1" x14ac:dyDescent="0.2">
      <c r="J963" s="2"/>
    </row>
    <row r="964" spans="10:10" ht="15.75" customHeight="1" x14ac:dyDescent="0.2">
      <c r="J964" s="2"/>
    </row>
    <row r="965" spans="10:10" ht="15.75" customHeight="1" x14ac:dyDescent="0.2">
      <c r="J965" s="2"/>
    </row>
    <row r="966" spans="10:10" ht="15.75" customHeight="1" x14ac:dyDescent="0.2">
      <c r="J966" s="2"/>
    </row>
    <row r="967" spans="10:10" ht="15.75" customHeight="1" x14ac:dyDescent="0.2">
      <c r="J967" s="2"/>
    </row>
    <row r="968" spans="10:10" ht="15.75" customHeight="1" x14ac:dyDescent="0.2">
      <c r="J968" s="2"/>
    </row>
    <row r="969" spans="10:10" ht="15.75" customHeight="1" x14ac:dyDescent="0.2">
      <c r="J969" s="2"/>
    </row>
    <row r="970" spans="10:10" ht="15.75" customHeight="1" x14ac:dyDescent="0.2">
      <c r="J970" s="2"/>
    </row>
    <row r="971" spans="10:10" ht="15.75" customHeight="1" x14ac:dyDescent="0.2">
      <c r="J971" s="2"/>
    </row>
    <row r="972" spans="10:10" ht="15.75" customHeight="1" x14ac:dyDescent="0.2">
      <c r="J972" s="2"/>
    </row>
    <row r="973" spans="10:10" ht="15.75" customHeight="1" x14ac:dyDescent="0.2">
      <c r="J973" s="2"/>
    </row>
    <row r="974" spans="10:10" ht="15.75" customHeight="1" x14ac:dyDescent="0.2">
      <c r="J974" s="2"/>
    </row>
    <row r="975" spans="10:10" ht="15.75" customHeight="1" x14ac:dyDescent="0.2">
      <c r="J975" s="2"/>
    </row>
    <row r="976" spans="10:10" ht="15.75" customHeight="1" x14ac:dyDescent="0.2">
      <c r="J976" s="2"/>
    </row>
    <row r="977" spans="10:10" ht="15.75" customHeight="1" x14ac:dyDescent="0.2">
      <c r="J977" s="2"/>
    </row>
    <row r="978" spans="10:10" ht="15.75" customHeight="1" x14ac:dyDescent="0.2">
      <c r="J978" s="2"/>
    </row>
    <row r="979" spans="10:10" ht="15.75" customHeight="1" x14ac:dyDescent="0.2">
      <c r="J979" s="2"/>
    </row>
    <row r="980" spans="10:10" ht="15.75" customHeight="1" x14ac:dyDescent="0.2">
      <c r="J980" s="2"/>
    </row>
    <row r="981" spans="10:10" ht="15.75" customHeight="1" x14ac:dyDescent="0.2">
      <c r="J981" s="2"/>
    </row>
    <row r="982" spans="10:10" ht="15.75" customHeight="1" x14ac:dyDescent="0.2">
      <c r="J982" s="2"/>
    </row>
    <row r="983" spans="10:10" ht="15.75" customHeight="1" x14ac:dyDescent="0.2">
      <c r="J983" s="2"/>
    </row>
    <row r="984" spans="10:10" ht="15.75" customHeight="1" x14ac:dyDescent="0.2">
      <c r="J984" s="2"/>
    </row>
    <row r="985" spans="10:10" ht="15.75" customHeight="1" x14ac:dyDescent="0.2">
      <c r="J985" s="2"/>
    </row>
    <row r="986" spans="10:10" ht="15.75" customHeight="1" x14ac:dyDescent="0.2">
      <c r="J986" s="2"/>
    </row>
    <row r="987" spans="10:10" ht="15.75" customHeight="1" x14ac:dyDescent="0.2">
      <c r="J987" s="2"/>
    </row>
    <row r="988" spans="10:10" ht="15.75" customHeight="1" x14ac:dyDescent="0.2">
      <c r="J988" s="2"/>
    </row>
    <row r="989" spans="10:10" ht="15.75" customHeight="1" x14ac:dyDescent="0.2">
      <c r="J989" s="2"/>
    </row>
    <row r="990" spans="10:10" ht="15.75" customHeight="1" x14ac:dyDescent="0.2">
      <c r="J990" s="2"/>
    </row>
    <row r="991" spans="10:10" ht="15.75" customHeight="1" x14ac:dyDescent="0.2">
      <c r="J991" s="2"/>
    </row>
    <row r="992" spans="10:10" ht="15.75" customHeight="1" x14ac:dyDescent="0.2">
      <c r="J992" s="2"/>
    </row>
    <row r="993" spans="10:10" ht="15.75" customHeight="1" x14ac:dyDescent="0.2">
      <c r="J993" s="2"/>
    </row>
    <row r="994" spans="10:10" ht="15.75" customHeight="1" x14ac:dyDescent="0.2">
      <c r="J994" s="2"/>
    </row>
    <row r="995" spans="10:10" ht="15.75" customHeight="1" x14ac:dyDescent="0.2">
      <c r="J995" s="2"/>
    </row>
    <row r="996" spans="10:10" ht="15.75" customHeight="1" x14ac:dyDescent="0.2">
      <c r="J996" s="2"/>
    </row>
    <row r="997" spans="10:10" ht="15.75" customHeight="1" x14ac:dyDescent="0.2">
      <c r="J997" s="2"/>
    </row>
    <row r="998" spans="10:10" ht="15.75" customHeight="1" x14ac:dyDescent="0.2">
      <c r="J998" s="2"/>
    </row>
    <row r="999" spans="10:10" ht="15.75" customHeight="1" x14ac:dyDescent="0.2">
      <c r="J999" s="2"/>
    </row>
    <row r="1000" spans="10:10" ht="15.75" customHeight="1" x14ac:dyDescent="0.2">
      <c r="J1000" s="2"/>
    </row>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1000"/>
  <sheetViews>
    <sheetView zoomScale="68" workbookViewId="0">
      <selection activeCell="D2" sqref="D2:D12"/>
    </sheetView>
  </sheetViews>
  <sheetFormatPr baseColWidth="10" defaultColWidth="11.1640625" defaultRowHeight="15" customHeight="1" x14ac:dyDescent="0.2"/>
  <cols>
    <col min="1" max="1" width="33.83203125" customWidth="1"/>
    <col min="2" max="2" width="16.5" customWidth="1"/>
    <col min="3" max="3" width="8.33203125" customWidth="1"/>
    <col min="4" max="4" width="8" customWidth="1"/>
    <col min="5" max="5" width="12" customWidth="1"/>
    <col min="6" max="6" width="16.33203125" bestFit="1" customWidth="1"/>
    <col min="7" max="15" width="17.5" bestFit="1" customWidth="1"/>
    <col min="16" max="16" width="22.5" bestFit="1" customWidth="1"/>
    <col min="17" max="17" width="20.6640625" customWidth="1"/>
    <col min="18" max="18" width="19.83203125" customWidth="1"/>
    <col min="19" max="19" width="9.6640625" customWidth="1"/>
    <col min="20" max="20" width="14.6640625" customWidth="1"/>
    <col min="21" max="35" width="10.5" customWidth="1"/>
  </cols>
  <sheetData>
    <row r="1" spans="1:20" ht="15.75" customHeight="1" x14ac:dyDescent="0.25">
      <c r="A1" s="3" t="s">
        <v>529</v>
      </c>
      <c r="B1" s="3" t="s">
        <v>530</v>
      </c>
      <c r="C1" s="3" t="s">
        <v>668</v>
      </c>
      <c r="D1" s="3" t="s">
        <v>540</v>
      </c>
      <c r="E1" s="3" t="s">
        <v>531</v>
      </c>
      <c r="F1" s="24" t="s">
        <v>5</v>
      </c>
      <c r="G1" s="24" t="s">
        <v>731</v>
      </c>
      <c r="H1" s="25" t="s">
        <v>732</v>
      </c>
      <c r="I1" s="25" t="s">
        <v>733</v>
      </c>
      <c r="J1" s="25" t="s">
        <v>734</v>
      </c>
      <c r="K1" s="25" t="s">
        <v>735</v>
      </c>
      <c r="L1" s="25" t="s">
        <v>736</v>
      </c>
      <c r="M1" s="25" t="s">
        <v>737</v>
      </c>
      <c r="N1" s="25" t="s">
        <v>738</v>
      </c>
      <c r="O1" s="25" t="s">
        <v>739</v>
      </c>
      <c r="P1" s="3" t="s">
        <v>669</v>
      </c>
      <c r="Q1" s="3" t="s">
        <v>536</v>
      </c>
      <c r="R1" s="3" t="s">
        <v>537</v>
      </c>
      <c r="S1" s="4" t="s">
        <v>13</v>
      </c>
      <c r="T1" s="3" t="s">
        <v>538</v>
      </c>
    </row>
    <row r="2" spans="1:20" ht="15.75" customHeight="1" x14ac:dyDescent="0.2">
      <c r="A2" s="1" t="s">
        <v>632</v>
      </c>
      <c r="C2" s="1" t="s">
        <v>543</v>
      </c>
      <c r="D2" s="1" t="s">
        <v>547</v>
      </c>
      <c r="E2" s="1">
        <v>6</v>
      </c>
      <c r="F2" t="s">
        <v>689</v>
      </c>
      <c r="G2" t="s">
        <v>753</v>
      </c>
      <c r="H2" t="s">
        <v>682</v>
      </c>
      <c r="I2" t="s">
        <v>681</v>
      </c>
      <c r="J2" t="s">
        <v>750</v>
      </c>
      <c r="K2" t="s">
        <v>750</v>
      </c>
      <c r="L2" t="s">
        <v>750</v>
      </c>
      <c r="M2" t="s">
        <v>750</v>
      </c>
      <c r="N2" t="s">
        <v>750</v>
      </c>
      <c r="O2" t="s">
        <v>750</v>
      </c>
      <c r="P2" s="1">
        <v>700</v>
      </c>
      <c r="S2" s="2">
        <v>309</v>
      </c>
      <c r="T2" s="1">
        <f>S2*P2</f>
        <v>216300</v>
      </c>
    </row>
    <row r="3" spans="1:20" ht="15.75" customHeight="1" x14ac:dyDescent="0.2">
      <c r="A3" s="1" t="s">
        <v>528</v>
      </c>
      <c r="F3" t="s">
        <v>750</v>
      </c>
      <c r="G3" s="1" t="s">
        <v>750</v>
      </c>
      <c r="H3" t="s">
        <v>750</v>
      </c>
      <c r="I3" t="s">
        <v>750</v>
      </c>
      <c r="J3" t="s">
        <v>750</v>
      </c>
      <c r="K3" t="s">
        <v>750</v>
      </c>
      <c r="L3" t="s">
        <v>750</v>
      </c>
      <c r="M3" t="s">
        <v>750</v>
      </c>
      <c r="N3" t="s">
        <v>750</v>
      </c>
      <c r="O3" t="s">
        <v>750</v>
      </c>
      <c r="S3" s="2">
        <v>210</v>
      </c>
      <c r="T3" s="1">
        <f>S3*P3</f>
        <v>0</v>
      </c>
    </row>
    <row r="4" spans="1:20" ht="15.75" customHeight="1" x14ac:dyDescent="0.2">
      <c r="A4" s="1" t="s">
        <v>592</v>
      </c>
      <c r="C4" s="1" t="s">
        <v>574</v>
      </c>
      <c r="D4" s="1" t="s">
        <v>544</v>
      </c>
      <c r="E4" s="1">
        <v>6</v>
      </c>
      <c r="F4" t="s">
        <v>691</v>
      </c>
      <c r="G4" t="s">
        <v>687</v>
      </c>
      <c r="H4" t="s">
        <v>685</v>
      </c>
      <c r="I4" t="s">
        <v>679</v>
      </c>
      <c r="J4" t="s">
        <v>712</v>
      </c>
      <c r="K4" t="s">
        <v>750</v>
      </c>
      <c r="L4" t="s">
        <v>750</v>
      </c>
      <c r="M4" t="s">
        <v>750</v>
      </c>
      <c r="N4" t="s">
        <v>750</v>
      </c>
      <c r="O4" t="s">
        <v>750</v>
      </c>
      <c r="P4" s="1">
        <v>100</v>
      </c>
      <c r="S4" s="2">
        <v>198</v>
      </c>
      <c r="T4" s="1">
        <f>S4*P4</f>
        <v>19800</v>
      </c>
    </row>
    <row r="5" spans="1:20" ht="15.75" customHeight="1" x14ac:dyDescent="0.2">
      <c r="A5" s="1" t="s">
        <v>662</v>
      </c>
      <c r="C5" s="1" t="s">
        <v>574</v>
      </c>
      <c r="D5" s="1" t="s">
        <v>544</v>
      </c>
      <c r="E5" s="1">
        <v>6</v>
      </c>
      <c r="F5" t="s">
        <v>691</v>
      </c>
      <c r="G5" t="s">
        <v>687</v>
      </c>
      <c r="H5" t="s">
        <v>685</v>
      </c>
      <c r="I5" t="s">
        <v>679</v>
      </c>
      <c r="J5" t="s">
        <v>712</v>
      </c>
      <c r="K5" t="s">
        <v>750</v>
      </c>
      <c r="L5" t="s">
        <v>750</v>
      </c>
      <c r="M5" t="s">
        <v>750</v>
      </c>
      <c r="N5" t="s">
        <v>750</v>
      </c>
      <c r="O5" t="s">
        <v>750</v>
      </c>
      <c r="P5" s="1">
        <v>100</v>
      </c>
      <c r="S5" s="2">
        <v>198</v>
      </c>
      <c r="T5" s="1">
        <f>S5*P5</f>
        <v>19800</v>
      </c>
    </row>
    <row r="6" spans="1:20" ht="15.75" customHeight="1" x14ac:dyDescent="0.2">
      <c r="A6" s="1" t="s">
        <v>667</v>
      </c>
      <c r="C6" s="1" t="s">
        <v>574</v>
      </c>
      <c r="D6" s="1" t="s">
        <v>544</v>
      </c>
      <c r="E6" s="1">
        <v>6</v>
      </c>
      <c r="F6" t="s">
        <v>691</v>
      </c>
      <c r="G6" t="s">
        <v>687</v>
      </c>
      <c r="H6" t="s">
        <v>685</v>
      </c>
      <c r="I6" t="s">
        <v>679</v>
      </c>
      <c r="J6" t="s">
        <v>712</v>
      </c>
      <c r="K6" t="s">
        <v>750</v>
      </c>
      <c r="L6" t="s">
        <v>750</v>
      </c>
      <c r="M6" t="s">
        <v>750</v>
      </c>
      <c r="N6" t="s">
        <v>750</v>
      </c>
      <c r="O6" t="s">
        <v>750</v>
      </c>
      <c r="P6" s="1">
        <v>100</v>
      </c>
      <c r="S6" s="2">
        <v>158</v>
      </c>
      <c r="T6" s="1">
        <f>S6*P6</f>
        <v>15800</v>
      </c>
    </row>
    <row r="7" spans="1:20" ht="15.75" customHeight="1" x14ac:dyDescent="0.2">
      <c r="A7" s="1" t="s">
        <v>618</v>
      </c>
      <c r="C7" s="1" t="s">
        <v>543</v>
      </c>
      <c r="D7" s="1" t="s">
        <v>547</v>
      </c>
      <c r="E7" s="1">
        <v>3</v>
      </c>
      <c r="F7" t="s">
        <v>688</v>
      </c>
      <c r="G7" t="s">
        <v>685</v>
      </c>
      <c r="H7" t="s">
        <v>682</v>
      </c>
      <c r="I7" t="s">
        <v>679</v>
      </c>
      <c r="J7" t="s">
        <v>750</v>
      </c>
      <c r="K7" t="s">
        <v>750</v>
      </c>
      <c r="L7" t="s">
        <v>750</v>
      </c>
      <c r="M7" t="s">
        <v>750</v>
      </c>
      <c r="N7" t="s">
        <v>750</v>
      </c>
      <c r="O7" t="s">
        <v>750</v>
      </c>
      <c r="P7" s="1">
        <v>1500</v>
      </c>
      <c r="S7" s="2">
        <v>155</v>
      </c>
      <c r="T7" s="1">
        <f>S7*P7</f>
        <v>232500</v>
      </c>
    </row>
    <row r="8" spans="1:20" ht="15.75" customHeight="1" x14ac:dyDescent="0.2">
      <c r="A8" s="1" t="s">
        <v>665</v>
      </c>
      <c r="C8" s="1" t="s">
        <v>556</v>
      </c>
      <c r="D8" s="1" t="s">
        <v>557</v>
      </c>
      <c r="E8" s="1">
        <v>6</v>
      </c>
      <c r="F8" t="s">
        <v>688</v>
      </c>
      <c r="G8" t="s">
        <v>682</v>
      </c>
      <c r="H8" t="s">
        <v>681</v>
      </c>
      <c r="I8" t="s">
        <v>679</v>
      </c>
      <c r="J8" t="s">
        <v>684</v>
      </c>
      <c r="K8" t="s">
        <v>750</v>
      </c>
      <c r="L8" t="s">
        <v>750</v>
      </c>
      <c r="M8" t="s">
        <v>750</v>
      </c>
      <c r="N8" t="s">
        <v>750</v>
      </c>
      <c r="O8" t="s">
        <v>750</v>
      </c>
      <c r="P8" s="1">
        <v>500</v>
      </c>
      <c r="R8" s="1">
        <v>37</v>
      </c>
      <c r="S8" s="2">
        <v>154</v>
      </c>
      <c r="T8" s="1">
        <f>S8*P8</f>
        <v>77000</v>
      </c>
    </row>
    <row r="9" spans="1:20" ht="15.75" customHeight="1" x14ac:dyDescent="0.2">
      <c r="A9" s="1" t="s">
        <v>591</v>
      </c>
      <c r="C9" s="1" t="s">
        <v>574</v>
      </c>
      <c r="D9" s="1" t="s">
        <v>544</v>
      </c>
      <c r="E9" s="1">
        <v>6</v>
      </c>
      <c r="F9" t="s">
        <v>691</v>
      </c>
      <c r="G9" t="s">
        <v>687</v>
      </c>
      <c r="H9" t="s">
        <v>685</v>
      </c>
      <c r="I9" t="s">
        <v>679</v>
      </c>
      <c r="J9" t="s">
        <v>712</v>
      </c>
      <c r="K9" t="s">
        <v>750</v>
      </c>
      <c r="L9" t="s">
        <v>750</v>
      </c>
      <c r="M9" t="s">
        <v>750</v>
      </c>
      <c r="N9" t="s">
        <v>750</v>
      </c>
      <c r="O9" t="s">
        <v>750</v>
      </c>
      <c r="P9" s="1">
        <v>100</v>
      </c>
      <c r="S9" s="2">
        <v>154</v>
      </c>
      <c r="T9" s="1">
        <f>S9*P9</f>
        <v>15400</v>
      </c>
    </row>
    <row r="10" spans="1:20" ht="15.75" customHeight="1" x14ac:dyDescent="0.2">
      <c r="A10" s="1" t="s">
        <v>663</v>
      </c>
      <c r="C10" s="1" t="s">
        <v>556</v>
      </c>
      <c r="D10" s="1" t="s">
        <v>557</v>
      </c>
      <c r="E10" s="1">
        <v>4</v>
      </c>
      <c r="F10" t="s">
        <v>689</v>
      </c>
      <c r="G10" t="s">
        <v>688</v>
      </c>
      <c r="H10" t="s">
        <v>710</v>
      </c>
      <c r="I10" t="s">
        <v>683</v>
      </c>
      <c r="J10" t="s">
        <v>682</v>
      </c>
      <c r="K10" t="s">
        <v>679</v>
      </c>
      <c r="L10" t="s">
        <v>753</v>
      </c>
      <c r="M10" t="s">
        <v>750</v>
      </c>
      <c r="N10" t="s">
        <v>750</v>
      </c>
      <c r="O10" t="s">
        <v>750</v>
      </c>
      <c r="P10" s="1">
        <v>700</v>
      </c>
      <c r="R10" s="1">
        <v>29</v>
      </c>
      <c r="S10" s="2">
        <v>132</v>
      </c>
      <c r="T10" s="1">
        <f>S10*P10</f>
        <v>92400</v>
      </c>
    </row>
    <row r="11" spans="1:20" ht="15.75" customHeight="1" x14ac:dyDescent="0.2">
      <c r="A11" s="1" t="s">
        <v>587</v>
      </c>
      <c r="C11" s="1" t="s">
        <v>543</v>
      </c>
      <c r="D11" s="1" t="s">
        <v>557</v>
      </c>
      <c r="E11" s="1">
        <v>5</v>
      </c>
      <c r="F11" t="s">
        <v>683</v>
      </c>
      <c r="G11" t="s">
        <v>681</v>
      </c>
      <c r="H11" t="s">
        <v>682</v>
      </c>
      <c r="I11" t="s">
        <v>679</v>
      </c>
      <c r="J11" t="s">
        <v>750</v>
      </c>
      <c r="K11" t="s">
        <v>750</v>
      </c>
      <c r="L11" t="s">
        <v>750</v>
      </c>
      <c r="M11" t="s">
        <v>750</v>
      </c>
      <c r="N11" t="s">
        <v>750</v>
      </c>
      <c r="O11" t="s">
        <v>750</v>
      </c>
      <c r="P11" s="1">
        <v>400</v>
      </c>
      <c r="S11" s="2">
        <v>125</v>
      </c>
      <c r="T11" s="1">
        <f>S11*P11</f>
        <v>50000</v>
      </c>
    </row>
    <row r="12" spans="1:20" ht="15.75" customHeight="1" x14ac:dyDescent="0.2">
      <c r="A12" s="1" t="s">
        <v>661</v>
      </c>
      <c r="C12" s="1" t="s">
        <v>574</v>
      </c>
      <c r="D12" s="1" t="s">
        <v>544</v>
      </c>
      <c r="E12" s="1">
        <v>6</v>
      </c>
      <c r="F12" t="s">
        <v>691</v>
      </c>
      <c r="G12" t="s">
        <v>687</v>
      </c>
      <c r="H12" t="s">
        <v>685</v>
      </c>
      <c r="I12" t="s">
        <v>679</v>
      </c>
      <c r="J12" t="s">
        <v>712</v>
      </c>
      <c r="K12" t="s">
        <v>750</v>
      </c>
      <c r="L12" t="s">
        <v>750</v>
      </c>
      <c r="M12" t="s">
        <v>750</v>
      </c>
      <c r="N12" t="s">
        <v>750</v>
      </c>
      <c r="O12" t="s">
        <v>750</v>
      </c>
      <c r="P12" s="1">
        <v>100</v>
      </c>
      <c r="S12" s="2">
        <v>125</v>
      </c>
      <c r="T12" s="1">
        <f>S12*P12</f>
        <v>12500</v>
      </c>
    </row>
    <row r="13" spans="1:20" ht="15.75" customHeight="1" x14ac:dyDescent="0.2">
      <c r="A13" s="1" t="s">
        <v>549</v>
      </c>
      <c r="C13" s="1" t="s">
        <v>543</v>
      </c>
      <c r="D13" s="1" t="s">
        <v>544</v>
      </c>
      <c r="E13" s="1">
        <v>6</v>
      </c>
      <c r="F13" t="s">
        <v>691</v>
      </c>
      <c r="G13" t="s">
        <v>687</v>
      </c>
      <c r="H13" t="s">
        <v>685</v>
      </c>
      <c r="I13" t="s">
        <v>679</v>
      </c>
      <c r="J13" t="s">
        <v>712</v>
      </c>
      <c r="K13" t="s">
        <v>750</v>
      </c>
      <c r="L13" t="s">
        <v>750</v>
      </c>
      <c r="M13" t="s">
        <v>750</v>
      </c>
      <c r="N13" t="s">
        <v>750</v>
      </c>
      <c r="O13" t="s">
        <v>750</v>
      </c>
      <c r="P13" s="1">
        <v>900</v>
      </c>
      <c r="Q13" s="1">
        <v>5</v>
      </c>
      <c r="R13" s="1">
        <v>6</v>
      </c>
      <c r="S13" s="2">
        <v>121</v>
      </c>
      <c r="T13" s="1">
        <f>S13*P13</f>
        <v>108900</v>
      </c>
    </row>
    <row r="14" spans="1:20" ht="15.75" customHeight="1" x14ac:dyDescent="0.2">
      <c r="A14" s="1" t="s">
        <v>642</v>
      </c>
      <c r="C14" s="1" t="s">
        <v>543</v>
      </c>
      <c r="D14" s="1" t="s">
        <v>557</v>
      </c>
      <c r="E14" s="1">
        <v>6</v>
      </c>
      <c r="F14" t="s">
        <v>689</v>
      </c>
      <c r="G14" t="s">
        <v>691</v>
      </c>
      <c r="H14" t="s">
        <v>686</v>
      </c>
      <c r="I14" t="s">
        <v>683</v>
      </c>
      <c r="J14" t="s">
        <v>759</v>
      </c>
      <c r="K14" t="s">
        <v>679</v>
      </c>
      <c r="L14" t="s">
        <v>761</v>
      </c>
      <c r="M14" t="s">
        <v>753</v>
      </c>
      <c r="N14" t="s">
        <v>750</v>
      </c>
      <c r="O14" t="s">
        <v>750</v>
      </c>
      <c r="P14" s="1">
        <v>1150</v>
      </c>
      <c r="R14" s="1">
        <v>25</v>
      </c>
      <c r="S14" s="2">
        <v>115</v>
      </c>
      <c r="T14" s="1">
        <f>S14*P14</f>
        <v>132250</v>
      </c>
    </row>
    <row r="15" spans="1:20" ht="15.75" customHeight="1" x14ac:dyDescent="0.2">
      <c r="A15" s="1" t="s">
        <v>589</v>
      </c>
      <c r="C15" s="1" t="s">
        <v>543</v>
      </c>
      <c r="D15" s="1" t="s">
        <v>544</v>
      </c>
      <c r="E15" s="1">
        <v>3</v>
      </c>
      <c r="F15" t="s">
        <v>682</v>
      </c>
      <c r="G15" t="s">
        <v>691</v>
      </c>
      <c r="H15" t="s">
        <v>680</v>
      </c>
      <c r="I15" t="s">
        <v>679</v>
      </c>
      <c r="J15" t="s">
        <v>750</v>
      </c>
      <c r="K15" t="s">
        <v>750</v>
      </c>
      <c r="L15" t="s">
        <v>750</v>
      </c>
      <c r="M15" t="s">
        <v>750</v>
      </c>
      <c r="N15" t="s">
        <v>750</v>
      </c>
      <c r="O15" t="s">
        <v>750</v>
      </c>
      <c r="P15" s="1">
        <v>800</v>
      </c>
      <c r="R15" s="1">
        <v>12</v>
      </c>
      <c r="S15" s="2">
        <v>115</v>
      </c>
      <c r="T15" s="1">
        <f>S15*P15</f>
        <v>92000</v>
      </c>
    </row>
    <row r="16" spans="1:20" ht="15.75" customHeight="1" x14ac:dyDescent="0.2">
      <c r="A16" s="1" t="s">
        <v>630</v>
      </c>
      <c r="C16" s="1" t="s">
        <v>543</v>
      </c>
      <c r="D16" s="1" t="s">
        <v>557</v>
      </c>
      <c r="E16" s="1">
        <v>6</v>
      </c>
      <c r="F16" t="s">
        <v>689</v>
      </c>
      <c r="G16" t="s">
        <v>681</v>
      </c>
      <c r="H16" t="s">
        <v>765</v>
      </c>
      <c r="I16" t="s">
        <v>761</v>
      </c>
      <c r="J16" t="s">
        <v>750</v>
      </c>
      <c r="K16" t="s">
        <v>750</v>
      </c>
      <c r="L16" t="s">
        <v>750</v>
      </c>
      <c r="M16" t="s">
        <v>750</v>
      </c>
      <c r="N16" t="s">
        <v>750</v>
      </c>
      <c r="O16" t="s">
        <v>750</v>
      </c>
      <c r="P16" s="1">
        <v>1250</v>
      </c>
      <c r="Q16" s="1">
        <v>3</v>
      </c>
      <c r="R16" s="1">
        <v>2</v>
      </c>
      <c r="S16" s="2">
        <v>115</v>
      </c>
      <c r="T16" s="1">
        <f>S16*P16</f>
        <v>143750</v>
      </c>
    </row>
    <row r="17" spans="1:20" ht="15.75" customHeight="1" x14ac:dyDescent="0.2">
      <c r="A17" s="1" t="s">
        <v>616</v>
      </c>
      <c r="C17" s="1" t="s">
        <v>543</v>
      </c>
      <c r="D17" s="1" t="s">
        <v>544</v>
      </c>
      <c r="E17" s="1">
        <v>5</v>
      </c>
      <c r="F17" t="s">
        <v>685</v>
      </c>
      <c r="G17" t="s">
        <v>682</v>
      </c>
      <c r="H17" t="s">
        <v>681</v>
      </c>
      <c r="I17" t="s">
        <v>679</v>
      </c>
      <c r="J17" t="s">
        <v>753</v>
      </c>
      <c r="K17" t="s">
        <v>750</v>
      </c>
      <c r="L17" t="s">
        <v>750</v>
      </c>
      <c r="M17" t="s">
        <v>750</v>
      </c>
      <c r="N17" t="s">
        <v>750</v>
      </c>
      <c r="O17" t="s">
        <v>750</v>
      </c>
      <c r="P17" s="1">
        <v>500</v>
      </c>
      <c r="R17" s="1">
        <v>23</v>
      </c>
      <c r="S17" s="2">
        <v>110</v>
      </c>
      <c r="T17" s="1">
        <f>S17*P17</f>
        <v>55000</v>
      </c>
    </row>
    <row r="18" spans="1:20" ht="15.75" customHeight="1" x14ac:dyDescent="0.2">
      <c r="A18" s="1" t="s">
        <v>640</v>
      </c>
      <c r="C18" s="1" t="s">
        <v>556</v>
      </c>
      <c r="D18" s="1" t="s">
        <v>544</v>
      </c>
      <c r="E18" s="1">
        <v>4</v>
      </c>
      <c r="F18" t="s">
        <v>689</v>
      </c>
      <c r="G18" t="s">
        <v>682</v>
      </c>
      <c r="H18" t="s">
        <v>681</v>
      </c>
      <c r="I18" t="s">
        <v>679</v>
      </c>
      <c r="J18" t="s">
        <v>753</v>
      </c>
      <c r="K18" t="s">
        <v>678</v>
      </c>
      <c r="L18" t="s">
        <v>756</v>
      </c>
      <c r="M18" t="s">
        <v>750</v>
      </c>
      <c r="N18" t="s">
        <v>750</v>
      </c>
      <c r="O18" t="s">
        <v>750</v>
      </c>
      <c r="P18" s="1">
        <v>1250</v>
      </c>
      <c r="Q18" s="1">
        <v>10</v>
      </c>
      <c r="R18" s="1">
        <v>10</v>
      </c>
      <c r="S18" s="2">
        <v>103</v>
      </c>
      <c r="T18" s="1">
        <f>S18*P18</f>
        <v>128750</v>
      </c>
    </row>
    <row r="19" spans="1:20" ht="15.75" customHeight="1" x14ac:dyDescent="0.2">
      <c r="A19" s="1" t="s">
        <v>629</v>
      </c>
      <c r="C19" s="1" t="s">
        <v>543</v>
      </c>
      <c r="D19" s="1" t="s">
        <v>547</v>
      </c>
      <c r="E19" s="1">
        <v>4</v>
      </c>
      <c r="F19" t="s">
        <v>689</v>
      </c>
      <c r="G19" t="s">
        <v>684</v>
      </c>
      <c r="H19" t="s">
        <v>682</v>
      </c>
      <c r="I19" t="s">
        <v>753</v>
      </c>
      <c r="J19" t="s">
        <v>679</v>
      </c>
      <c r="K19" t="s">
        <v>687</v>
      </c>
      <c r="L19" t="s">
        <v>750</v>
      </c>
      <c r="M19" t="s">
        <v>750</v>
      </c>
      <c r="N19" t="s">
        <v>750</v>
      </c>
      <c r="O19" t="s">
        <v>750</v>
      </c>
      <c r="P19" s="1">
        <v>1150</v>
      </c>
      <c r="R19" s="1">
        <v>13</v>
      </c>
      <c r="S19" s="2">
        <v>101</v>
      </c>
      <c r="T19" s="1">
        <f>S19*P19</f>
        <v>116150</v>
      </c>
    </row>
    <row r="20" spans="1:20" ht="15.75" customHeight="1" x14ac:dyDescent="0.2">
      <c r="A20" s="1" t="s">
        <v>585</v>
      </c>
      <c r="C20" s="1" t="s">
        <v>543</v>
      </c>
      <c r="D20" s="1" t="s">
        <v>544</v>
      </c>
      <c r="E20" s="1">
        <v>3</v>
      </c>
      <c r="F20" t="s">
        <v>689</v>
      </c>
      <c r="G20" t="s">
        <v>682</v>
      </c>
      <c r="H20" t="s">
        <v>691</v>
      </c>
      <c r="I20" t="s">
        <v>687</v>
      </c>
      <c r="J20" t="s">
        <v>679</v>
      </c>
      <c r="K20" t="s">
        <v>750</v>
      </c>
      <c r="L20" t="s">
        <v>750</v>
      </c>
      <c r="M20" t="s">
        <v>750</v>
      </c>
      <c r="N20" t="s">
        <v>750</v>
      </c>
      <c r="O20" t="s">
        <v>750</v>
      </c>
      <c r="P20" s="1">
        <v>1000</v>
      </c>
      <c r="R20" s="1">
        <v>11</v>
      </c>
      <c r="S20" s="2">
        <v>101</v>
      </c>
      <c r="T20" s="1">
        <f>S20*P20</f>
        <v>101000</v>
      </c>
    </row>
    <row r="21" spans="1:20" ht="15.75" customHeight="1" x14ac:dyDescent="0.2">
      <c r="A21" s="1" t="s">
        <v>614</v>
      </c>
      <c r="C21" s="1" t="s">
        <v>543</v>
      </c>
      <c r="D21" s="1" t="s">
        <v>557</v>
      </c>
      <c r="E21" s="1">
        <v>7</v>
      </c>
      <c r="F21" t="s">
        <v>690</v>
      </c>
      <c r="G21" t="s">
        <v>682</v>
      </c>
      <c r="H21" t="s">
        <v>756</v>
      </c>
      <c r="I21" t="s">
        <v>683</v>
      </c>
      <c r="J21" t="s">
        <v>713</v>
      </c>
      <c r="K21" t="s">
        <v>750</v>
      </c>
      <c r="L21" t="s">
        <v>750</v>
      </c>
      <c r="M21" t="s">
        <v>750</v>
      </c>
      <c r="N21" t="s">
        <v>750</v>
      </c>
      <c r="O21" t="s">
        <v>750</v>
      </c>
      <c r="P21" s="1">
        <v>1600</v>
      </c>
      <c r="Q21" s="1">
        <v>1</v>
      </c>
      <c r="R21" s="1">
        <v>3</v>
      </c>
      <c r="S21" s="2">
        <v>99</v>
      </c>
      <c r="T21" s="1">
        <f>S21*P21</f>
        <v>158400</v>
      </c>
    </row>
    <row r="22" spans="1:20" ht="15.75" customHeight="1" x14ac:dyDescent="0.2">
      <c r="A22" s="1" t="s">
        <v>638</v>
      </c>
      <c r="C22" s="1" t="s">
        <v>543</v>
      </c>
      <c r="D22" s="1" t="s">
        <v>544</v>
      </c>
      <c r="E22" s="1">
        <v>4</v>
      </c>
      <c r="F22" t="s">
        <v>691</v>
      </c>
      <c r="G22" t="s">
        <v>686</v>
      </c>
      <c r="H22" t="s">
        <v>685</v>
      </c>
      <c r="I22" t="s">
        <v>683</v>
      </c>
      <c r="J22" t="s">
        <v>682</v>
      </c>
      <c r="K22" t="s">
        <v>681</v>
      </c>
      <c r="L22" t="s">
        <v>679</v>
      </c>
      <c r="M22" t="s">
        <v>761</v>
      </c>
      <c r="N22" t="s">
        <v>750</v>
      </c>
      <c r="O22" t="s">
        <v>750</v>
      </c>
      <c r="P22" s="1">
        <v>700</v>
      </c>
      <c r="R22" s="1">
        <v>19</v>
      </c>
      <c r="S22" s="2">
        <v>95</v>
      </c>
      <c r="T22" s="1">
        <f>S22*P22</f>
        <v>66500</v>
      </c>
    </row>
    <row r="23" spans="1:20" ht="15.75" customHeight="1" x14ac:dyDescent="0.2">
      <c r="A23" s="1" t="s">
        <v>594</v>
      </c>
      <c r="C23" s="1" t="s">
        <v>574</v>
      </c>
      <c r="D23" s="1" t="s">
        <v>547</v>
      </c>
      <c r="E23" s="1">
        <v>6</v>
      </c>
      <c r="F23" t="s">
        <v>691</v>
      </c>
      <c r="G23" t="s">
        <v>687</v>
      </c>
      <c r="H23" t="s">
        <v>685</v>
      </c>
      <c r="I23" t="s">
        <v>679</v>
      </c>
      <c r="J23" t="s">
        <v>712</v>
      </c>
      <c r="K23" t="s">
        <v>750</v>
      </c>
      <c r="L23" t="s">
        <v>750</v>
      </c>
      <c r="M23" t="s">
        <v>750</v>
      </c>
      <c r="N23" t="s">
        <v>750</v>
      </c>
      <c r="O23" t="s">
        <v>750</v>
      </c>
      <c r="P23" s="1">
        <v>100</v>
      </c>
      <c r="S23" s="2">
        <v>95</v>
      </c>
      <c r="T23" s="1">
        <f>S23*P23</f>
        <v>9500</v>
      </c>
    </row>
    <row r="24" spans="1:20" ht="15.75" customHeight="1" x14ac:dyDescent="0.2">
      <c r="A24" s="1" t="s">
        <v>546</v>
      </c>
      <c r="C24" s="1" t="s">
        <v>543</v>
      </c>
      <c r="D24" s="1" t="s">
        <v>547</v>
      </c>
      <c r="E24" s="1">
        <v>4</v>
      </c>
      <c r="F24" t="s">
        <v>689</v>
      </c>
      <c r="G24" t="s">
        <v>687</v>
      </c>
      <c r="H24" t="s">
        <v>682</v>
      </c>
      <c r="I24" t="s">
        <v>751</v>
      </c>
      <c r="J24" t="s">
        <v>752</v>
      </c>
      <c r="K24" t="s">
        <v>679</v>
      </c>
      <c r="L24" t="s">
        <v>753</v>
      </c>
      <c r="M24" t="s">
        <v>750</v>
      </c>
      <c r="N24" t="s">
        <v>750</v>
      </c>
      <c r="O24" t="s">
        <v>750</v>
      </c>
      <c r="P24" s="1">
        <v>1400</v>
      </c>
      <c r="R24" s="1">
        <v>26</v>
      </c>
      <c r="S24" s="2">
        <v>93</v>
      </c>
      <c r="T24" s="1">
        <f>S24*P24</f>
        <v>130200</v>
      </c>
    </row>
    <row r="25" spans="1:20" ht="15.75" customHeight="1" x14ac:dyDescent="0.2">
      <c r="A25" s="1" t="s">
        <v>561</v>
      </c>
      <c r="C25" s="1" t="s">
        <v>543</v>
      </c>
      <c r="D25" s="1" t="s">
        <v>557</v>
      </c>
      <c r="E25" s="1">
        <v>5</v>
      </c>
      <c r="F25" t="s">
        <v>689</v>
      </c>
      <c r="G25" t="s">
        <v>691</v>
      </c>
      <c r="H25" t="s">
        <v>683</v>
      </c>
      <c r="I25" t="s">
        <v>753</v>
      </c>
      <c r="J25" t="s">
        <v>750</v>
      </c>
      <c r="K25" t="s">
        <v>750</v>
      </c>
      <c r="L25" t="s">
        <v>750</v>
      </c>
      <c r="M25" t="s">
        <v>750</v>
      </c>
      <c r="N25" t="s">
        <v>750</v>
      </c>
      <c r="O25" t="s">
        <v>750</v>
      </c>
      <c r="P25" s="1">
        <v>850</v>
      </c>
      <c r="R25" s="1">
        <v>15</v>
      </c>
      <c r="S25" s="2">
        <v>93</v>
      </c>
      <c r="T25" s="1">
        <f>S25*P25</f>
        <v>79050</v>
      </c>
    </row>
    <row r="26" spans="1:20" ht="15.75" customHeight="1" x14ac:dyDescent="0.2">
      <c r="A26" s="1" t="s">
        <v>582</v>
      </c>
      <c r="C26" s="1" t="s">
        <v>583</v>
      </c>
      <c r="D26" s="1" t="s">
        <v>544</v>
      </c>
      <c r="E26" s="1">
        <v>1</v>
      </c>
      <c r="F26" t="s">
        <v>691</v>
      </c>
      <c r="G26" t="s">
        <v>679</v>
      </c>
      <c r="H26" t="s">
        <v>750</v>
      </c>
      <c r="I26" t="s">
        <v>750</v>
      </c>
      <c r="J26" t="s">
        <v>750</v>
      </c>
      <c r="K26" t="s">
        <v>750</v>
      </c>
      <c r="L26" t="s">
        <v>750</v>
      </c>
      <c r="M26" t="s">
        <v>750</v>
      </c>
      <c r="N26" t="s">
        <v>750</v>
      </c>
      <c r="O26" t="s">
        <v>750</v>
      </c>
      <c r="P26" s="1">
        <v>200</v>
      </c>
      <c r="S26" s="2">
        <v>93</v>
      </c>
      <c r="T26" s="1">
        <f>S26*P26</f>
        <v>18600</v>
      </c>
    </row>
    <row r="27" spans="1:20" ht="15.75" customHeight="1" x14ac:dyDescent="0.2">
      <c r="A27" s="1" t="s">
        <v>612</v>
      </c>
      <c r="C27" s="1" t="s">
        <v>543</v>
      </c>
      <c r="D27" s="1" t="s">
        <v>557</v>
      </c>
      <c r="E27" s="1">
        <v>4</v>
      </c>
      <c r="F27" t="s">
        <v>682</v>
      </c>
      <c r="G27" t="s">
        <v>710</v>
      </c>
      <c r="H27" t="s">
        <v>691</v>
      </c>
      <c r="I27" s="7" t="s">
        <v>683</v>
      </c>
      <c r="J27" t="s">
        <v>750</v>
      </c>
      <c r="K27" t="s">
        <v>750</v>
      </c>
      <c r="L27" t="s">
        <v>750</v>
      </c>
      <c r="M27" t="s">
        <v>750</v>
      </c>
      <c r="N27" t="s">
        <v>750</v>
      </c>
      <c r="O27" t="s">
        <v>750</v>
      </c>
      <c r="P27" s="1">
        <v>500</v>
      </c>
      <c r="R27" s="1">
        <v>39</v>
      </c>
      <c r="S27" s="2">
        <v>89</v>
      </c>
      <c r="T27" s="1">
        <f>S27*P27</f>
        <v>44500</v>
      </c>
    </row>
    <row r="28" spans="1:20" ht="15.75" customHeight="1" x14ac:dyDescent="0.2">
      <c r="A28" s="1" t="s">
        <v>580</v>
      </c>
      <c r="C28" s="1" t="s">
        <v>556</v>
      </c>
      <c r="D28" s="1" t="s">
        <v>544</v>
      </c>
      <c r="E28" s="1">
        <v>5</v>
      </c>
      <c r="F28" t="s">
        <v>689</v>
      </c>
      <c r="G28" t="s">
        <v>682</v>
      </c>
      <c r="H28" t="s">
        <v>679</v>
      </c>
      <c r="I28" t="s">
        <v>753</v>
      </c>
      <c r="J28" t="s">
        <v>750</v>
      </c>
      <c r="K28" t="s">
        <v>750</v>
      </c>
      <c r="L28" t="s">
        <v>750</v>
      </c>
      <c r="M28" t="s">
        <v>750</v>
      </c>
      <c r="N28" t="s">
        <v>750</v>
      </c>
      <c r="O28" t="s">
        <v>750</v>
      </c>
      <c r="P28" s="1">
        <v>1500</v>
      </c>
      <c r="S28" s="2">
        <v>84</v>
      </c>
      <c r="T28" s="1">
        <f>S28*P28</f>
        <v>126000</v>
      </c>
    </row>
    <row r="29" spans="1:20" ht="15.75" customHeight="1" x14ac:dyDescent="0.2">
      <c r="A29" s="1" t="s">
        <v>644</v>
      </c>
      <c r="C29" s="1" t="s">
        <v>543</v>
      </c>
      <c r="D29" s="1" t="s">
        <v>544</v>
      </c>
      <c r="E29" s="1">
        <v>6</v>
      </c>
      <c r="F29" t="s">
        <v>691</v>
      </c>
      <c r="G29" t="s">
        <v>688</v>
      </c>
      <c r="H29" t="s">
        <v>710</v>
      </c>
      <c r="I29" t="s">
        <v>755</v>
      </c>
      <c r="J29" t="s">
        <v>756</v>
      </c>
      <c r="K29" t="s">
        <v>684</v>
      </c>
      <c r="L29" t="s">
        <v>750</v>
      </c>
      <c r="M29" t="s">
        <v>750</v>
      </c>
      <c r="N29" t="s">
        <v>750</v>
      </c>
      <c r="O29" t="s">
        <v>750</v>
      </c>
      <c r="P29" s="1">
        <v>500</v>
      </c>
      <c r="R29" s="1">
        <v>9</v>
      </c>
      <c r="S29" s="2">
        <v>79</v>
      </c>
      <c r="T29" s="1">
        <f>S29*P29</f>
        <v>39500</v>
      </c>
    </row>
    <row r="30" spans="1:20" ht="15.75" customHeight="1" x14ac:dyDescent="0.2">
      <c r="A30" s="1" t="s">
        <v>542</v>
      </c>
      <c r="C30" s="1" t="s">
        <v>543</v>
      </c>
      <c r="D30" s="1" t="s">
        <v>544</v>
      </c>
      <c r="E30" s="1">
        <v>4</v>
      </c>
      <c r="F30" t="s">
        <v>691</v>
      </c>
      <c r="G30" t="s">
        <v>684</v>
      </c>
      <c r="H30" t="s">
        <v>713</v>
      </c>
      <c r="I30" t="s">
        <v>682</v>
      </c>
      <c r="J30" t="s">
        <v>683</v>
      </c>
      <c r="K30" t="s">
        <v>750</v>
      </c>
      <c r="L30" t="s">
        <v>750</v>
      </c>
      <c r="M30" t="s">
        <v>750</v>
      </c>
      <c r="N30" t="s">
        <v>750</v>
      </c>
      <c r="O30" t="s">
        <v>750</v>
      </c>
      <c r="P30" s="1">
        <v>1050</v>
      </c>
      <c r="R30" s="1">
        <v>7</v>
      </c>
      <c r="S30" s="2">
        <v>79</v>
      </c>
      <c r="T30" s="1">
        <f>S30*P30</f>
        <v>82950</v>
      </c>
    </row>
    <row r="31" spans="1:20" ht="15.75" customHeight="1" x14ac:dyDescent="0.2">
      <c r="A31" s="1" t="s">
        <v>610</v>
      </c>
      <c r="C31" s="1" t="s">
        <v>543</v>
      </c>
      <c r="D31" s="1" t="s">
        <v>557</v>
      </c>
      <c r="E31" s="1">
        <v>4</v>
      </c>
      <c r="F31" t="s">
        <v>689</v>
      </c>
      <c r="G31" t="s">
        <v>697</v>
      </c>
      <c r="H31" t="s">
        <v>683</v>
      </c>
      <c r="I31" t="s">
        <v>682</v>
      </c>
      <c r="J31" t="s">
        <v>679</v>
      </c>
      <c r="K31" t="s">
        <v>761</v>
      </c>
      <c r="L31" t="s">
        <v>750</v>
      </c>
      <c r="M31" t="s">
        <v>750</v>
      </c>
      <c r="N31" t="s">
        <v>750</v>
      </c>
      <c r="O31" t="s">
        <v>750</v>
      </c>
      <c r="P31" s="1">
        <v>600</v>
      </c>
      <c r="R31" s="1">
        <v>40</v>
      </c>
      <c r="S31" s="2">
        <v>78</v>
      </c>
      <c r="T31" s="1">
        <f>S31*P31</f>
        <v>46800</v>
      </c>
    </row>
    <row r="32" spans="1:20" ht="15.75" customHeight="1" x14ac:dyDescent="0.2">
      <c r="A32" s="1" t="s">
        <v>634</v>
      </c>
      <c r="C32" s="1" t="s">
        <v>543</v>
      </c>
      <c r="D32" s="1" t="s">
        <v>547</v>
      </c>
      <c r="E32" s="1">
        <v>7</v>
      </c>
      <c r="F32" t="s">
        <v>689</v>
      </c>
      <c r="G32" t="s">
        <v>697</v>
      </c>
      <c r="H32" t="s">
        <v>683</v>
      </c>
      <c r="I32" t="s">
        <v>712</v>
      </c>
      <c r="J32" t="s">
        <v>750</v>
      </c>
      <c r="K32" t="s">
        <v>750</v>
      </c>
      <c r="L32" t="s">
        <v>750</v>
      </c>
      <c r="M32" t="s">
        <v>750</v>
      </c>
      <c r="N32" t="s">
        <v>750</v>
      </c>
      <c r="O32" t="s">
        <v>750</v>
      </c>
      <c r="P32" s="1">
        <v>1000</v>
      </c>
      <c r="R32" s="1">
        <v>32</v>
      </c>
      <c r="S32" s="2">
        <v>77</v>
      </c>
      <c r="T32" s="1">
        <f>S32*P32</f>
        <v>77000</v>
      </c>
    </row>
    <row r="33" spans="1:20" ht="15.75" customHeight="1" x14ac:dyDescent="0.2">
      <c r="A33" s="1" t="s">
        <v>569</v>
      </c>
      <c r="C33" s="1" t="s">
        <v>543</v>
      </c>
      <c r="D33" s="1" t="s">
        <v>544</v>
      </c>
      <c r="E33" s="1">
        <v>5</v>
      </c>
      <c r="F33" t="s">
        <v>687</v>
      </c>
      <c r="G33" t="s">
        <v>682</v>
      </c>
      <c r="H33" t="s">
        <v>683</v>
      </c>
      <c r="I33" t="s">
        <v>753</v>
      </c>
      <c r="J33" t="s">
        <v>751</v>
      </c>
      <c r="K33" t="s">
        <v>679</v>
      </c>
      <c r="L33" t="s">
        <v>752</v>
      </c>
      <c r="M33" t="s">
        <v>750</v>
      </c>
      <c r="N33" t="s">
        <v>750</v>
      </c>
      <c r="O33" t="s">
        <v>750</v>
      </c>
      <c r="P33" s="1">
        <v>1250</v>
      </c>
      <c r="Q33" s="1">
        <v>4</v>
      </c>
      <c r="R33" s="1">
        <v>16</v>
      </c>
      <c r="S33" s="2">
        <v>77</v>
      </c>
      <c r="T33" s="1">
        <f>S33*P33</f>
        <v>96250</v>
      </c>
    </row>
    <row r="34" spans="1:20" ht="15.75" customHeight="1" x14ac:dyDescent="0.2">
      <c r="A34" s="1" t="s">
        <v>657</v>
      </c>
      <c r="C34" s="1" t="s">
        <v>543</v>
      </c>
      <c r="D34" s="1" t="s">
        <v>544</v>
      </c>
      <c r="E34" s="1">
        <v>6</v>
      </c>
      <c r="F34" t="s">
        <v>679</v>
      </c>
      <c r="G34" t="s">
        <v>753</v>
      </c>
      <c r="H34" t="s">
        <v>682</v>
      </c>
      <c r="I34" t="s">
        <v>750</v>
      </c>
      <c r="J34" t="s">
        <v>750</v>
      </c>
      <c r="K34" t="s">
        <v>750</v>
      </c>
      <c r="L34" t="s">
        <v>750</v>
      </c>
      <c r="M34" t="s">
        <v>750</v>
      </c>
      <c r="N34" t="s">
        <v>750</v>
      </c>
      <c r="O34" t="s">
        <v>750</v>
      </c>
      <c r="P34" s="1">
        <v>900</v>
      </c>
      <c r="S34" s="2">
        <v>77</v>
      </c>
      <c r="T34" s="1">
        <f>S34*P34</f>
        <v>69300</v>
      </c>
    </row>
    <row r="35" spans="1:20" ht="15.75" customHeight="1" x14ac:dyDescent="0.2">
      <c r="A35" s="1" t="s">
        <v>593</v>
      </c>
      <c r="C35" s="1" t="s">
        <v>574</v>
      </c>
      <c r="D35" s="1" t="s">
        <v>557</v>
      </c>
      <c r="E35" s="1">
        <v>6</v>
      </c>
      <c r="F35" t="s">
        <v>691</v>
      </c>
      <c r="G35" t="s">
        <v>687</v>
      </c>
      <c r="H35" s="7" t="s">
        <v>685</v>
      </c>
      <c r="I35" t="s">
        <v>679</v>
      </c>
      <c r="J35" t="s">
        <v>712</v>
      </c>
      <c r="K35" t="s">
        <v>750</v>
      </c>
      <c r="L35" t="s">
        <v>750</v>
      </c>
      <c r="M35" t="s">
        <v>750</v>
      </c>
      <c r="N35" t="s">
        <v>750</v>
      </c>
      <c r="O35" t="s">
        <v>750</v>
      </c>
      <c r="P35" s="1">
        <v>100</v>
      </c>
      <c r="S35" s="2">
        <v>76</v>
      </c>
      <c r="T35" s="1">
        <f>S35*P35</f>
        <v>7600</v>
      </c>
    </row>
    <row r="36" spans="1:20" ht="15.75" customHeight="1" x14ac:dyDescent="0.2">
      <c r="A36" s="1" t="s">
        <v>604</v>
      </c>
      <c r="C36" s="1" t="s">
        <v>543</v>
      </c>
      <c r="D36" s="1" t="s">
        <v>557</v>
      </c>
      <c r="E36" s="1">
        <v>6</v>
      </c>
      <c r="F36" t="s">
        <v>686</v>
      </c>
      <c r="G36" t="s">
        <v>683</v>
      </c>
      <c r="H36" t="s">
        <v>682</v>
      </c>
      <c r="I36" t="s">
        <v>761</v>
      </c>
      <c r="J36" t="s">
        <v>753</v>
      </c>
      <c r="K36" t="s">
        <v>750</v>
      </c>
      <c r="L36" t="s">
        <v>750</v>
      </c>
      <c r="M36" t="s">
        <v>750</v>
      </c>
      <c r="N36" t="s">
        <v>750</v>
      </c>
      <c r="O36" t="s">
        <v>750</v>
      </c>
      <c r="P36" s="1">
        <v>800</v>
      </c>
      <c r="S36" s="2">
        <v>72</v>
      </c>
      <c r="T36" s="1">
        <f>S36*P36</f>
        <v>57600</v>
      </c>
    </row>
    <row r="37" spans="1:20" ht="15.75" customHeight="1" x14ac:dyDescent="0.2">
      <c r="A37" s="1" t="s">
        <v>602</v>
      </c>
      <c r="C37" s="1" t="s">
        <v>543</v>
      </c>
      <c r="D37" s="1" t="s">
        <v>547</v>
      </c>
      <c r="E37" s="1">
        <v>4</v>
      </c>
      <c r="F37" t="s">
        <v>689</v>
      </c>
      <c r="G37" t="s">
        <v>687</v>
      </c>
      <c r="H37" t="s">
        <v>763</v>
      </c>
      <c r="I37" t="s">
        <v>697</v>
      </c>
      <c r="J37" t="s">
        <v>682</v>
      </c>
      <c r="K37" t="s">
        <v>679</v>
      </c>
      <c r="L37" t="s">
        <v>750</v>
      </c>
      <c r="M37" t="s">
        <v>750</v>
      </c>
      <c r="N37" t="s">
        <v>750</v>
      </c>
      <c r="O37" t="s">
        <v>750</v>
      </c>
      <c r="P37" s="1">
        <v>900</v>
      </c>
      <c r="R37" s="1">
        <v>35</v>
      </c>
      <c r="S37" s="2">
        <v>71</v>
      </c>
      <c r="T37" s="1">
        <f>S37*P37</f>
        <v>63900</v>
      </c>
    </row>
    <row r="38" spans="1:20" ht="15.75" customHeight="1" x14ac:dyDescent="0.2">
      <c r="A38" s="1" t="s">
        <v>600</v>
      </c>
      <c r="C38" s="1" t="s">
        <v>543</v>
      </c>
      <c r="D38" s="1" t="s">
        <v>547</v>
      </c>
      <c r="E38" s="1">
        <v>5</v>
      </c>
      <c r="F38" t="s">
        <v>601</v>
      </c>
      <c r="G38" t="s">
        <v>750</v>
      </c>
      <c r="H38" t="s">
        <v>750</v>
      </c>
      <c r="I38" t="s">
        <v>750</v>
      </c>
      <c r="J38" t="s">
        <v>750</v>
      </c>
      <c r="K38" t="s">
        <v>750</v>
      </c>
      <c r="L38" t="s">
        <v>750</v>
      </c>
      <c r="M38" t="s">
        <v>750</v>
      </c>
      <c r="N38" t="s">
        <v>750</v>
      </c>
      <c r="O38" t="s">
        <v>750</v>
      </c>
      <c r="P38" s="1">
        <v>2000</v>
      </c>
      <c r="S38" s="2">
        <v>67</v>
      </c>
      <c r="T38" s="1">
        <f>S38*P38</f>
        <v>134000</v>
      </c>
    </row>
    <row r="39" spans="1:20" ht="15.75" customHeight="1" x14ac:dyDescent="0.2">
      <c r="A39" s="1" t="s">
        <v>636</v>
      </c>
      <c r="C39" s="1" t="s">
        <v>543</v>
      </c>
      <c r="D39" s="1" t="s">
        <v>557</v>
      </c>
      <c r="E39" s="1">
        <v>7</v>
      </c>
      <c r="F39" s="7" t="s">
        <v>689</v>
      </c>
      <c r="G39" t="s">
        <v>697</v>
      </c>
      <c r="H39" t="s">
        <v>683</v>
      </c>
      <c r="I39" t="s">
        <v>761</v>
      </c>
      <c r="J39" t="s">
        <v>685</v>
      </c>
      <c r="K39" t="s">
        <v>750</v>
      </c>
      <c r="L39" t="s">
        <v>750</v>
      </c>
      <c r="M39" t="s">
        <v>750</v>
      </c>
      <c r="N39" t="s">
        <v>750</v>
      </c>
      <c r="O39" t="s">
        <v>750</v>
      </c>
      <c r="P39" s="1">
        <v>1000</v>
      </c>
      <c r="Q39" s="1">
        <v>7</v>
      </c>
      <c r="R39" s="1">
        <v>4</v>
      </c>
      <c r="S39" s="2">
        <v>63</v>
      </c>
      <c r="T39" s="1">
        <f>S39*P39</f>
        <v>63000</v>
      </c>
    </row>
    <row r="40" spans="1:20" ht="15.75" customHeight="1" x14ac:dyDescent="0.2">
      <c r="A40" s="1" t="s">
        <v>622</v>
      </c>
      <c r="C40" s="1" t="s">
        <v>556</v>
      </c>
      <c r="D40" s="1" t="s">
        <v>557</v>
      </c>
      <c r="E40" s="1">
        <v>6</v>
      </c>
      <c r="F40" t="s">
        <v>678</v>
      </c>
      <c r="G40" t="s">
        <v>691</v>
      </c>
      <c r="H40" t="s">
        <v>682</v>
      </c>
      <c r="I40" t="s">
        <v>753</v>
      </c>
      <c r="J40" t="s">
        <v>679</v>
      </c>
      <c r="K40" t="s">
        <v>752</v>
      </c>
      <c r="L40" t="s">
        <v>687</v>
      </c>
      <c r="M40" t="s">
        <v>750</v>
      </c>
      <c r="N40" t="s">
        <v>750</v>
      </c>
      <c r="O40" t="s">
        <v>750</v>
      </c>
      <c r="P40" s="1">
        <v>1000</v>
      </c>
      <c r="Q40" s="1">
        <v>9</v>
      </c>
      <c r="R40" s="1">
        <v>14</v>
      </c>
      <c r="S40" s="2">
        <v>59</v>
      </c>
      <c r="T40" s="1">
        <f>S40*P40</f>
        <v>59000</v>
      </c>
    </row>
    <row r="41" spans="1:20" ht="15.75" customHeight="1" x14ac:dyDescent="0.2">
      <c r="A41" s="1" t="s">
        <v>608</v>
      </c>
      <c r="C41" s="1" t="s">
        <v>556</v>
      </c>
      <c r="D41" s="1" t="s">
        <v>547</v>
      </c>
      <c r="E41" s="1">
        <v>4</v>
      </c>
      <c r="F41" t="s">
        <v>691</v>
      </c>
      <c r="G41" t="s">
        <v>716</v>
      </c>
      <c r="H41" t="s">
        <v>682</v>
      </c>
      <c r="I41" t="s">
        <v>679</v>
      </c>
      <c r="J41" t="s">
        <v>750</v>
      </c>
      <c r="K41" t="s">
        <v>750</v>
      </c>
      <c r="L41" t="s">
        <v>750</v>
      </c>
      <c r="M41" t="s">
        <v>750</v>
      </c>
      <c r="N41" t="s">
        <v>750</v>
      </c>
      <c r="O41" t="s">
        <v>750</v>
      </c>
      <c r="P41" s="1">
        <v>1200</v>
      </c>
      <c r="S41" s="2">
        <v>57</v>
      </c>
      <c r="T41" s="1">
        <f>S41*P41</f>
        <v>68400</v>
      </c>
    </row>
    <row r="42" spans="1:20" ht="15.75" customHeight="1" x14ac:dyDescent="0.2">
      <c r="A42" s="1" t="s">
        <v>571</v>
      </c>
      <c r="C42" s="1" t="s">
        <v>543</v>
      </c>
      <c r="D42" s="1" t="s">
        <v>557</v>
      </c>
      <c r="E42" s="1">
        <v>5</v>
      </c>
      <c r="F42" t="s">
        <v>685</v>
      </c>
      <c r="G42" t="s">
        <v>697</v>
      </c>
      <c r="H42" t="s">
        <v>682</v>
      </c>
      <c r="I42" t="s">
        <v>752</v>
      </c>
      <c r="J42" t="s">
        <v>679</v>
      </c>
      <c r="K42" t="s">
        <v>753</v>
      </c>
      <c r="L42" t="s">
        <v>750</v>
      </c>
      <c r="M42" t="s">
        <v>750</v>
      </c>
      <c r="N42" t="s">
        <v>750</v>
      </c>
      <c r="O42" t="s">
        <v>750</v>
      </c>
      <c r="P42" s="1">
        <v>600</v>
      </c>
      <c r="R42" s="1">
        <v>38</v>
      </c>
      <c r="S42" s="2">
        <v>55</v>
      </c>
      <c r="T42" s="1">
        <f>S42*P42</f>
        <v>33000</v>
      </c>
    </row>
    <row r="43" spans="1:20" ht="15.75" customHeight="1" x14ac:dyDescent="0.2">
      <c r="A43" s="1" t="s">
        <v>624</v>
      </c>
      <c r="C43" s="1" t="s">
        <v>556</v>
      </c>
      <c r="D43" s="1" t="s">
        <v>544</v>
      </c>
      <c r="E43" s="1">
        <v>6</v>
      </c>
      <c r="F43" t="s">
        <v>691</v>
      </c>
      <c r="G43" t="s">
        <v>688</v>
      </c>
      <c r="H43" t="s">
        <v>687</v>
      </c>
      <c r="I43" t="s">
        <v>763</v>
      </c>
      <c r="J43" t="s">
        <v>697</v>
      </c>
      <c r="K43" t="s">
        <v>683</v>
      </c>
      <c r="L43" t="s">
        <v>752</v>
      </c>
      <c r="M43" t="s">
        <v>679</v>
      </c>
      <c r="N43" t="s">
        <v>753</v>
      </c>
      <c r="O43" t="s">
        <v>750</v>
      </c>
      <c r="P43" s="1">
        <v>850</v>
      </c>
      <c r="R43" s="1">
        <v>21</v>
      </c>
      <c r="S43" s="2">
        <v>55</v>
      </c>
      <c r="T43" s="1">
        <f>S43*P43</f>
        <v>46750</v>
      </c>
    </row>
    <row r="44" spans="1:20" ht="15.75" customHeight="1" x14ac:dyDescent="0.2">
      <c r="A44" s="1" t="s">
        <v>598</v>
      </c>
      <c r="C44" s="1" t="s">
        <v>543</v>
      </c>
      <c r="D44" s="1" t="s">
        <v>544</v>
      </c>
      <c r="E44" s="1">
        <v>5</v>
      </c>
      <c r="F44" t="s">
        <v>689</v>
      </c>
      <c r="G44" t="s">
        <v>678</v>
      </c>
      <c r="H44" t="s">
        <v>681</v>
      </c>
      <c r="I44" t="s">
        <v>761</v>
      </c>
      <c r="J44" t="s">
        <v>762</v>
      </c>
      <c r="K44" t="s">
        <v>750</v>
      </c>
      <c r="L44" t="s">
        <v>750</v>
      </c>
      <c r="M44" t="s">
        <v>750</v>
      </c>
      <c r="N44" t="s">
        <v>750</v>
      </c>
      <c r="O44" t="s">
        <v>750</v>
      </c>
      <c r="P44" s="1">
        <v>1750</v>
      </c>
      <c r="Q44" s="1">
        <v>2</v>
      </c>
      <c r="R44" s="1">
        <v>1</v>
      </c>
      <c r="S44" s="2">
        <v>54</v>
      </c>
      <c r="T44" s="1">
        <f>S44*P44</f>
        <v>94500</v>
      </c>
    </row>
    <row r="45" spans="1:20" ht="15.75" customHeight="1" x14ac:dyDescent="0.2">
      <c r="A45" s="1" t="s">
        <v>573</v>
      </c>
      <c r="C45" s="1" t="s">
        <v>574</v>
      </c>
      <c r="D45" s="1" t="s">
        <v>544</v>
      </c>
      <c r="E45" s="1">
        <v>6</v>
      </c>
      <c r="F45" t="s">
        <v>691</v>
      </c>
      <c r="G45" t="s">
        <v>687</v>
      </c>
      <c r="H45" t="s">
        <v>685</v>
      </c>
      <c r="I45" t="s">
        <v>679</v>
      </c>
      <c r="J45" t="s">
        <v>712</v>
      </c>
      <c r="K45" t="s">
        <v>750</v>
      </c>
      <c r="L45" t="s">
        <v>750</v>
      </c>
      <c r="M45" t="s">
        <v>750</v>
      </c>
      <c r="N45" t="s">
        <v>750</v>
      </c>
      <c r="O45" t="s">
        <v>750</v>
      </c>
      <c r="P45" s="1">
        <v>100</v>
      </c>
      <c r="S45" s="2">
        <v>54</v>
      </c>
      <c r="T45" s="1">
        <f>S45*P45</f>
        <v>5400</v>
      </c>
    </row>
    <row r="46" spans="1:20" ht="15.75" customHeight="1" x14ac:dyDescent="0.2">
      <c r="A46" s="1" t="s">
        <v>652</v>
      </c>
      <c r="C46" s="1" t="s">
        <v>556</v>
      </c>
      <c r="D46" s="1" t="s">
        <v>557</v>
      </c>
      <c r="E46" s="1">
        <v>5</v>
      </c>
      <c r="F46" t="s">
        <v>689</v>
      </c>
      <c r="G46" t="s">
        <v>767</v>
      </c>
      <c r="H46" t="s">
        <v>682</v>
      </c>
      <c r="I46" t="s">
        <v>680</v>
      </c>
      <c r="J46" t="s">
        <v>683</v>
      </c>
      <c r="K46" t="s">
        <v>751</v>
      </c>
      <c r="L46" t="s">
        <v>681</v>
      </c>
      <c r="M46" t="s">
        <v>750</v>
      </c>
      <c r="N46" t="s">
        <v>750</v>
      </c>
      <c r="O46" t="s">
        <v>750</v>
      </c>
      <c r="P46" s="1">
        <v>1250</v>
      </c>
      <c r="R46" s="1">
        <v>28</v>
      </c>
      <c r="S46" s="2">
        <v>49</v>
      </c>
      <c r="T46" s="1">
        <f>S46*P46</f>
        <v>61250</v>
      </c>
    </row>
    <row r="47" spans="1:20" ht="15.75" customHeight="1" x14ac:dyDescent="0.2">
      <c r="A47" s="1" t="s">
        <v>578</v>
      </c>
      <c r="C47" s="1" t="s">
        <v>543</v>
      </c>
      <c r="D47" s="1" t="s">
        <v>544</v>
      </c>
      <c r="E47" s="1">
        <v>6</v>
      </c>
      <c r="F47" t="s">
        <v>689</v>
      </c>
      <c r="G47" t="s">
        <v>681</v>
      </c>
      <c r="H47" t="s">
        <v>682</v>
      </c>
      <c r="I47" t="s">
        <v>753</v>
      </c>
      <c r="J47" t="s">
        <v>752</v>
      </c>
      <c r="K47" t="s">
        <v>679</v>
      </c>
      <c r="L47" t="s">
        <v>750</v>
      </c>
      <c r="M47" t="s">
        <v>750</v>
      </c>
      <c r="N47" t="s">
        <v>750</v>
      </c>
      <c r="O47" t="s">
        <v>750</v>
      </c>
      <c r="P47" s="1">
        <v>1250</v>
      </c>
      <c r="R47" s="1">
        <v>27</v>
      </c>
      <c r="S47" s="2">
        <v>47</v>
      </c>
      <c r="T47" s="1">
        <f>S47*P47</f>
        <v>58750</v>
      </c>
    </row>
    <row r="48" spans="1:20" ht="15.75" customHeight="1" x14ac:dyDescent="0.2">
      <c r="A48" s="1" t="s">
        <v>563</v>
      </c>
      <c r="C48" s="1" t="s">
        <v>543</v>
      </c>
      <c r="D48" s="1" t="s">
        <v>547</v>
      </c>
      <c r="E48" s="1">
        <v>6</v>
      </c>
      <c r="F48" t="s">
        <v>682</v>
      </c>
      <c r="G48" t="s">
        <v>751</v>
      </c>
      <c r="H48" t="s">
        <v>752</v>
      </c>
      <c r="I48" t="s">
        <v>679</v>
      </c>
      <c r="J48" t="s">
        <v>758</v>
      </c>
      <c r="K48" t="s">
        <v>750</v>
      </c>
      <c r="L48" t="s">
        <v>750</v>
      </c>
      <c r="M48" t="s">
        <v>750</v>
      </c>
      <c r="N48" t="s">
        <v>750</v>
      </c>
      <c r="O48" t="s">
        <v>750</v>
      </c>
      <c r="P48" s="1">
        <v>800</v>
      </c>
      <c r="R48" s="1">
        <v>36</v>
      </c>
      <c r="S48" s="2">
        <v>45</v>
      </c>
      <c r="T48" s="1">
        <f>S48*P48</f>
        <v>36000</v>
      </c>
    </row>
    <row r="49" spans="1:20" ht="15.75" customHeight="1" x14ac:dyDescent="0.2">
      <c r="A49" s="1" t="s">
        <v>596</v>
      </c>
      <c r="C49" s="1" t="s">
        <v>543</v>
      </c>
      <c r="D49" s="1" t="s">
        <v>547</v>
      </c>
      <c r="E49" s="1">
        <v>5</v>
      </c>
      <c r="F49" t="s">
        <v>688</v>
      </c>
      <c r="G49" t="s">
        <v>686</v>
      </c>
      <c r="H49" t="s">
        <v>683</v>
      </c>
      <c r="I49" t="s">
        <v>682</v>
      </c>
      <c r="J49" t="s">
        <v>752</v>
      </c>
      <c r="K49" t="s">
        <v>681</v>
      </c>
      <c r="L49" t="s">
        <v>679</v>
      </c>
      <c r="M49" t="s">
        <v>750</v>
      </c>
      <c r="N49" t="s">
        <v>750</v>
      </c>
      <c r="O49" t="s">
        <v>750</v>
      </c>
      <c r="P49" s="1">
        <v>800</v>
      </c>
      <c r="R49" s="1">
        <v>20</v>
      </c>
      <c r="S49" s="2">
        <v>45</v>
      </c>
      <c r="T49" s="1">
        <f>S49*P49</f>
        <v>36000</v>
      </c>
    </row>
    <row r="50" spans="1:20" ht="15.75" customHeight="1" x14ac:dyDescent="0.2">
      <c r="A50" s="1" t="s">
        <v>628</v>
      </c>
      <c r="C50" s="1" t="s">
        <v>543</v>
      </c>
      <c r="D50" s="1" t="s">
        <v>544</v>
      </c>
      <c r="E50" s="1">
        <v>4</v>
      </c>
      <c r="F50" t="s">
        <v>689</v>
      </c>
      <c r="G50" t="s">
        <v>684</v>
      </c>
      <c r="H50" t="s">
        <v>682</v>
      </c>
      <c r="I50" t="s">
        <v>753</v>
      </c>
      <c r="J50" t="s">
        <v>679</v>
      </c>
      <c r="K50" t="s">
        <v>687</v>
      </c>
      <c r="L50" t="s">
        <v>750</v>
      </c>
      <c r="M50" t="s">
        <v>750</v>
      </c>
      <c r="N50" t="s">
        <v>750</v>
      </c>
      <c r="O50" t="s">
        <v>750</v>
      </c>
      <c r="P50" s="1">
        <v>1150</v>
      </c>
      <c r="R50" s="1">
        <v>13</v>
      </c>
      <c r="S50" s="2">
        <v>45</v>
      </c>
      <c r="T50" s="1">
        <f>S50*P50</f>
        <v>51750</v>
      </c>
    </row>
    <row r="51" spans="1:20" ht="15.75" customHeight="1" x14ac:dyDescent="0.2">
      <c r="A51" s="1" t="s">
        <v>620</v>
      </c>
      <c r="C51" s="1" t="s">
        <v>543</v>
      </c>
      <c r="D51" s="1" t="s">
        <v>557</v>
      </c>
      <c r="E51" s="1">
        <v>4</v>
      </c>
      <c r="F51" t="s">
        <v>683</v>
      </c>
      <c r="G51" t="s">
        <v>761</v>
      </c>
      <c r="H51" t="s">
        <v>764</v>
      </c>
      <c r="I51" t="s">
        <v>679</v>
      </c>
      <c r="J51" t="s">
        <v>750</v>
      </c>
      <c r="K51" t="s">
        <v>750</v>
      </c>
      <c r="L51" t="s">
        <v>750</v>
      </c>
      <c r="M51" t="s">
        <v>750</v>
      </c>
      <c r="N51" t="s">
        <v>750</v>
      </c>
      <c r="O51" t="s">
        <v>750</v>
      </c>
      <c r="P51" s="1">
        <v>500</v>
      </c>
      <c r="S51" s="2">
        <v>45</v>
      </c>
      <c r="T51" s="1">
        <f>S51*P51</f>
        <v>22500</v>
      </c>
    </row>
    <row r="52" spans="1:20" ht="15.75" customHeight="1" x14ac:dyDescent="0.2">
      <c r="A52" s="1" t="s">
        <v>606</v>
      </c>
      <c r="C52" s="1" t="s">
        <v>543</v>
      </c>
      <c r="D52" s="1" t="s">
        <v>557</v>
      </c>
      <c r="E52" s="1">
        <v>4</v>
      </c>
      <c r="F52" t="s">
        <v>691</v>
      </c>
      <c r="G52" t="s">
        <v>688</v>
      </c>
      <c r="H52" t="s">
        <v>710</v>
      </c>
      <c r="I52" t="s">
        <v>685</v>
      </c>
      <c r="J52" t="s">
        <v>682</v>
      </c>
      <c r="K52" t="s">
        <v>752</v>
      </c>
      <c r="L52" t="s">
        <v>681</v>
      </c>
      <c r="M52" t="s">
        <v>679</v>
      </c>
      <c r="N52" t="s">
        <v>753</v>
      </c>
      <c r="O52" t="s">
        <v>750</v>
      </c>
      <c r="P52" s="1">
        <v>800</v>
      </c>
      <c r="R52" s="1">
        <v>24</v>
      </c>
      <c r="S52" s="2">
        <v>43</v>
      </c>
      <c r="T52" s="1">
        <f>S52*P52</f>
        <v>34400</v>
      </c>
    </row>
    <row r="53" spans="1:20" ht="15.75" customHeight="1" x14ac:dyDescent="0.2">
      <c r="A53" s="1" t="s">
        <v>595</v>
      </c>
      <c r="C53" s="1" t="s">
        <v>574</v>
      </c>
      <c r="D53" s="1" t="s">
        <v>544</v>
      </c>
      <c r="E53" s="1">
        <v>6</v>
      </c>
      <c r="F53" t="s">
        <v>691</v>
      </c>
      <c r="G53" t="s">
        <v>687</v>
      </c>
      <c r="H53" t="s">
        <v>685</v>
      </c>
      <c r="I53" t="s">
        <v>679</v>
      </c>
      <c r="J53" t="s">
        <v>712</v>
      </c>
      <c r="K53" t="s">
        <v>750</v>
      </c>
      <c r="L53" t="s">
        <v>750</v>
      </c>
      <c r="M53" t="s">
        <v>750</v>
      </c>
      <c r="N53" t="s">
        <v>750</v>
      </c>
      <c r="O53" t="s">
        <v>750</v>
      </c>
      <c r="P53" s="1">
        <v>100</v>
      </c>
      <c r="S53" s="2">
        <v>39</v>
      </c>
      <c r="T53" s="1">
        <f>S53*P53</f>
        <v>3900</v>
      </c>
    </row>
    <row r="54" spans="1:20" ht="15.75" customHeight="1" x14ac:dyDescent="0.2">
      <c r="A54" s="1" t="s">
        <v>656</v>
      </c>
      <c r="C54" s="1" t="s">
        <v>574</v>
      </c>
      <c r="D54" s="1" t="s">
        <v>544</v>
      </c>
      <c r="E54" s="1">
        <v>6</v>
      </c>
      <c r="F54" t="s">
        <v>691</v>
      </c>
      <c r="G54" t="s">
        <v>687</v>
      </c>
      <c r="H54" t="s">
        <v>685</v>
      </c>
      <c r="I54" t="s">
        <v>679</v>
      </c>
      <c r="J54" t="s">
        <v>712</v>
      </c>
      <c r="K54" t="s">
        <v>750</v>
      </c>
      <c r="L54" t="s">
        <v>750</v>
      </c>
      <c r="M54" t="s">
        <v>750</v>
      </c>
      <c r="N54" t="s">
        <v>750</v>
      </c>
      <c r="O54" t="s">
        <v>750</v>
      </c>
      <c r="P54" s="1">
        <v>100</v>
      </c>
      <c r="S54" s="2">
        <v>39</v>
      </c>
      <c r="T54" s="1">
        <f>S54*P54</f>
        <v>3900</v>
      </c>
    </row>
    <row r="55" spans="1:20" ht="15.75" customHeight="1" x14ac:dyDescent="0.2">
      <c r="A55" s="1" t="s">
        <v>575</v>
      </c>
      <c r="C55" s="1" t="s">
        <v>543</v>
      </c>
      <c r="D55" s="1" t="s">
        <v>576</v>
      </c>
      <c r="E55" s="1">
        <v>5</v>
      </c>
      <c r="F55" t="s">
        <v>681</v>
      </c>
      <c r="G55" t="s">
        <v>760</v>
      </c>
      <c r="H55" t="s">
        <v>697</v>
      </c>
      <c r="I55" t="s">
        <v>761</v>
      </c>
      <c r="J55" t="s">
        <v>683</v>
      </c>
      <c r="K55" t="s">
        <v>750</v>
      </c>
      <c r="L55" t="s">
        <v>750</v>
      </c>
      <c r="M55" t="s">
        <v>750</v>
      </c>
      <c r="N55" t="s">
        <v>750</v>
      </c>
      <c r="O55" t="s">
        <v>750</v>
      </c>
      <c r="P55" s="1">
        <v>1450</v>
      </c>
      <c r="R55" s="1">
        <v>8</v>
      </c>
      <c r="S55" s="2">
        <v>35</v>
      </c>
      <c r="T55" s="1">
        <f>S55*P55</f>
        <v>50750</v>
      </c>
    </row>
    <row r="56" spans="1:20" ht="15.75" customHeight="1" x14ac:dyDescent="0.2">
      <c r="A56" s="1" t="s">
        <v>659</v>
      </c>
      <c r="C56" s="1" t="s">
        <v>543</v>
      </c>
      <c r="D56" s="1" t="s">
        <v>547</v>
      </c>
      <c r="E56" s="1">
        <v>5</v>
      </c>
      <c r="F56" t="s">
        <v>689</v>
      </c>
      <c r="G56" t="s">
        <v>682</v>
      </c>
      <c r="H56" t="s">
        <v>753</v>
      </c>
      <c r="I56" t="s">
        <v>752</v>
      </c>
      <c r="J56" t="s">
        <v>768</v>
      </c>
      <c r="K56" t="s">
        <v>679</v>
      </c>
      <c r="L56" t="s">
        <v>687</v>
      </c>
      <c r="M56" t="s">
        <v>750</v>
      </c>
      <c r="N56" t="s">
        <v>750</v>
      </c>
      <c r="O56" t="s">
        <v>750</v>
      </c>
      <c r="P56" s="1">
        <v>800</v>
      </c>
      <c r="R56" s="1">
        <v>18</v>
      </c>
      <c r="S56" s="2">
        <v>32</v>
      </c>
      <c r="T56" s="1">
        <f>S56*P56</f>
        <v>25600</v>
      </c>
    </row>
    <row r="57" spans="1:20" ht="15.75" customHeight="1" x14ac:dyDescent="0.2">
      <c r="A57" s="1" t="s">
        <v>565</v>
      </c>
      <c r="C57" s="1" t="s">
        <v>543</v>
      </c>
      <c r="D57" s="1" t="s">
        <v>544</v>
      </c>
      <c r="E57" s="1">
        <v>4</v>
      </c>
      <c r="F57" t="s">
        <v>689</v>
      </c>
      <c r="G57" t="s">
        <v>686</v>
      </c>
      <c r="H57" t="s">
        <v>683</v>
      </c>
      <c r="I57" t="s">
        <v>682</v>
      </c>
      <c r="J57" t="s">
        <v>679</v>
      </c>
      <c r="K57" t="s">
        <v>750</v>
      </c>
      <c r="L57" t="s">
        <v>750</v>
      </c>
      <c r="M57" t="s">
        <v>750</v>
      </c>
      <c r="N57" t="s">
        <v>750</v>
      </c>
      <c r="O57" t="s">
        <v>750</v>
      </c>
      <c r="P57" s="1">
        <v>500</v>
      </c>
      <c r="R57" s="1">
        <v>34</v>
      </c>
      <c r="S57" s="2">
        <v>29</v>
      </c>
      <c r="T57" s="1">
        <f>S57*P57</f>
        <v>14500</v>
      </c>
    </row>
    <row r="58" spans="1:20" ht="15.75" customHeight="1" x14ac:dyDescent="0.2">
      <c r="A58" s="1" t="s">
        <v>567</v>
      </c>
      <c r="C58" s="1" t="s">
        <v>543</v>
      </c>
      <c r="D58" s="1" t="s">
        <v>544</v>
      </c>
      <c r="E58" s="1">
        <v>7</v>
      </c>
      <c r="F58" t="s">
        <v>689</v>
      </c>
      <c r="G58" t="s">
        <v>685</v>
      </c>
      <c r="H58" t="s">
        <v>683</v>
      </c>
      <c r="I58" t="s">
        <v>681</v>
      </c>
      <c r="J58" t="s">
        <v>759</v>
      </c>
      <c r="K58" t="s">
        <v>712</v>
      </c>
      <c r="L58" t="s">
        <v>750</v>
      </c>
      <c r="M58" t="s">
        <v>750</v>
      </c>
      <c r="N58" t="s">
        <v>750</v>
      </c>
      <c r="O58" t="s">
        <v>750</v>
      </c>
      <c r="P58" s="1">
        <v>1750</v>
      </c>
      <c r="Q58" s="1">
        <v>6</v>
      </c>
      <c r="R58" s="1">
        <v>5</v>
      </c>
      <c r="S58" s="2">
        <v>26</v>
      </c>
      <c r="T58" s="1">
        <f>S58*P58</f>
        <v>45500</v>
      </c>
    </row>
    <row r="59" spans="1:20" ht="15.75" customHeight="1" x14ac:dyDescent="0.2">
      <c r="A59" s="1" t="s">
        <v>626</v>
      </c>
      <c r="C59" s="1" t="s">
        <v>543</v>
      </c>
      <c r="D59" s="1" t="s">
        <v>557</v>
      </c>
      <c r="E59" s="1">
        <v>4</v>
      </c>
      <c r="F59" t="s">
        <v>689</v>
      </c>
      <c r="G59" t="s">
        <v>684</v>
      </c>
      <c r="H59" t="s">
        <v>682</v>
      </c>
      <c r="I59" t="s">
        <v>753</v>
      </c>
      <c r="J59" t="s">
        <v>679</v>
      </c>
      <c r="K59" t="s">
        <v>687</v>
      </c>
      <c r="L59" t="s">
        <v>750</v>
      </c>
      <c r="M59" t="s">
        <v>750</v>
      </c>
      <c r="N59" t="s">
        <v>750</v>
      </c>
      <c r="O59" t="s">
        <v>750</v>
      </c>
      <c r="P59" s="1">
        <v>1150</v>
      </c>
      <c r="R59" s="1">
        <v>13</v>
      </c>
      <c r="S59" s="2">
        <v>23</v>
      </c>
      <c r="T59" s="1">
        <f>S59*P59</f>
        <v>26450</v>
      </c>
    </row>
    <row r="60" spans="1:20" ht="15.75" customHeight="1" x14ac:dyDescent="0.2">
      <c r="A60" s="1" t="s">
        <v>647</v>
      </c>
      <c r="C60" s="1" t="s">
        <v>574</v>
      </c>
      <c r="D60" s="1" t="s">
        <v>544</v>
      </c>
      <c r="E60" s="1">
        <v>6</v>
      </c>
      <c r="F60" t="s">
        <v>691</v>
      </c>
      <c r="G60" t="s">
        <v>687</v>
      </c>
      <c r="H60" t="s">
        <v>685</v>
      </c>
      <c r="I60" t="s">
        <v>679</v>
      </c>
      <c r="J60" t="s">
        <v>712</v>
      </c>
      <c r="K60" t="s">
        <v>750</v>
      </c>
      <c r="L60" t="s">
        <v>750</v>
      </c>
      <c r="M60" t="s">
        <v>750</v>
      </c>
      <c r="N60" t="s">
        <v>750</v>
      </c>
      <c r="O60" t="s">
        <v>750</v>
      </c>
      <c r="P60" s="1">
        <v>100</v>
      </c>
      <c r="S60" s="2">
        <v>20</v>
      </c>
      <c r="T60" s="1">
        <f>S60*P60</f>
        <v>2000</v>
      </c>
    </row>
    <row r="61" spans="1:20" ht="15.75" customHeight="1" x14ac:dyDescent="0.2">
      <c r="A61" s="1" t="s">
        <v>648</v>
      </c>
      <c r="C61" s="1" t="s">
        <v>543</v>
      </c>
      <c r="D61" s="1" t="s">
        <v>544</v>
      </c>
      <c r="E61" s="1">
        <v>3</v>
      </c>
      <c r="F61" t="s">
        <v>689</v>
      </c>
      <c r="G61" t="s">
        <v>687</v>
      </c>
      <c r="H61" t="s">
        <v>685</v>
      </c>
      <c r="I61" t="s">
        <v>682</v>
      </c>
      <c r="J61" t="s">
        <v>751</v>
      </c>
      <c r="K61" t="s">
        <v>752</v>
      </c>
      <c r="L61" t="s">
        <v>681</v>
      </c>
      <c r="M61" t="s">
        <v>750</v>
      </c>
      <c r="N61" t="s">
        <v>750</v>
      </c>
      <c r="O61" t="s">
        <v>750</v>
      </c>
      <c r="P61" s="1">
        <v>1150</v>
      </c>
      <c r="R61" s="1">
        <v>22</v>
      </c>
      <c r="S61" s="2">
        <v>15</v>
      </c>
      <c r="T61" s="1">
        <f>S61*P61</f>
        <v>17250</v>
      </c>
    </row>
    <row r="62" spans="1:20" ht="15.75" customHeight="1" x14ac:dyDescent="0.2">
      <c r="A62" s="1" t="s">
        <v>553</v>
      </c>
      <c r="C62" s="1" t="s">
        <v>543</v>
      </c>
      <c r="D62" s="1" t="s">
        <v>544</v>
      </c>
      <c r="E62" s="1">
        <v>6</v>
      </c>
      <c r="F62" t="s">
        <v>691</v>
      </c>
      <c r="G62" t="s">
        <v>688</v>
      </c>
      <c r="H62" t="s">
        <v>710</v>
      </c>
      <c r="I62" t="s">
        <v>755</v>
      </c>
      <c r="J62" t="s">
        <v>756</v>
      </c>
      <c r="K62" t="s">
        <v>684</v>
      </c>
      <c r="L62" t="s">
        <v>750</v>
      </c>
      <c r="M62" t="s">
        <v>750</v>
      </c>
      <c r="N62" t="s">
        <v>750</v>
      </c>
      <c r="O62" t="s">
        <v>750</v>
      </c>
      <c r="P62" s="1">
        <v>1600</v>
      </c>
      <c r="S62" s="2">
        <v>15</v>
      </c>
      <c r="T62" s="1">
        <f>S62*P62</f>
        <v>24000</v>
      </c>
    </row>
    <row r="63" spans="1:20" ht="15.75" customHeight="1" x14ac:dyDescent="0.2">
      <c r="A63" s="1" t="s">
        <v>551</v>
      </c>
      <c r="C63" s="1" t="s">
        <v>543</v>
      </c>
      <c r="D63" s="1" t="s">
        <v>547</v>
      </c>
      <c r="E63" s="1">
        <v>6</v>
      </c>
      <c r="F63" t="s">
        <v>689</v>
      </c>
      <c r="G63" t="s">
        <v>687</v>
      </c>
      <c r="H63" t="s">
        <v>683</v>
      </c>
      <c r="I63" t="s">
        <v>682</v>
      </c>
      <c r="J63" t="s">
        <v>751</v>
      </c>
      <c r="K63" t="s">
        <v>752</v>
      </c>
      <c r="L63" t="s">
        <v>681</v>
      </c>
      <c r="M63" t="s">
        <v>679</v>
      </c>
      <c r="N63" t="s">
        <v>754</v>
      </c>
      <c r="O63" t="s">
        <v>753</v>
      </c>
      <c r="P63" s="1">
        <v>1000</v>
      </c>
      <c r="R63" s="1">
        <v>41</v>
      </c>
      <c r="S63" s="2">
        <v>11</v>
      </c>
      <c r="T63" s="1">
        <f>S63*P63</f>
        <v>11000</v>
      </c>
    </row>
    <row r="64" spans="1:20" ht="15.75" customHeight="1" x14ac:dyDescent="0.2">
      <c r="A64" s="1" t="s">
        <v>559</v>
      </c>
      <c r="C64" s="1" t="s">
        <v>556</v>
      </c>
      <c r="D64" s="1" t="s">
        <v>547</v>
      </c>
      <c r="E64" s="1">
        <v>6</v>
      </c>
      <c r="F64" t="s">
        <v>689</v>
      </c>
      <c r="G64" t="s">
        <v>688</v>
      </c>
      <c r="H64" t="s">
        <v>752</v>
      </c>
      <c r="I64" t="s">
        <v>691</v>
      </c>
      <c r="J64" t="s">
        <v>684</v>
      </c>
      <c r="K64" t="s">
        <v>757</v>
      </c>
      <c r="L64" t="s">
        <v>750</v>
      </c>
      <c r="M64" t="s">
        <v>750</v>
      </c>
      <c r="N64" t="s">
        <v>750</v>
      </c>
      <c r="O64" t="s">
        <v>750</v>
      </c>
      <c r="P64" s="1">
        <v>1250</v>
      </c>
      <c r="Q64" s="1">
        <v>8</v>
      </c>
      <c r="S64" s="2">
        <v>10</v>
      </c>
      <c r="T64" s="1">
        <f>S64*P64</f>
        <v>12500</v>
      </c>
    </row>
    <row r="65" spans="1:20" ht="15.75" customHeight="1" x14ac:dyDescent="0.2">
      <c r="A65" s="1" t="s">
        <v>555</v>
      </c>
      <c r="C65" s="1" t="s">
        <v>556</v>
      </c>
      <c r="D65" s="1" t="s">
        <v>557</v>
      </c>
      <c r="E65" s="1">
        <v>4</v>
      </c>
      <c r="F65" t="s">
        <v>689</v>
      </c>
      <c r="G65" t="s">
        <v>682</v>
      </c>
      <c r="H65" t="s">
        <v>679</v>
      </c>
      <c r="I65" t="s">
        <v>750</v>
      </c>
      <c r="J65" t="s">
        <v>750</v>
      </c>
      <c r="K65" t="s">
        <v>750</v>
      </c>
      <c r="L65" t="s">
        <v>750</v>
      </c>
      <c r="M65" t="s">
        <v>750</v>
      </c>
      <c r="N65" t="s">
        <v>750</v>
      </c>
      <c r="O65" t="s">
        <v>750</v>
      </c>
      <c r="P65" s="1">
        <v>1300</v>
      </c>
      <c r="R65" s="1">
        <v>31</v>
      </c>
      <c r="S65" s="2">
        <v>5</v>
      </c>
      <c r="T65" s="1">
        <f>S65*P65</f>
        <v>6500</v>
      </c>
    </row>
    <row r="66" spans="1:20" ht="15.75" customHeight="1" x14ac:dyDescent="0.2">
      <c r="A66" s="1" t="s">
        <v>645</v>
      </c>
      <c r="C66" s="1" t="s">
        <v>556</v>
      </c>
      <c r="D66" s="1" t="s">
        <v>557</v>
      </c>
      <c r="E66" s="1">
        <v>6</v>
      </c>
      <c r="F66" t="s">
        <v>682</v>
      </c>
      <c r="G66" t="s">
        <v>681</v>
      </c>
      <c r="H66" t="s">
        <v>761</v>
      </c>
      <c r="I66" t="s">
        <v>691</v>
      </c>
      <c r="J66" t="s">
        <v>750</v>
      </c>
      <c r="K66" t="s">
        <v>750</v>
      </c>
      <c r="L66" t="s">
        <v>750</v>
      </c>
      <c r="M66" t="s">
        <v>750</v>
      </c>
      <c r="N66" t="s">
        <v>750</v>
      </c>
      <c r="O66" t="s">
        <v>750</v>
      </c>
      <c r="P66" s="1">
        <v>1000</v>
      </c>
      <c r="S66" s="2">
        <v>5</v>
      </c>
      <c r="T66" s="1">
        <f>S66*P66</f>
        <v>5000</v>
      </c>
    </row>
    <row r="67" spans="1:20" ht="15.75" customHeight="1" x14ac:dyDescent="0.2">
      <c r="A67" s="1" t="s">
        <v>650</v>
      </c>
      <c r="C67" s="1" t="s">
        <v>543</v>
      </c>
      <c r="D67" s="1" t="s">
        <v>544</v>
      </c>
      <c r="E67" s="1">
        <v>5</v>
      </c>
      <c r="F67" t="s">
        <v>689</v>
      </c>
      <c r="G67" t="s">
        <v>753</v>
      </c>
      <c r="H67" t="s">
        <v>682</v>
      </c>
      <c r="I67" t="s">
        <v>766</v>
      </c>
      <c r="J67" t="s">
        <v>750</v>
      </c>
      <c r="K67" t="s">
        <v>750</v>
      </c>
      <c r="L67" t="s">
        <v>750</v>
      </c>
      <c r="M67" t="s">
        <v>750</v>
      </c>
      <c r="N67" t="s">
        <v>750</v>
      </c>
      <c r="O67" t="s">
        <v>750</v>
      </c>
      <c r="P67" s="1">
        <v>800</v>
      </c>
      <c r="S67" s="2">
        <v>5</v>
      </c>
      <c r="T67" s="1">
        <f>S67*P67</f>
        <v>4000</v>
      </c>
    </row>
    <row r="68" spans="1:20" ht="15.75" customHeight="1" x14ac:dyDescent="0.2">
      <c r="A68" s="1" t="s">
        <v>654</v>
      </c>
      <c r="B68" s="1" t="s">
        <v>655</v>
      </c>
      <c r="C68" s="1" t="s">
        <v>543</v>
      </c>
      <c r="D68" s="1" t="s">
        <v>576</v>
      </c>
      <c r="E68" s="1">
        <v>5</v>
      </c>
      <c r="F68" t="s">
        <v>681</v>
      </c>
      <c r="G68" t="s">
        <v>760</v>
      </c>
      <c r="H68" t="s">
        <v>697</v>
      </c>
      <c r="I68" t="s">
        <v>761</v>
      </c>
      <c r="J68" t="s">
        <v>683</v>
      </c>
      <c r="K68" t="s">
        <v>750</v>
      </c>
      <c r="L68" t="s">
        <v>750</v>
      </c>
      <c r="M68" t="s">
        <v>750</v>
      </c>
      <c r="N68" t="s">
        <v>750</v>
      </c>
      <c r="O68" t="s">
        <v>750</v>
      </c>
      <c r="P68" s="1">
        <v>1450</v>
      </c>
      <c r="R68" s="1">
        <v>8</v>
      </c>
      <c r="S68" s="2">
        <v>4</v>
      </c>
      <c r="T68" s="1">
        <f>S68*P68</f>
        <v>5800</v>
      </c>
    </row>
    <row r="69" spans="1:20" ht="15.75" customHeight="1" x14ac:dyDescent="0.2">
      <c r="S69" s="5"/>
    </row>
    <row r="70" spans="1:20" ht="15.75" customHeight="1" x14ac:dyDescent="0.2">
      <c r="S70" s="5"/>
    </row>
    <row r="71" spans="1:20" ht="15.75" customHeight="1" x14ac:dyDescent="0.2">
      <c r="S71" s="5"/>
    </row>
    <row r="72" spans="1:20" ht="15.75" customHeight="1" x14ac:dyDescent="0.2">
      <c r="S72" s="5"/>
    </row>
    <row r="73" spans="1:20" ht="15.75" customHeight="1" x14ac:dyDescent="0.2">
      <c r="S73" s="5"/>
    </row>
    <row r="74" spans="1:20" ht="15.75" customHeight="1" x14ac:dyDescent="0.2">
      <c r="S74" s="5"/>
    </row>
    <row r="75" spans="1:20" ht="15.75" customHeight="1" x14ac:dyDescent="0.2">
      <c r="S75" s="5"/>
    </row>
    <row r="76" spans="1:20" ht="15.75" customHeight="1" x14ac:dyDescent="0.2">
      <c r="S76" s="5"/>
    </row>
    <row r="77" spans="1:20" ht="15.75" customHeight="1" x14ac:dyDescent="0.2">
      <c r="S77" s="5"/>
    </row>
    <row r="78" spans="1:20" ht="15.75" customHeight="1" x14ac:dyDescent="0.2">
      <c r="S78" s="5"/>
    </row>
    <row r="79" spans="1:20" ht="15.75" customHeight="1" x14ac:dyDescent="0.2">
      <c r="S79" s="5"/>
    </row>
    <row r="80" spans="1:20" ht="15.75" customHeight="1" x14ac:dyDescent="0.2">
      <c r="S80" s="5"/>
    </row>
    <row r="81" spans="19:19" ht="15.75" customHeight="1" x14ac:dyDescent="0.2">
      <c r="S81" s="5"/>
    </row>
    <row r="82" spans="19:19" ht="15.75" customHeight="1" x14ac:dyDescent="0.2">
      <c r="S82" s="5"/>
    </row>
    <row r="83" spans="19:19" ht="15.75" customHeight="1" x14ac:dyDescent="0.2">
      <c r="S83" s="5"/>
    </row>
    <row r="84" spans="19:19" ht="15.75" customHeight="1" x14ac:dyDescent="0.2">
      <c r="S84" s="5"/>
    </row>
    <row r="85" spans="19:19" ht="15.75" customHeight="1" x14ac:dyDescent="0.2">
      <c r="S85" s="5"/>
    </row>
    <row r="86" spans="19:19" ht="15.75" customHeight="1" x14ac:dyDescent="0.2">
      <c r="S86" s="5"/>
    </row>
    <row r="87" spans="19:19" ht="15.75" customHeight="1" x14ac:dyDescent="0.2">
      <c r="S87" s="5"/>
    </row>
    <row r="88" spans="19:19" ht="15.75" customHeight="1" x14ac:dyDescent="0.2">
      <c r="S88" s="5"/>
    </row>
    <row r="89" spans="19:19" ht="15.75" customHeight="1" x14ac:dyDescent="0.2">
      <c r="S89" s="5"/>
    </row>
    <row r="90" spans="19:19" ht="15.75" customHeight="1" x14ac:dyDescent="0.2">
      <c r="S90" s="5"/>
    </row>
    <row r="91" spans="19:19" ht="15.75" customHeight="1" x14ac:dyDescent="0.2">
      <c r="S91" s="5"/>
    </row>
    <row r="92" spans="19:19" ht="15.75" customHeight="1" x14ac:dyDescent="0.2">
      <c r="S92" s="5"/>
    </row>
    <row r="93" spans="19:19" ht="15.75" customHeight="1" x14ac:dyDescent="0.2">
      <c r="S93" s="5"/>
    </row>
    <row r="94" spans="19:19" ht="15.75" customHeight="1" x14ac:dyDescent="0.2">
      <c r="S94" s="5"/>
    </row>
    <row r="95" spans="19:19" ht="15.75" customHeight="1" x14ac:dyDescent="0.2">
      <c r="S95" s="5"/>
    </row>
    <row r="96" spans="19:19" ht="15.75" customHeight="1" x14ac:dyDescent="0.2">
      <c r="S96" s="5"/>
    </row>
    <row r="97" spans="19:19" ht="15.75" customHeight="1" x14ac:dyDescent="0.2">
      <c r="S97" s="5"/>
    </row>
    <row r="98" spans="19:19" ht="15.75" customHeight="1" x14ac:dyDescent="0.2">
      <c r="S98" s="5"/>
    </row>
    <row r="99" spans="19:19" ht="15.75" customHeight="1" x14ac:dyDescent="0.2">
      <c r="S99" s="5"/>
    </row>
    <row r="100" spans="19:19" ht="15.75" customHeight="1" x14ac:dyDescent="0.2">
      <c r="S100" s="5"/>
    </row>
    <row r="101" spans="19:19" ht="15.75" customHeight="1" x14ac:dyDescent="0.2">
      <c r="S101" s="5"/>
    </row>
    <row r="102" spans="19:19" ht="15.75" customHeight="1" x14ac:dyDescent="0.2">
      <c r="S102" s="5"/>
    </row>
    <row r="103" spans="19:19" ht="15.75" customHeight="1" x14ac:dyDescent="0.2">
      <c r="S103" s="5"/>
    </row>
    <row r="104" spans="19:19" ht="15.75" customHeight="1" x14ac:dyDescent="0.2">
      <c r="S104" s="5"/>
    </row>
    <row r="105" spans="19:19" ht="15.75" customHeight="1" x14ac:dyDescent="0.2">
      <c r="S105" s="5"/>
    </row>
    <row r="106" spans="19:19" ht="15.75" customHeight="1" x14ac:dyDescent="0.2">
      <c r="S106" s="5"/>
    </row>
    <row r="107" spans="19:19" ht="15.75" customHeight="1" x14ac:dyDescent="0.2">
      <c r="S107" s="5"/>
    </row>
    <row r="108" spans="19:19" ht="15.75" customHeight="1" x14ac:dyDescent="0.2">
      <c r="S108" s="5"/>
    </row>
    <row r="109" spans="19:19" ht="15.75" customHeight="1" x14ac:dyDescent="0.2">
      <c r="S109" s="5"/>
    </row>
    <row r="110" spans="19:19" ht="15.75" customHeight="1" x14ac:dyDescent="0.2">
      <c r="S110" s="5"/>
    </row>
    <row r="111" spans="19:19" ht="15.75" customHeight="1" x14ac:dyDescent="0.2">
      <c r="S111" s="5"/>
    </row>
    <row r="112" spans="19:19" ht="15.75" customHeight="1" x14ac:dyDescent="0.2">
      <c r="S112" s="5"/>
    </row>
    <row r="113" spans="19:19" ht="15.75" customHeight="1" x14ac:dyDescent="0.2">
      <c r="S113" s="5"/>
    </row>
    <row r="114" spans="19:19" ht="15.75" customHeight="1" x14ac:dyDescent="0.2">
      <c r="S114" s="5"/>
    </row>
    <row r="115" spans="19:19" ht="15.75" customHeight="1" x14ac:dyDescent="0.2">
      <c r="S115" s="5"/>
    </row>
    <row r="116" spans="19:19" ht="15.75" customHeight="1" x14ac:dyDescent="0.2">
      <c r="S116" s="5"/>
    </row>
    <row r="117" spans="19:19" ht="15.75" customHeight="1" x14ac:dyDescent="0.2">
      <c r="S117" s="5"/>
    </row>
    <row r="118" spans="19:19" ht="15.75" customHeight="1" x14ac:dyDescent="0.2">
      <c r="S118" s="5"/>
    </row>
    <row r="119" spans="19:19" ht="15.75" customHeight="1" x14ac:dyDescent="0.2">
      <c r="S119" s="5"/>
    </row>
    <row r="120" spans="19:19" ht="15.75" customHeight="1" x14ac:dyDescent="0.2">
      <c r="S120" s="5"/>
    </row>
    <row r="121" spans="19:19" ht="15.75" customHeight="1" x14ac:dyDescent="0.2">
      <c r="S121" s="5"/>
    </row>
    <row r="122" spans="19:19" ht="15.75" customHeight="1" x14ac:dyDescent="0.2">
      <c r="S122" s="5"/>
    </row>
    <row r="123" spans="19:19" ht="15.75" customHeight="1" x14ac:dyDescent="0.2">
      <c r="S123" s="5"/>
    </row>
    <row r="124" spans="19:19" ht="15.75" customHeight="1" x14ac:dyDescent="0.2">
      <c r="S124" s="5"/>
    </row>
    <row r="125" spans="19:19" ht="15.75" customHeight="1" x14ac:dyDescent="0.2">
      <c r="S125" s="5"/>
    </row>
    <row r="126" spans="19:19" ht="15.75" customHeight="1" x14ac:dyDescent="0.2">
      <c r="S126" s="5"/>
    </row>
    <row r="127" spans="19:19" ht="15.75" customHeight="1" x14ac:dyDescent="0.2">
      <c r="S127" s="5"/>
    </row>
    <row r="128" spans="19:19" ht="15.75" customHeight="1" x14ac:dyDescent="0.2">
      <c r="S128" s="5"/>
    </row>
    <row r="129" spans="19:19" ht="15.75" customHeight="1" x14ac:dyDescent="0.2">
      <c r="S129" s="5"/>
    </row>
    <row r="130" spans="19:19" ht="15.75" customHeight="1" x14ac:dyDescent="0.2">
      <c r="S130" s="5"/>
    </row>
    <row r="131" spans="19:19" ht="15.75" customHeight="1" x14ac:dyDescent="0.2">
      <c r="S131" s="5"/>
    </row>
    <row r="132" spans="19:19" ht="15.75" customHeight="1" x14ac:dyDescent="0.2">
      <c r="S132" s="5"/>
    </row>
    <row r="133" spans="19:19" ht="15.75" customHeight="1" x14ac:dyDescent="0.2">
      <c r="S133" s="5"/>
    </row>
    <row r="134" spans="19:19" ht="15.75" customHeight="1" x14ac:dyDescent="0.2">
      <c r="S134" s="5"/>
    </row>
    <row r="135" spans="19:19" ht="15.75" customHeight="1" x14ac:dyDescent="0.2">
      <c r="S135" s="5"/>
    </row>
    <row r="136" spans="19:19" ht="15.75" customHeight="1" x14ac:dyDescent="0.2">
      <c r="S136" s="5"/>
    </row>
    <row r="137" spans="19:19" ht="15.75" customHeight="1" x14ac:dyDescent="0.2">
      <c r="S137" s="5"/>
    </row>
    <row r="138" spans="19:19" ht="15.75" customHeight="1" x14ac:dyDescent="0.2">
      <c r="S138" s="5"/>
    </row>
    <row r="139" spans="19:19" ht="15.75" customHeight="1" x14ac:dyDescent="0.2">
      <c r="S139" s="5"/>
    </row>
    <row r="140" spans="19:19" ht="15.75" customHeight="1" x14ac:dyDescent="0.2">
      <c r="S140" s="5"/>
    </row>
    <row r="141" spans="19:19" ht="15.75" customHeight="1" x14ac:dyDescent="0.2">
      <c r="S141" s="5"/>
    </row>
    <row r="142" spans="19:19" ht="15.75" customHeight="1" x14ac:dyDescent="0.2">
      <c r="S142" s="5"/>
    </row>
    <row r="143" spans="19:19" ht="15.75" customHeight="1" x14ac:dyDescent="0.2">
      <c r="S143" s="5"/>
    </row>
    <row r="144" spans="19:19" ht="15.75" customHeight="1" x14ac:dyDescent="0.2">
      <c r="S144" s="5"/>
    </row>
    <row r="145" spans="19:19" ht="15.75" customHeight="1" x14ac:dyDescent="0.2">
      <c r="S145" s="5"/>
    </row>
    <row r="146" spans="19:19" ht="15.75" customHeight="1" x14ac:dyDescent="0.2">
      <c r="S146" s="5"/>
    </row>
    <row r="147" spans="19:19" ht="15.75" customHeight="1" x14ac:dyDescent="0.2">
      <c r="S147" s="5"/>
    </row>
    <row r="148" spans="19:19" ht="15.75" customHeight="1" x14ac:dyDescent="0.2">
      <c r="S148" s="5"/>
    </row>
    <row r="149" spans="19:19" ht="15.75" customHeight="1" x14ac:dyDescent="0.2">
      <c r="S149" s="5"/>
    </row>
    <row r="150" spans="19:19" ht="15.75" customHeight="1" x14ac:dyDescent="0.2">
      <c r="S150" s="5"/>
    </row>
    <row r="151" spans="19:19" ht="15.75" customHeight="1" x14ac:dyDescent="0.2">
      <c r="S151" s="5"/>
    </row>
    <row r="152" spans="19:19" ht="15.75" customHeight="1" x14ac:dyDescent="0.2">
      <c r="S152" s="5"/>
    </row>
    <row r="153" spans="19:19" ht="15.75" customHeight="1" x14ac:dyDescent="0.2">
      <c r="S153" s="5"/>
    </row>
    <row r="154" spans="19:19" ht="15.75" customHeight="1" x14ac:dyDescent="0.2">
      <c r="S154" s="5"/>
    </row>
    <row r="155" spans="19:19" ht="15.75" customHeight="1" x14ac:dyDescent="0.2">
      <c r="S155" s="5"/>
    </row>
    <row r="156" spans="19:19" ht="15.75" customHeight="1" x14ac:dyDescent="0.2">
      <c r="S156" s="5"/>
    </row>
    <row r="157" spans="19:19" ht="15.75" customHeight="1" x14ac:dyDescent="0.2">
      <c r="S157" s="5"/>
    </row>
    <row r="158" spans="19:19" ht="15.75" customHeight="1" x14ac:dyDescent="0.2">
      <c r="S158" s="5"/>
    </row>
    <row r="159" spans="19:19" ht="15.75" customHeight="1" x14ac:dyDescent="0.2">
      <c r="S159" s="5"/>
    </row>
    <row r="160" spans="19:19" ht="15.75" customHeight="1" x14ac:dyDescent="0.2">
      <c r="S160" s="5"/>
    </row>
    <row r="161" spans="19:19" ht="15.75" customHeight="1" x14ac:dyDescent="0.2">
      <c r="S161" s="5"/>
    </row>
    <row r="162" spans="19:19" ht="15.75" customHeight="1" x14ac:dyDescent="0.2">
      <c r="S162" s="5"/>
    </row>
    <row r="163" spans="19:19" ht="15.75" customHeight="1" x14ac:dyDescent="0.2">
      <c r="S163" s="5"/>
    </row>
    <row r="164" spans="19:19" ht="15.75" customHeight="1" x14ac:dyDescent="0.2">
      <c r="S164" s="5"/>
    </row>
    <row r="165" spans="19:19" ht="15.75" customHeight="1" x14ac:dyDescent="0.2">
      <c r="S165" s="5"/>
    </row>
    <row r="166" spans="19:19" ht="15.75" customHeight="1" x14ac:dyDescent="0.2">
      <c r="S166" s="5"/>
    </row>
    <row r="167" spans="19:19" ht="15.75" customHeight="1" x14ac:dyDescent="0.2">
      <c r="S167" s="5"/>
    </row>
    <row r="168" spans="19:19" ht="15.75" customHeight="1" x14ac:dyDescent="0.2">
      <c r="S168" s="5"/>
    </row>
    <row r="169" spans="19:19" ht="15.75" customHeight="1" x14ac:dyDescent="0.2">
      <c r="S169" s="5"/>
    </row>
    <row r="170" spans="19:19" ht="15.75" customHeight="1" x14ac:dyDescent="0.2">
      <c r="S170" s="5"/>
    </row>
    <row r="171" spans="19:19" ht="15.75" customHeight="1" x14ac:dyDescent="0.2">
      <c r="S171" s="5"/>
    </row>
    <row r="172" spans="19:19" ht="15.75" customHeight="1" x14ac:dyDescent="0.2">
      <c r="S172" s="5"/>
    </row>
    <row r="173" spans="19:19" ht="15.75" customHeight="1" x14ac:dyDescent="0.2">
      <c r="S173" s="5"/>
    </row>
    <row r="174" spans="19:19" ht="15.75" customHeight="1" x14ac:dyDescent="0.2">
      <c r="S174" s="5"/>
    </row>
    <row r="175" spans="19:19" ht="15.75" customHeight="1" x14ac:dyDescent="0.2">
      <c r="S175" s="5"/>
    </row>
    <row r="176" spans="19:19" ht="15.75" customHeight="1" x14ac:dyDescent="0.2">
      <c r="S176" s="5"/>
    </row>
    <row r="177" spans="19:19" ht="15.75" customHeight="1" x14ac:dyDescent="0.2">
      <c r="S177" s="5"/>
    </row>
    <row r="178" spans="19:19" ht="15.75" customHeight="1" x14ac:dyDescent="0.2">
      <c r="S178" s="5"/>
    </row>
    <row r="179" spans="19:19" ht="15.75" customHeight="1" x14ac:dyDescent="0.2">
      <c r="S179" s="5"/>
    </row>
    <row r="180" spans="19:19" ht="15.75" customHeight="1" x14ac:dyDescent="0.2">
      <c r="S180" s="5"/>
    </row>
    <row r="181" spans="19:19" ht="15.75" customHeight="1" x14ac:dyDescent="0.2">
      <c r="S181" s="5"/>
    </row>
    <row r="182" spans="19:19" ht="15.75" customHeight="1" x14ac:dyDescent="0.2">
      <c r="S182" s="5"/>
    </row>
    <row r="183" spans="19:19" ht="15.75" customHeight="1" x14ac:dyDescent="0.2">
      <c r="S183" s="5"/>
    </row>
    <row r="184" spans="19:19" ht="15.75" customHeight="1" x14ac:dyDescent="0.2">
      <c r="S184" s="5"/>
    </row>
    <row r="185" spans="19:19" ht="15.75" customHeight="1" x14ac:dyDescent="0.2">
      <c r="S185" s="5"/>
    </row>
    <row r="186" spans="19:19" ht="15.75" customHeight="1" x14ac:dyDescent="0.2">
      <c r="S186" s="5"/>
    </row>
    <row r="187" spans="19:19" ht="15.75" customHeight="1" x14ac:dyDescent="0.2">
      <c r="S187" s="5"/>
    </row>
    <row r="188" spans="19:19" ht="15.75" customHeight="1" x14ac:dyDescent="0.2">
      <c r="S188" s="5"/>
    </row>
    <row r="189" spans="19:19" ht="15.75" customHeight="1" x14ac:dyDescent="0.2">
      <c r="S189" s="5"/>
    </row>
    <row r="190" spans="19:19" ht="15.75" customHeight="1" x14ac:dyDescent="0.2">
      <c r="S190" s="5"/>
    </row>
    <row r="191" spans="19:19" ht="15.75" customHeight="1" x14ac:dyDescent="0.2">
      <c r="S191" s="5"/>
    </row>
    <row r="192" spans="19:19" ht="15.75" customHeight="1" x14ac:dyDescent="0.2">
      <c r="S192" s="5"/>
    </row>
    <row r="193" spans="19:19" ht="15.75" customHeight="1" x14ac:dyDescent="0.2">
      <c r="S193" s="5"/>
    </row>
    <row r="194" spans="19:19" ht="15.75" customHeight="1" x14ac:dyDescent="0.2">
      <c r="S194" s="5"/>
    </row>
    <row r="195" spans="19:19" ht="15.75" customHeight="1" x14ac:dyDescent="0.2">
      <c r="S195" s="5"/>
    </row>
    <row r="196" spans="19:19" ht="15.75" customHeight="1" x14ac:dyDescent="0.2">
      <c r="S196" s="5"/>
    </row>
    <row r="197" spans="19:19" ht="15.75" customHeight="1" x14ac:dyDescent="0.2">
      <c r="S197" s="5"/>
    </row>
    <row r="198" spans="19:19" ht="15.75" customHeight="1" x14ac:dyDescent="0.2">
      <c r="S198" s="5"/>
    </row>
    <row r="199" spans="19:19" ht="15.75" customHeight="1" x14ac:dyDescent="0.2">
      <c r="S199" s="5"/>
    </row>
    <row r="200" spans="19:19" ht="15.75" customHeight="1" x14ac:dyDescent="0.2">
      <c r="S200" s="5"/>
    </row>
    <row r="201" spans="19:19" ht="15.75" customHeight="1" x14ac:dyDescent="0.2">
      <c r="S201" s="5"/>
    </row>
    <row r="202" spans="19:19" ht="15.75" customHeight="1" x14ac:dyDescent="0.2">
      <c r="S202" s="5"/>
    </row>
    <row r="203" spans="19:19" ht="15.75" customHeight="1" x14ac:dyDescent="0.2">
      <c r="S203" s="5"/>
    </row>
    <row r="204" spans="19:19" ht="15.75" customHeight="1" x14ac:dyDescent="0.2">
      <c r="S204" s="5"/>
    </row>
    <row r="205" spans="19:19" ht="15.75" customHeight="1" x14ac:dyDescent="0.2">
      <c r="S205" s="5"/>
    </row>
    <row r="206" spans="19:19" ht="15.75" customHeight="1" x14ac:dyDescent="0.2">
      <c r="S206" s="5"/>
    </row>
    <row r="207" spans="19:19" ht="15.75" customHeight="1" x14ac:dyDescent="0.2">
      <c r="S207" s="5"/>
    </row>
    <row r="208" spans="19:19" ht="15.75" customHeight="1" x14ac:dyDescent="0.2">
      <c r="S208" s="5"/>
    </row>
    <row r="209" spans="19:19" ht="15.75" customHeight="1" x14ac:dyDescent="0.2">
      <c r="S209" s="5"/>
    </row>
    <row r="210" spans="19:19" ht="15.75" customHeight="1" x14ac:dyDescent="0.2">
      <c r="S210" s="5"/>
    </row>
    <row r="211" spans="19:19" ht="15.75" customHeight="1" x14ac:dyDescent="0.2">
      <c r="S211" s="5"/>
    </row>
    <row r="212" spans="19:19" ht="15.75" customHeight="1" x14ac:dyDescent="0.2">
      <c r="S212" s="5"/>
    </row>
    <row r="213" spans="19:19" ht="15.75" customHeight="1" x14ac:dyDescent="0.2">
      <c r="S213" s="5"/>
    </row>
    <row r="214" spans="19:19" ht="15.75" customHeight="1" x14ac:dyDescent="0.2">
      <c r="S214" s="5"/>
    </row>
    <row r="215" spans="19:19" ht="15.75" customHeight="1" x14ac:dyDescent="0.2">
      <c r="S215" s="5"/>
    </row>
    <row r="216" spans="19:19" ht="15.75" customHeight="1" x14ac:dyDescent="0.2">
      <c r="S216" s="5"/>
    </row>
    <row r="217" spans="19:19" ht="15.75" customHeight="1" x14ac:dyDescent="0.2">
      <c r="S217" s="5"/>
    </row>
    <row r="218" spans="19:19" ht="15.75" customHeight="1" x14ac:dyDescent="0.2">
      <c r="S218" s="5"/>
    </row>
    <row r="219" spans="19:19" ht="15.75" customHeight="1" x14ac:dyDescent="0.2">
      <c r="S219" s="5"/>
    </row>
    <row r="220" spans="19:19" ht="15.75" customHeight="1" x14ac:dyDescent="0.2">
      <c r="S220" s="5"/>
    </row>
    <row r="221" spans="19:19" ht="15.75" customHeight="1" x14ac:dyDescent="0.2">
      <c r="S221" s="5"/>
    </row>
    <row r="222" spans="19:19" ht="15.75" customHeight="1" x14ac:dyDescent="0.2">
      <c r="S222" s="5"/>
    </row>
    <row r="223" spans="19:19" ht="15.75" customHeight="1" x14ac:dyDescent="0.2">
      <c r="S223" s="5"/>
    </row>
    <row r="224" spans="19:19" ht="15.75" customHeight="1" x14ac:dyDescent="0.2">
      <c r="S224" s="5"/>
    </row>
    <row r="225" spans="19:19" ht="15.75" customHeight="1" x14ac:dyDescent="0.2">
      <c r="S225" s="5"/>
    </row>
    <row r="226" spans="19:19" ht="15.75" customHeight="1" x14ac:dyDescent="0.2">
      <c r="S226" s="5"/>
    </row>
    <row r="227" spans="19:19" ht="15.75" customHeight="1" x14ac:dyDescent="0.2">
      <c r="S227" s="5"/>
    </row>
    <row r="228" spans="19:19" ht="15.75" customHeight="1" x14ac:dyDescent="0.2">
      <c r="S228" s="5"/>
    </row>
    <row r="229" spans="19:19" ht="15.75" customHeight="1" x14ac:dyDescent="0.2">
      <c r="S229" s="5"/>
    </row>
    <row r="230" spans="19:19" ht="15.75" customHeight="1" x14ac:dyDescent="0.2">
      <c r="S230" s="5"/>
    </row>
    <row r="231" spans="19:19" ht="15.75" customHeight="1" x14ac:dyDescent="0.2">
      <c r="S231" s="5"/>
    </row>
    <row r="232" spans="19:19" ht="15.75" customHeight="1" x14ac:dyDescent="0.2">
      <c r="S232" s="5"/>
    </row>
    <row r="233" spans="19:19" ht="15.75" customHeight="1" x14ac:dyDescent="0.2">
      <c r="S233" s="5"/>
    </row>
    <row r="234" spans="19:19" ht="15.75" customHeight="1" x14ac:dyDescent="0.2">
      <c r="S234" s="5"/>
    </row>
    <row r="235" spans="19:19" ht="15.75" customHeight="1" x14ac:dyDescent="0.2">
      <c r="S235" s="5"/>
    </row>
    <row r="236" spans="19:19" ht="15.75" customHeight="1" x14ac:dyDescent="0.2">
      <c r="S236" s="5"/>
    </row>
    <row r="237" spans="19:19" ht="15.75" customHeight="1" x14ac:dyDescent="0.2">
      <c r="S237" s="5"/>
    </row>
    <row r="238" spans="19:19" ht="15.75" customHeight="1" x14ac:dyDescent="0.2">
      <c r="S238" s="5"/>
    </row>
    <row r="239" spans="19:19" ht="15.75" customHeight="1" x14ac:dyDescent="0.2">
      <c r="S239" s="5"/>
    </row>
    <row r="240" spans="19:19" ht="15.75" customHeight="1" x14ac:dyDescent="0.2">
      <c r="S240" s="5"/>
    </row>
    <row r="241" spans="19:19" ht="15.75" customHeight="1" x14ac:dyDescent="0.2">
      <c r="S241" s="5"/>
    </row>
    <row r="242" spans="19:19" ht="15.75" customHeight="1" x14ac:dyDescent="0.2">
      <c r="S242" s="5"/>
    </row>
    <row r="243" spans="19:19" ht="15.75" customHeight="1" x14ac:dyDescent="0.2">
      <c r="S243" s="5"/>
    </row>
    <row r="244" spans="19:19" ht="15.75" customHeight="1" x14ac:dyDescent="0.2">
      <c r="S244" s="5"/>
    </row>
    <row r="245" spans="19:19" ht="15.75" customHeight="1" x14ac:dyDescent="0.2">
      <c r="S245" s="5"/>
    </row>
    <row r="246" spans="19:19" ht="15.75" customHeight="1" x14ac:dyDescent="0.2">
      <c r="S246" s="5"/>
    </row>
    <row r="247" spans="19:19" ht="15.75" customHeight="1" x14ac:dyDescent="0.2">
      <c r="S247" s="5"/>
    </row>
    <row r="248" spans="19:19" ht="15.75" customHeight="1" x14ac:dyDescent="0.2">
      <c r="S248" s="5"/>
    </row>
    <row r="249" spans="19:19" ht="15.75" customHeight="1" x14ac:dyDescent="0.2">
      <c r="S249" s="5"/>
    </row>
    <row r="250" spans="19:19" ht="15.75" customHeight="1" x14ac:dyDescent="0.2">
      <c r="S250" s="5"/>
    </row>
    <row r="251" spans="19:19" ht="15.75" customHeight="1" x14ac:dyDescent="0.2">
      <c r="S251" s="5"/>
    </row>
    <row r="252" spans="19:19" ht="15.75" customHeight="1" x14ac:dyDescent="0.2">
      <c r="S252" s="5"/>
    </row>
    <row r="253" spans="19:19" ht="15.75" customHeight="1" x14ac:dyDescent="0.2">
      <c r="S253" s="5"/>
    </row>
    <row r="254" spans="19:19" ht="15.75" customHeight="1" x14ac:dyDescent="0.2">
      <c r="S254" s="5"/>
    </row>
    <row r="255" spans="19:19" ht="15.75" customHeight="1" x14ac:dyDescent="0.2">
      <c r="S255" s="5"/>
    </row>
    <row r="256" spans="19:19" ht="15.75" customHeight="1" x14ac:dyDescent="0.2">
      <c r="S256" s="5"/>
    </row>
    <row r="257" spans="19:19" ht="15.75" customHeight="1" x14ac:dyDescent="0.2">
      <c r="S257" s="5"/>
    </row>
    <row r="258" spans="19:19" ht="15.75" customHeight="1" x14ac:dyDescent="0.2">
      <c r="S258" s="5"/>
    </row>
    <row r="259" spans="19:19" ht="15.75" customHeight="1" x14ac:dyDescent="0.2">
      <c r="S259" s="5"/>
    </row>
    <row r="260" spans="19:19" ht="15.75" customHeight="1" x14ac:dyDescent="0.2">
      <c r="S260" s="5"/>
    </row>
    <row r="261" spans="19:19" ht="15.75" customHeight="1" x14ac:dyDescent="0.2">
      <c r="S261" s="5"/>
    </row>
    <row r="262" spans="19:19" ht="15.75" customHeight="1" x14ac:dyDescent="0.2">
      <c r="S262" s="5"/>
    </row>
    <row r="263" spans="19:19" ht="15.75" customHeight="1" x14ac:dyDescent="0.2">
      <c r="S263" s="5"/>
    </row>
    <row r="264" spans="19:19" ht="15.75" customHeight="1" x14ac:dyDescent="0.2">
      <c r="S264" s="5"/>
    </row>
    <row r="265" spans="19:19" ht="15.75" customHeight="1" x14ac:dyDescent="0.2">
      <c r="S265" s="5"/>
    </row>
    <row r="266" spans="19:19" ht="15.75" customHeight="1" x14ac:dyDescent="0.2">
      <c r="S266" s="5"/>
    </row>
    <row r="267" spans="19:19" ht="15.75" customHeight="1" x14ac:dyDescent="0.2">
      <c r="S267" s="5"/>
    </row>
    <row r="268" spans="19:19" ht="15.75" customHeight="1" x14ac:dyDescent="0.2">
      <c r="S268" s="5"/>
    </row>
    <row r="269" spans="19:19" ht="15.75" customHeight="1" x14ac:dyDescent="0.2">
      <c r="S269" s="5"/>
    </row>
    <row r="270" spans="19:19" ht="15.75" customHeight="1" x14ac:dyDescent="0.2">
      <c r="S270" s="5"/>
    </row>
    <row r="271" spans="19:19" ht="15.75" customHeight="1" x14ac:dyDescent="0.2">
      <c r="S271" s="5"/>
    </row>
    <row r="272" spans="19:19" ht="15.75" customHeight="1" x14ac:dyDescent="0.2">
      <c r="S272" s="5"/>
    </row>
    <row r="273" spans="19:19" ht="15.75" customHeight="1" x14ac:dyDescent="0.2">
      <c r="S273" s="5"/>
    </row>
    <row r="274" spans="19:19" ht="15.75" customHeight="1" x14ac:dyDescent="0.2">
      <c r="S274" s="5"/>
    </row>
    <row r="275" spans="19:19" ht="15.75" customHeight="1" x14ac:dyDescent="0.2">
      <c r="S275" s="5"/>
    </row>
    <row r="276" spans="19:19" ht="15.75" customHeight="1" x14ac:dyDescent="0.2">
      <c r="S276" s="5"/>
    </row>
    <row r="277" spans="19:19" ht="15.75" customHeight="1" x14ac:dyDescent="0.2">
      <c r="S277" s="5"/>
    </row>
    <row r="278" spans="19:19" ht="15.75" customHeight="1" x14ac:dyDescent="0.2">
      <c r="S278" s="5"/>
    </row>
    <row r="279" spans="19:19" ht="15.75" customHeight="1" x14ac:dyDescent="0.2">
      <c r="S279" s="5"/>
    </row>
    <row r="280" spans="19:19" ht="15.75" customHeight="1" x14ac:dyDescent="0.2">
      <c r="S280" s="5"/>
    </row>
    <row r="281" spans="19:19" ht="15.75" customHeight="1" x14ac:dyDescent="0.2">
      <c r="S281" s="5"/>
    </row>
    <row r="282" spans="19:19" ht="15.75" customHeight="1" x14ac:dyDescent="0.2">
      <c r="S282" s="5"/>
    </row>
    <row r="283" spans="19:19" ht="15.75" customHeight="1" x14ac:dyDescent="0.2">
      <c r="S283" s="5"/>
    </row>
    <row r="284" spans="19:19" ht="15.75" customHeight="1" x14ac:dyDescent="0.2">
      <c r="S284" s="5"/>
    </row>
    <row r="285" spans="19:19" ht="15.75" customHeight="1" x14ac:dyDescent="0.2">
      <c r="S285" s="5"/>
    </row>
    <row r="286" spans="19:19" ht="15.75" customHeight="1" x14ac:dyDescent="0.2">
      <c r="S286" s="5"/>
    </row>
    <row r="287" spans="19:19" ht="15.75" customHeight="1" x14ac:dyDescent="0.2">
      <c r="S287" s="5"/>
    </row>
    <row r="288" spans="19:19" ht="15.75" customHeight="1" x14ac:dyDescent="0.2">
      <c r="S288" s="5"/>
    </row>
    <row r="289" spans="19:19" ht="15.75" customHeight="1" x14ac:dyDescent="0.2">
      <c r="S289" s="5"/>
    </row>
    <row r="290" spans="19:19" ht="15.75" customHeight="1" x14ac:dyDescent="0.2">
      <c r="S290" s="5"/>
    </row>
    <row r="291" spans="19:19" ht="15.75" customHeight="1" x14ac:dyDescent="0.2">
      <c r="S291" s="5"/>
    </row>
    <row r="292" spans="19:19" ht="15.75" customHeight="1" x14ac:dyDescent="0.2">
      <c r="S292" s="5"/>
    </row>
    <row r="293" spans="19:19" ht="15.75" customHeight="1" x14ac:dyDescent="0.2">
      <c r="S293" s="5"/>
    </row>
    <row r="294" spans="19:19" ht="15.75" customHeight="1" x14ac:dyDescent="0.2">
      <c r="S294" s="5"/>
    </row>
    <row r="295" spans="19:19" ht="15.75" customHeight="1" x14ac:dyDescent="0.2">
      <c r="S295" s="5"/>
    </row>
    <row r="296" spans="19:19" ht="15.75" customHeight="1" x14ac:dyDescent="0.2">
      <c r="S296" s="5"/>
    </row>
    <row r="297" spans="19:19" ht="15.75" customHeight="1" x14ac:dyDescent="0.2">
      <c r="S297" s="5"/>
    </row>
    <row r="298" spans="19:19" ht="15.75" customHeight="1" x14ac:dyDescent="0.2">
      <c r="S298" s="5"/>
    </row>
    <row r="299" spans="19:19" ht="15.75" customHeight="1" x14ac:dyDescent="0.2">
      <c r="S299" s="5"/>
    </row>
    <row r="300" spans="19:19" ht="15.75" customHeight="1" x14ac:dyDescent="0.2">
      <c r="S300" s="5"/>
    </row>
    <row r="301" spans="19:19" ht="15.75" customHeight="1" x14ac:dyDescent="0.2">
      <c r="S301" s="5"/>
    </row>
    <row r="302" spans="19:19" ht="15.75" customHeight="1" x14ac:dyDescent="0.2">
      <c r="S302" s="5"/>
    </row>
    <row r="303" spans="19:19" ht="15.75" customHeight="1" x14ac:dyDescent="0.2">
      <c r="S303" s="5"/>
    </row>
    <row r="304" spans="19:19" ht="15.75" customHeight="1" x14ac:dyDescent="0.2">
      <c r="S304" s="5"/>
    </row>
    <row r="305" spans="19:19" ht="15.75" customHeight="1" x14ac:dyDescent="0.2">
      <c r="S305" s="5"/>
    </row>
    <row r="306" spans="19:19" ht="15.75" customHeight="1" x14ac:dyDescent="0.2">
      <c r="S306" s="5"/>
    </row>
    <row r="307" spans="19:19" ht="15.75" customHeight="1" x14ac:dyDescent="0.2">
      <c r="S307" s="5"/>
    </row>
    <row r="308" spans="19:19" ht="15.75" customHeight="1" x14ac:dyDescent="0.2">
      <c r="S308" s="5"/>
    </row>
    <row r="309" spans="19:19" ht="15.75" customHeight="1" x14ac:dyDescent="0.2">
      <c r="S309" s="5"/>
    </row>
    <row r="310" spans="19:19" ht="15.75" customHeight="1" x14ac:dyDescent="0.2">
      <c r="S310" s="5"/>
    </row>
    <row r="311" spans="19:19" ht="15.75" customHeight="1" x14ac:dyDescent="0.2">
      <c r="S311" s="5"/>
    </row>
    <row r="312" spans="19:19" ht="15.75" customHeight="1" x14ac:dyDescent="0.2">
      <c r="S312" s="5"/>
    </row>
    <row r="313" spans="19:19" ht="15.75" customHeight="1" x14ac:dyDescent="0.2">
      <c r="S313" s="5"/>
    </row>
    <row r="314" spans="19:19" ht="15.75" customHeight="1" x14ac:dyDescent="0.2">
      <c r="S314" s="5"/>
    </row>
    <row r="315" spans="19:19" ht="15.75" customHeight="1" x14ac:dyDescent="0.2">
      <c r="S315" s="5"/>
    </row>
    <row r="316" spans="19:19" ht="15.75" customHeight="1" x14ac:dyDescent="0.2">
      <c r="S316" s="5"/>
    </row>
    <row r="317" spans="19:19" ht="15.75" customHeight="1" x14ac:dyDescent="0.2">
      <c r="S317" s="5"/>
    </row>
    <row r="318" spans="19:19" ht="15.75" customHeight="1" x14ac:dyDescent="0.2">
      <c r="S318" s="5"/>
    </row>
    <row r="319" spans="19:19" ht="15.75" customHeight="1" x14ac:dyDescent="0.2">
      <c r="S319" s="5"/>
    </row>
    <row r="320" spans="19:19" ht="15.75" customHeight="1" x14ac:dyDescent="0.2">
      <c r="S320" s="5"/>
    </row>
    <row r="321" spans="19:19" ht="15.75" customHeight="1" x14ac:dyDescent="0.2">
      <c r="S321" s="5"/>
    </row>
    <row r="322" spans="19:19" ht="15.75" customHeight="1" x14ac:dyDescent="0.2">
      <c r="S322" s="5"/>
    </row>
    <row r="323" spans="19:19" ht="15.75" customHeight="1" x14ac:dyDescent="0.2">
      <c r="S323" s="5"/>
    </row>
    <row r="324" spans="19:19" ht="15.75" customHeight="1" x14ac:dyDescent="0.2">
      <c r="S324" s="5"/>
    </row>
    <row r="325" spans="19:19" ht="15.75" customHeight="1" x14ac:dyDescent="0.2">
      <c r="S325" s="5"/>
    </row>
    <row r="326" spans="19:19" ht="15.75" customHeight="1" x14ac:dyDescent="0.2">
      <c r="S326" s="5"/>
    </row>
    <row r="327" spans="19:19" ht="15.75" customHeight="1" x14ac:dyDescent="0.2">
      <c r="S327" s="5"/>
    </row>
    <row r="328" spans="19:19" ht="15.75" customHeight="1" x14ac:dyDescent="0.2">
      <c r="S328" s="5"/>
    </row>
    <row r="329" spans="19:19" ht="15.75" customHeight="1" x14ac:dyDescent="0.2">
      <c r="S329" s="5"/>
    </row>
    <row r="330" spans="19:19" ht="15.75" customHeight="1" x14ac:dyDescent="0.2">
      <c r="S330" s="5"/>
    </row>
    <row r="331" spans="19:19" ht="15.75" customHeight="1" x14ac:dyDescent="0.2">
      <c r="S331" s="5"/>
    </row>
    <row r="332" spans="19:19" ht="15.75" customHeight="1" x14ac:dyDescent="0.2">
      <c r="S332" s="5"/>
    </row>
    <row r="333" spans="19:19" ht="15.75" customHeight="1" x14ac:dyDescent="0.2">
      <c r="S333" s="5"/>
    </row>
    <row r="334" spans="19:19" ht="15.75" customHeight="1" x14ac:dyDescent="0.2">
      <c r="S334" s="5"/>
    </row>
    <row r="335" spans="19:19" ht="15.75" customHeight="1" x14ac:dyDescent="0.2">
      <c r="S335" s="5"/>
    </row>
    <row r="336" spans="19:19" ht="15.75" customHeight="1" x14ac:dyDescent="0.2">
      <c r="S336" s="5"/>
    </row>
    <row r="337" spans="19:19" ht="15.75" customHeight="1" x14ac:dyDescent="0.2">
      <c r="S337" s="5"/>
    </row>
    <row r="338" spans="19:19" ht="15.75" customHeight="1" x14ac:dyDescent="0.2">
      <c r="S338" s="5"/>
    </row>
    <row r="339" spans="19:19" ht="15.75" customHeight="1" x14ac:dyDescent="0.2">
      <c r="S339" s="5"/>
    </row>
    <row r="340" spans="19:19" ht="15.75" customHeight="1" x14ac:dyDescent="0.2">
      <c r="S340" s="5"/>
    </row>
    <row r="341" spans="19:19" ht="15.75" customHeight="1" x14ac:dyDescent="0.2">
      <c r="S341" s="5"/>
    </row>
    <row r="342" spans="19:19" ht="15.75" customHeight="1" x14ac:dyDescent="0.2">
      <c r="S342" s="5"/>
    </row>
    <row r="343" spans="19:19" ht="15.75" customHeight="1" x14ac:dyDescent="0.2">
      <c r="S343" s="5"/>
    </row>
    <row r="344" spans="19:19" ht="15.75" customHeight="1" x14ac:dyDescent="0.2">
      <c r="S344" s="5"/>
    </row>
    <row r="345" spans="19:19" ht="15.75" customHeight="1" x14ac:dyDescent="0.2">
      <c r="S345" s="5"/>
    </row>
    <row r="346" spans="19:19" ht="15.75" customHeight="1" x14ac:dyDescent="0.2">
      <c r="S346" s="5"/>
    </row>
    <row r="347" spans="19:19" ht="15.75" customHeight="1" x14ac:dyDescent="0.2">
      <c r="S347" s="5"/>
    </row>
    <row r="348" spans="19:19" ht="15.75" customHeight="1" x14ac:dyDescent="0.2">
      <c r="S348" s="5"/>
    </row>
    <row r="349" spans="19:19" ht="15.75" customHeight="1" x14ac:dyDescent="0.2">
      <c r="S349" s="5"/>
    </row>
    <row r="350" spans="19:19" ht="15.75" customHeight="1" x14ac:dyDescent="0.2">
      <c r="S350" s="5"/>
    </row>
    <row r="351" spans="19:19" ht="15.75" customHeight="1" x14ac:dyDescent="0.2">
      <c r="S351" s="5"/>
    </row>
    <row r="352" spans="19:19" ht="15.75" customHeight="1" x14ac:dyDescent="0.2">
      <c r="S352" s="5"/>
    </row>
    <row r="353" spans="19:19" ht="15.75" customHeight="1" x14ac:dyDescent="0.2">
      <c r="S353" s="5"/>
    </row>
    <row r="354" spans="19:19" ht="15.75" customHeight="1" x14ac:dyDescent="0.2">
      <c r="S354" s="5"/>
    </row>
    <row r="355" spans="19:19" ht="15.75" customHeight="1" x14ac:dyDescent="0.2">
      <c r="S355" s="5"/>
    </row>
    <row r="356" spans="19:19" ht="15.75" customHeight="1" x14ac:dyDescent="0.2">
      <c r="S356" s="5"/>
    </row>
    <row r="357" spans="19:19" ht="15.75" customHeight="1" x14ac:dyDescent="0.2">
      <c r="S357" s="5"/>
    </row>
    <row r="358" spans="19:19" ht="15.75" customHeight="1" x14ac:dyDescent="0.2">
      <c r="S358" s="5"/>
    </row>
    <row r="359" spans="19:19" ht="15.75" customHeight="1" x14ac:dyDescent="0.2">
      <c r="S359" s="5"/>
    </row>
    <row r="360" spans="19:19" ht="15.75" customHeight="1" x14ac:dyDescent="0.2">
      <c r="S360" s="5"/>
    </row>
    <row r="361" spans="19:19" ht="15.75" customHeight="1" x14ac:dyDescent="0.2">
      <c r="S361" s="5"/>
    </row>
    <row r="362" spans="19:19" ht="15.75" customHeight="1" x14ac:dyDescent="0.2">
      <c r="S362" s="5"/>
    </row>
    <row r="363" spans="19:19" ht="15.75" customHeight="1" x14ac:dyDescent="0.2">
      <c r="S363" s="5"/>
    </row>
    <row r="364" spans="19:19" ht="15.75" customHeight="1" x14ac:dyDescent="0.2">
      <c r="S364" s="5"/>
    </row>
    <row r="365" spans="19:19" ht="15.75" customHeight="1" x14ac:dyDescent="0.2">
      <c r="S365" s="5"/>
    </row>
    <row r="366" spans="19:19" ht="15.75" customHeight="1" x14ac:dyDescent="0.2">
      <c r="S366" s="5"/>
    </row>
    <row r="367" spans="19:19" ht="15.75" customHeight="1" x14ac:dyDescent="0.2">
      <c r="S367" s="5"/>
    </row>
    <row r="368" spans="19:19" ht="15.75" customHeight="1" x14ac:dyDescent="0.2">
      <c r="S368" s="5"/>
    </row>
    <row r="369" spans="19:19" ht="15.75" customHeight="1" x14ac:dyDescent="0.2">
      <c r="S369" s="5"/>
    </row>
    <row r="370" spans="19:19" ht="15.75" customHeight="1" x14ac:dyDescent="0.2">
      <c r="S370" s="5"/>
    </row>
    <row r="371" spans="19:19" ht="15.75" customHeight="1" x14ac:dyDescent="0.2">
      <c r="S371" s="5"/>
    </row>
    <row r="372" spans="19:19" ht="15.75" customHeight="1" x14ac:dyDescent="0.2">
      <c r="S372" s="5"/>
    </row>
    <row r="373" spans="19:19" ht="15.75" customHeight="1" x14ac:dyDescent="0.2">
      <c r="S373" s="5"/>
    </row>
    <row r="374" spans="19:19" ht="15.75" customHeight="1" x14ac:dyDescent="0.2">
      <c r="S374" s="5"/>
    </row>
    <row r="375" spans="19:19" ht="15.75" customHeight="1" x14ac:dyDescent="0.2">
      <c r="S375" s="5"/>
    </row>
    <row r="376" spans="19:19" ht="15.75" customHeight="1" x14ac:dyDescent="0.2">
      <c r="S376" s="5"/>
    </row>
    <row r="377" spans="19:19" ht="15.75" customHeight="1" x14ac:dyDescent="0.2">
      <c r="S377" s="5"/>
    </row>
    <row r="378" spans="19:19" ht="15.75" customHeight="1" x14ac:dyDescent="0.2">
      <c r="S378" s="5"/>
    </row>
    <row r="379" spans="19:19" ht="15.75" customHeight="1" x14ac:dyDescent="0.2">
      <c r="S379" s="5"/>
    </row>
    <row r="380" spans="19:19" ht="15.75" customHeight="1" x14ac:dyDescent="0.2">
      <c r="S380" s="5"/>
    </row>
    <row r="381" spans="19:19" ht="15.75" customHeight="1" x14ac:dyDescent="0.2">
      <c r="S381" s="5"/>
    </row>
    <row r="382" spans="19:19" ht="15.75" customHeight="1" x14ac:dyDescent="0.2">
      <c r="S382" s="5"/>
    </row>
    <row r="383" spans="19:19" ht="15.75" customHeight="1" x14ac:dyDescent="0.2">
      <c r="S383" s="5"/>
    </row>
    <row r="384" spans="19:19" ht="15.75" customHeight="1" x14ac:dyDescent="0.2">
      <c r="S384" s="5"/>
    </row>
    <row r="385" spans="19:19" ht="15.75" customHeight="1" x14ac:dyDescent="0.2">
      <c r="S385" s="5"/>
    </row>
    <row r="386" spans="19:19" ht="15.75" customHeight="1" x14ac:dyDescent="0.2">
      <c r="S386" s="5"/>
    </row>
    <row r="387" spans="19:19" ht="15.75" customHeight="1" x14ac:dyDescent="0.2">
      <c r="S387" s="5"/>
    </row>
    <row r="388" spans="19:19" ht="15.75" customHeight="1" x14ac:dyDescent="0.2">
      <c r="S388" s="5"/>
    </row>
    <row r="389" spans="19:19" ht="15.75" customHeight="1" x14ac:dyDescent="0.2">
      <c r="S389" s="5"/>
    </row>
    <row r="390" spans="19:19" ht="15.75" customHeight="1" x14ac:dyDescent="0.2">
      <c r="S390" s="5"/>
    </row>
    <row r="391" spans="19:19" ht="15.75" customHeight="1" x14ac:dyDescent="0.2">
      <c r="S391" s="5"/>
    </row>
    <row r="392" spans="19:19" ht="15.75" customHeight="1" x14ac:dyDescent="0.2">
      <c r="S392" s="5"/>
    </row>
    <row r="393" spans="19:19" ht="15.75" customHeight="1" x14ac:dyDescent="0.2">
      <c r="S393" s="5"/>
    </row>
    <row r="394" spans="19:19" ht="15.75" customHeight="1" x14ac:dyDescent="0.2">
      <c r="S394" s="5"/>
    </row>
    <row r="395" spans="19:19" ht="15.75" customHeight="1" x14ac:dyDescent="0.2">
      <c r="S395" s="5"/>
    </row>
    <row r="396" spans="19:19" ht="15.75" customHeight="1" x14ac:dyDescent="0.2">
      <c r="S396" s="5"/>
    </row>
    <row r="397" spans="19:19" ht="15.75" customHeight="1" x14ac:dyDescent="0.2">
      <c r="S397" s="5"/>
    </row>
    <row r="398" spans="19:19" ht="15.75" customHeight="1" x14ac:dyDescent="0.2">
      <c r="S398" s="5"/>
    </row>
    <row r="399" spans="19:19" ht="15.75" customHeight="1" x14ac:dyDescent="0.2">
      <c r="S399" s="5"/>
    </row>
    <row r="400" spans="19:19" ht="15.75" customHeight="1" x14ac:dyDescent="0.2">
      <c r="S400" s="5"/>
    </row>
    <row r="401" spans="19:19" ht="15.75" customHeight="1" x14ac:dyDescent="0.2">
      <c r="S401" s="5"/>
    </row>
    <row r="402" spans="19:19" ht="15.75" customHeight="1" x14ac:dyDescent="0.2">
      <c r="S402" s="5"/>
    </row>
    <row r="403" spans="19:19" ht="15.75" customHeight="1" x14ac:dyDescent="0.2">
      <c r="S403" s="5"/>
    </row>
    <row r="404" spans="19:19" ht="15.75" customHeight="1" x14ac:dyDescent="0.2">
      <c r="S404" s="5"/>
    </row>
    <row r="405" spans="19:19" ht="15.75" customHeight="1" x14ac:dyDescent="0.2">
      <c r="S405" s="5"/>
    </row>
    <row r="406" spans="19:19" ht="15.75" customHeight="1" x14ac:dyDescent="0.2">
      <c r="S406" s="5"/>
    </row>
    <row r="407" spans="19:19" ht="15.75" customHeight="1" x14ac:dyDescent="0.2">
      <c r="S407" s="5"/>
    </row>
    <row r="408" spans="19:19" ht="15.75" customHeight="1" x14ac:dyDescent="0.2">
      <c r="S408" s="5"/>
    </row>
    <row r="409" spans="19:19" ht="15.75" customHeight="1" x14ac:dyDescent="0.2">
      <c r="S409" s="5"/>
    </row>
    <row r="410" spans="19:19" ht="15.75" customHeight="1" x14ac:dyDescent="0.2">
      <c r="S410" s="5"/>
    </row>
    <row r="411" spans="19:19" ht="15.75" customHeight="1" x14ac:dyDescent="0.2">
      <c r="S411" s="5"/>
    </row>
    <row r="412" spans="19:19" ht="15.75" customHeight="1" x14ac:dyDescent="0.2">
      <c r="S412" s="5"/>
    </row>
    <row r="413" spans="19:19" ht="15.75" customHeight="1" x14ac:dyDescent="0.2">
      <c r="S413" s="5"/>
    </row>
    <row r="414" spans="19:19" ht="15.75" customHeight="1" x14ac:dyDescent="0.2">
      <c r="S414" s="5"/>
    </row>
    <row r="415" spans="19:19" ht="15.75" customHeight="1" x14ac:dyDescent="0.2">
      <c r="S415" s="5"/>
    </row>
    <row r="416" spans="19:19" ht="15.75" customHeight="1" x14ac:dyDescent="0.2">
      <c r="S416" s="5"/>
    </row>
    <row r="417" spans="19:19" ht="15.75" customHeight="1" x14ac:dyDescent="0.2">
      <c r="S417" s="5"/>
    </row>
    <row r="418" spans="19:19" ht="15.75" customHeight="1" x14ac:dyDescent="0.2">
      <c r="S418" s="5"/>
    </row>
    <row r="419" spans="19:19" ht="15.75" customHeight="1" x14ac:dyDescent="0.2">
      <c r="S419" s="5"/>
    </row>
    <row r="420" spans="19:19" ht="15.75" customHeight="1" x14ac:dyDescent="0.2">
      <c r="S420" s="5"/>
    </row>
    <row r="421" spans="19:19" ht="15.75" customHeight="1" x14ac:dyDescent="0.2">
      <c r="S421" s="5"/>
    </row>
    <row r="422" spans="19:19" ht="15.75" customHeight="1" x14ac:dyDescent="0.2">
      <c r="S422" s="5"/>
    </row>
    <row r="423" spans="19:19" ht="15.75" customHeight="1" x14ac:dyDescent="0.2">
      <c r="S423" s="5"/>
    </row>
    <row r="424" spans="19:19" ht="15.75" customHeight="1" x14ac:dyDescent="0.2">
      <c r="S424" s="5"/>
    </row>
    <row r="425" spans="19:19" ht="15.75" customHeight="1" x14ac:dyDescent="0.2">
      <c r="S425" s="5"/>
    </row>
    <row r="426" spans="19:19" ht="15.75" customHeight="1" x14ac:dyDescent="0.2">
      <c r="S426" s="5"/>
    </row>
    <row r="427" spans="19:19" ht="15.75" customHeight="1" x14ac:dyDescent="0.2">
      <c r="S427" s="5"/>
    </row>
    <row r="428" spans="19:19" ht="15.75" customHeight="1" x14ac:dyDescent="0.2">
      <c r="S428" s="5"/>
    </row>
    <row r="429" spans="19:19" ht="15.75" customHeight="1" x14ac:dyDescent="0.2">
      <c r="S429" s="5"/>
    </row>
    <row r="430" spans="19:19" ht="15.75" customHeight="1" x14ac:dyDescent="0.2">
      <c r="S430" s="5"/>
    </row>
    <row r="431" spans="19:19" ht="15.75" customHeight="1" x14ac:dyDescent="0.2">
      <c r="S431" s="5"/>
    </row>
    <row r="432" spans="19:19" ht="15.75" customHeight="1" x14ac:dyDescent="0.2">
      <c r="S432" s="5"/>
    </row>
    <row r="433" spans="19:19" ht="15.75" customHeight="1" x14ac:dyDescent="0.2">
      <c r="S433" s="5"/>
    </row>
    <row r="434" spans="19:19" ht="15.75" customHeight="1" x14ac:dyDescent="0.2">
      <c r="S434" s="5"/>
    </row>
    <row r="435" spans="19:19" ht="15.75" customHeight="1" x14ac:dyDescent="0.2">
      <c r="S435" s="5"/>
    </row>
    <row r="436" spans="19:19" ht="15.75" customHeight="1" x14ac:dyDescent="0.2">
      <c r="S436" s="5"/>
    </row>
    <row r="437" spans="19:19" ht="15.75" customHeight="1" x14ac:dyDescent="0.2">
      <c r="S437" s="5"/>
    </row>
    <row r="438" spans="19:19" ht="15.75" customHeight="1" x14ac:dyDescent="0.2">
      <c r="S438" s="5"/>
    </row>
    <row r="439" spans="19:19" ht="15.75" customHeight="1" x14ac:dyDescent="0.2">
      <c r="S439" s="5"/>
    </row>
    <row r="440" spans="19:19" ht="15.75" customHeight="1" x14ac:dyDescent="0.2">
      <c r="S440" s="5"/>
    </row>
    <row r="441" spans="19:19" ht="15.75" customHeight="1" x14ac:dyDescent="0.2">
      <c r="S441" s="5"/>
    </row>
    <row r="442" spans="19:19" ht="15.75" customHeight="1" x14ac:dyDescent="0.2">
      <c r="S442" s="5"/>
    </row>
    <row r="443" spans="19:19" ht="15.75" customHeight="1" x14ac:dyDescent="0.2">
      <c r="S443" s="5"/>
    </row>
    <row r="444" spans="19:19" ht="15.75" customHeight="1" x14ac:dyDescent="0.2">
      <c r="S444" s="5"/>
    </row>
    <row r="445" spans="19:19" ht="15.75" customHeight="1" x14ac:dyDescent="0.2">
      <c r="S445" s="5"/>
    </row>
    <row r="446" spans="19:19" ht="15.75" customHeight="1" x14ac:dyDescent="0.2">
      <c r="S446" s="5"/>
    </row>
    <row r="447" spans="19:19" ht="15.75" customHeight="1" x14ac:dyDescent="0.2">
      <c r="S447" s="5"/>
    </row>
    <row r="448" spans="19:19" ht="15.75" customHeight="1" x14ac:dyDescent="0.2">
      <c r="S448" s="5"/>
    </row>
    <row r="449" spans="19:19" ht="15.75" customHeight="1" x14ac:dyDescent="0.2">
      <c r="S449" s="5"/>
    </row>
    <row r="450" spans="19:19" ht="15.75" customHeight="1" x14ac:dyDescent="0.2">
      <c r="S450" s="5"/>
    </row>
    <row r="451" spans="19:19" ht="15.75" customHeight="1" x14ac:dyDescent="0.2">
      <c r="S451" s="5"/>
    </row>
    <row r="452" spans="19:19" ht="15.75" customHeight="1" x14ac:dyDescent="0.2">
      <c r="S452" s="5"/>
    </row>
    <row r="453" spans="19:19" ht="15.75" customHeight="1" x14ac:dyDescent="0.2">
      <c r="S453" s="5"/>
    </row>
    <row r="454" spans="19:19" ht="15.75" customHeight="1" x14ac:dyDescent="0.2">
      <c r="S454" s="5"/>
    </row>
    <row r="455" spans="19:19" ht="15.75" customHeight="1" x14ac:dyDescent="0.2">
      <c r="S455" s="5"/>
    </row>
    <row r="456" spans="19:19" ht="15.75" customHeight="1" x14ac:dyDescent="0.2">
      <c r="S456" s="5"/>
    </row>
    <row r="457" spans="19:19" ht="15.75" customHeight="1" x14ac:dyDescent="0.2">
      <c r="S457" s="5"/>
    </row>
    <row r="458" spans="19:19" ht="15.75" customHeight="1" x14ac:dyDescent="0.2">
      <c r="S458" s="5"/>
    </row>
    <row r="459" spans="19:19" ht="15.75" customHeight="1" x14ac:dyDescent="0.2">
      <c r="S459" s="5"/>
    </row>
    <row r="460" spans="19:19" ht="15.75" customHeight="1" x14ac:dyDescent="0.2">
      <c r="S460" s="5"/>
    </row>
    <row r="461" spans="19:19" ht="15.75" customHeight="1" x14ac:dyDescent="0.2">
      <c r="S461" s="5"/>
    </row>
    <row r="462" spans="19:19" ht="15.75" customHeight="1" x14ac:dyDescent="0.2">
      <c r="S462" s="5"/>
    </row>
    <row r="463" spans="19:19" ht="15.75" customHeight="1" x14ac:dyDescent="0.2">
      <c r="S463" s="5"/>
    </row>
    <row r="464" spans="19:19" ht="15.75" customHeight="1" x14ac:dyDescent="0.2">
      <c r="S464" s="5"/>
    </row>
    <row r="465" spans="19:19" ht="15.75" customHeight="1" x14ac:dyDescent="0.2">
      <c r="S465" s="5"/>
    </row>
    <row r="466" spans="19:19" ht="15.75" customHeight="1" x14ac:dyDescent="0.2">
      <c r="S466" s="5"/>
    </row>
    <row r="467" spans="19:19" ht="15.75" customHeight="1" x14ac:dyDescent="0.2">
      <c r="S467" s="5"/>
    </row>
    <row r="468" spans="19:19" ht="15.75" customHeight="1" x14ac:dyDescent="0.2">
      <c r="S468" s="5"/>
    </row>
    <row r="469" spans="19:19" ht="15.75" customHeight="1" x14ac:dyDescent="0.2">
      <c r="S469" s="5"/>
    </row>
    <row r="470" spans="19:19" ht="15.75" customHeight="1" x14ac:dyDescent="0.2">
      <c r="S470" s="5"/>
    </row>
    <row r="471" spans="19:19" ht="15.75" customHeight="1" x14ac:dyDescent="0.2">
      <c r="S471" s="5"/>
    </row>
    <row r="472" spans="19:19" ht="15.75" customHeight="1" x14ac:dyDescent="0.2">
      <c r="S472" s="5"/>
    </row>
    <row r="473" spans="19:19" ht="15.75" customHeight="1" x14ac:dyDescent="0.2">
      <c r="S473" s="5"/>
    </row>
    <row r="474" spans="19:19" ht="15.75" customHeight="1" x14ac:dyDescent="0.2">
      <c r="S474" s="5"/>
    </row>
    <row r="475" spans="19:19" ht="15.75" customHeight="1" x14ac:dyDescent="0.2">
      <c r="S475" s="5"/>
    </row>
    <row r="476" spans="19:19" ht="15.75" customHeight="1" x14ac:dyDescent="0.2">
      <c r="S476" s="5"/>
    </row>
    <row r="477" spans="19:19" ht="15.75" customHeight="1" x14ac:dyDescent="0.2">
      <c r="S477" s="5"/>
    </row>
    <row r="478" spans="19:19" ht="15.75" customHeight="1" x14ac:dyDescent="0.2">
      <c r="S478" s="5"/>
    </row>
    <row r="479" spans="19:19" ht="15.75" customHeight="1" x14ac:dyDescent="0.2">
      <c r="S479" s="5"/>
    </row>
    <row r="480" spans="19:19" ht="15.75" customHeight="1" x14ac:dyDescent="0.2">
      <c r="S480" s="5"/>
    </row>
    <row r="481" spans="19:19" ht="15.75" customHeight="1" x14ac:dyDescent="0.2">
      <c r="S481" s="5"/>
    </row>
    <row r="482" spans="19:19" ht="15.75" customHeight="1" x14ac:dyDescent="0.2">
      <c r="S482" s="5"/>
    </row>
    <row r="483" spans="19:19" ht="15.75" customHeight="1" x14ac:dyDescent="0.2">
      <c r="S483" s="5"/>
    </row>
    <row r="484" spans="19:19" ht="15.75" customHeight="1" x14ac:dyDescent="0.2">
      <c r="S484" s="5"/>
    </row>
    <row r="485" spans="19:19" ht="15.75" customHeight="1" x14ac:dyDescent="0.2">
      <c r="S485" s="5"/>
    </row>
    <row r="486" spans="19:19" ht="15.75" customHeight="1" x14ac:dyDescent="0.2">
      <c r="S486" s="5"/>
    </row>
    <row r="487" spans="19:19" ht="15.75" customHeight="1" x14ac:dyDescent="0.2">
      <c r="S487" s="5"/>
    </row>
    <row r="488" spans="19:19" ht="15.75" customHeight="1" x14ac:dyDescent="0.2">
      <c r="S488" s="5"/>
    </row>
    <row r="489" spans="19:19" ht="15.75" customHeight="1" x14ac:dyDescent="0.2">
      <c r="S489" s="5"/>
    </row>
    <row r="490" spans="19:19" ht="15.75" customHeight="1" x14ac:dyDescent="0.2">
      <c r="S490" s="5"/>
    </row>
    <row r="491" spans="19:19" ht="15.75" customHeight="1" x14ac:dyDescent="0.2">
      <c r="S491" s="5"/>
    </row>
    <row r="492" spans="19:19" ht="15.75" customHeight="1" x14ac:dyDescent="0.2">
      <c r="S492" s="5"/>
    </row>
    <row r="493" spans="19:19" ht="15.75" customHeight="1" x14ac:dyDescent="0.2">
      <c r="S493" s="5"/>
    </row>
    <row r="494" spans="19:19" ht="15.75" customHeight="1" x14ac:dyDescent="0.2">
      <c r="S494" s="5"/>
    </row>
    <row r="495" spans="19:19" ht="15.75" customHeight="1" x14ac:dyDescent="0.2">
      <c r="S495" s="5"/>
    </row>
    <row r="496" spans="19:19" ht="15.75" customHeight="1" x14ac:dyDescent="0.2">
      <c r="S496" s="5"/>
    </row>
    <row r="497" spans="19:19" ht="15.75" customHeight="1" x14ac:dyDescent="0.2">
      <c r="S497" s="5"/>
    </row>
    <row r="498" spans="19:19" ht="15.75" customHeight="1" x14ac:dyDescent="0.2">
      <c r="S498" s="5"/>
    </row>
    <row r="499" spans="19:19" ht="15.75" customHeight="1" x14ac:dyDescent="0.2">
      <c r="S499" s="5"/>
    </row>
    <row r="500" spans="19:19" ht="15.75" customHeight="1" x14ac:dyDescent="0.2">
      <c r="S500" s="5"/>
    </row>
    <row r="501" spans="19:19" ht="15.75" customHeight="1" x14ac:dyDescent="0.2">
      <c r="S501" s="5"/>
    </row>
    <row r="502" spans="19:19" ht="15.75" customHeight="1" x14ac:dyDescent="0.2">
      <c r="S502" s="5"/>
    </row>
    <row r="503" spans="19:19" ht="15.75" customHeight="1" x14ac:dyDescent="0.2">
      <c r="S503" s="5"/>
    </row>
    <row r="504" spans="19:19" ht="15.75" customHeight="1" x14ac:dyDescent="0.2">
      <c r="S504" s="5"/>
    </row>
    <row r="505" spans="19:19" ht="15.75" customHeight="1" x14ac:dyDescent="0.2">
      <c r="S505" s="5"/>
    </row>
    <row r="506" spans="19:19" ht="15.75" customHeight="1" x14ac:dyDescent="0.2">
      <c r="S506" s="5"/>
    </row>
    <row r="507" spans="19:19" ht="15.75" customHeight="1" x14ac:dyDescent="0.2">
      <c r="S507" s="5"/>
    </row>
    <row r="508" spans="19:19" ht="15.75" customHeight="1" x14ac:dyDescent="0.2">
      <c r="S508" s="5"/>
    </row>
    <row r="509" spans="19:19" ht="15.75" customHeight="1" x14ac:dyDescent="0.2">
      <c r="S509" s="5"/>
    </row>
    <row r="510" spans="19:19" ht="15.75" customHeight="1" x14ac:dyDescent="0.2">
      <c r="S510" s="5"/>
    </row>
    <row r="511" spans="19:19" ht="15.75" customHeight="1" x14ac:dyDescent="0.2">
      <c r="S511" s="5"/>
    </row>
    <row r="512" spans="19:19" ht="15.75" customHeight="1" x14ac:dyDescent="0.2">
      <c r="S512" s="5"/>
    </row>
    <row r="513" spans="19:19" ht="15.75" customHeight="1" x14ac:dyDescent="0.2">
      <c r="S513" s="5"/>
    </row>
    <row r="514" spans="19:19" ht="15.75" customHeight="1" x14ac:dyDescent="0.2">
      <c r="S514" s="5"/>
    </row>
    <row r="515" spans="19:19" ht="15.75" customHeight="1" x14ac:dyDescent="0.2">
      <c r="S515" s="5"/>
    </row>
    <row r="516" spans="19:19" ht="15.75" customHeight="1" x14ac:dyDescent="0.2">
      <c r="S516" s="5"/>
    </row>
    <row r="517" spans="19:19" ht="15.75" customHeight="1" x14ac:dyDescent="0.2">
      <c r="S517" s="5"/>
    </row>
    <row r="518" spans="19:19" ht="15.75" customHeight="1" x14ac:dyDescent="0.2">
      <c r="S518" s="5"/>
    </row>
    <row r="519" spans="19:19" ht="15.75" customHeight="1" x14ac:dyDescent="0.2">
      <c r="S519" s="5"/>
    </row>
    <row r="520" spans="19:19" ht="15.75" customHeight="1" x14ac:dyDescent="0.2">
      <c r="S520" s="5"/>
    </row>
    <row r="521" spans="19:19" ht="15.75" customHeight="1" x14ac:dyDescent="0.2">
      <c r="S521" s="5"/>
    </row>
    <row r="522" spans="19:19" ht="15.75" customHeight="1" x14ac:dyDescent="0.2">
      <c r="S522" s="5"/>
    </row>
    <row r="523" spans="19:19" ht="15.75" customHeight="1" x14ac:dyDescent="0.2">
      <c r="S523" s="5"/>
    </row>
    <row r="524" spans="19:19" ht="15.75" customHeight="1" x14ac:dyDescent="0.2">
      <c r="S524" s="5"/>
    </row>
    <row r="525" spans="19:19" ht="15.75" customHeight="1" x14ac:dyDescent="0.2">
      <c r="S525" s="5"/>
    </row>
    <row r="526" spans="19:19" ht="15.75" customHeight="1" x14ac:dyDescent="0.2">
      <c r="S526" s="5"/>
    </row>
    <row r="527" spans="19:19" ht="15.75" customHeight="1" x14ac:dyDescent="0.2">
      <c r="S527" s="5"/>
    </row>
    <row r="528" spans="19:19" ht="15.75" customHeight="1" x14ac:dyDescent="0.2">
      <c r="S528" s="5"/>
    </row>
    <row r="529" spans="19:19" ht="15.75" customHeight="1" x14ac:dyDescent="0.2">
      <c r="S529" s="5"/>
    </row>
    <row r="530" spans="19:19" ht="15.75" customHeight="1" x14ac:dyDescent="0.2">
      <c r="S530" s="5"/>
    </row>
    <row r="531" spans="19:19" ht="15.75" customHeight="1" x14ac:dyDescent="0.2">
      <c r="S531" s="5"/>
    </row>
    <row r="532" spans="19:19" ht="15.75" customHeight="1" x14ac:dyDescent="0.2">
      <c r="S532" s="5"/>
    </row>
    <row r="533" spans="19:19" ht="15.75" customHeight="1" x14ac:dyDescent="0.2">
      <c r="S533" s="5"/>
    </row>
    <row r="534" spans="19:19" ht="15.75" customHeight="1" x14ac:dyDescent="0.2">
      <c r="S534" s="5"/>
    </row>
    <row r="535" spans="19:19" ht="15.75" customHeight="1" x14ac:dyDescent="0.2">
      <c r="S535" s="5"/>
    </row>
    <row r="536" spans="19:19" ht="15.75" customHeight="1" x14ac:dyDescent="0.2">
      <c r="S536" s="5"/>
    </row>
    <row r="537" spans="19:19" ht="15.75" customHeight="1" x14ac:dyDescent="0.2">
      <c r="S537" s="5"/>
    </row>
    <row r="538" spans="19:19" ht="15.75" customHeight="1" x14ac:dyDescent="0.2">
      <c r="S538" s="5"/>
    </row>
    <row r="539" spans="19:19" ht="15.75" customHeight="1" x14ac:dyDescent="0.2">
      <c r="S539" s="5"/>
    </row>
    <row r="540" spans="19:19" ht="15.75" customHeight="1" x14ac:dyDescent="0.2">
      <c r="S540" s="5"/>
    </row>
    <row r="541" spans="19:19" ht="15.75" customHeight="1" x14ac:dyDescent="0.2">
      <c r="S541" s="5"/>
    </row>
    <row r="542" spans="19:19" ht="15.75" customHeight="1" x14ac:dyDescent="0.2">
      <c r="S542" s="5"/>
    </row>
    <row r="543" spans="19:19" ht="15.75" customHeight="1" x14ac:dyDescent="0.2">
      <c r="S543" s="5"/>
    </row>
    <row r="544" spans="19:19" ht="15.75" customHeight="1" x14ac:dyDescent="0.2">
      <c r="S544" s="5"/>
    </row>
    <row r="545" spans="19:19" ht="15.75" customHeight="1" x14ac:dyDescent="0.2">
      <c r="S545" s="5"/>
    </row>
    <row r="546" spans="19:19" ht="15.75" customHeight="1" x14ac:dyDescent="0.2">
      <c r="S546" s="5"/>
    </row>
    <row r="547" spans="19:19" ht="15.75" customHeight="1" x14ac:dyDescent="0.2">
      <c r="S547" s="5"/>
    </row>
    <row r="548" spans="19:19" ht="15.75" customHeight="1" x14ac:dyDescent="0.2">
      <c r="S548" s="5"/>
    </row>
    <row r="549" spans="19:19" ht="15.75" customHeight="1" x14ac:dyDescent="0.2">
      <c r="S549" s="5"/>
    </row>
    <row r="550" spans="19:19" ht="15.75" customHeight="1" x14ac:dyDescent="0.2">
      <c r="S550" s="5"/>
    </row>
    <row r="551" spans="19:19" ht="15.75" customHeight="1" x14ac:dyDescent="0.2">
      <c r="S551" s="5"/>
    </row>
    <row r="552" spans="19:19" ht="15.75" customHeight="1" x14ac:dyDescent="0.2">
      <c r="S552" s="5"/>
    </row>
    <row r="553" spans="19:19" ht="15.75" customHeight="1" x14ac:dyDescent="0.2">
      <c r="S553" s="5"/>
    </row>
    <row r="554" spans="19:19" ht="15.75" customHeight="1" x14ac:dyDescent="0.2">
      <c r="S554" s="5"/>
    </row>
    <row r="555" spans="19:19" ht="15.75" customHeight="1" x14ac:dyDescent="0.2">
      <c r="S555" s="5"/>
    </row>
    <row r="556" spans="19:19" ht="15.75" customHeight="1" x14ac:dyDescent="0.2">
      <c r="S556" s="5"/>
    </row>
    <row r="557" spans="19:19" ht="15.75" customHeight="1" x14ac:dyDescent="0.2">
      <c r="S557" s="5"/>
    </row>
    <row r="558" spans="19:19" ht="15.75" customHeight="1" x14ac:dyDescent="0.2">
      <c r="S558" s="5"/>
    </row>
    <row r="559" spans="19:19" ht="15.75" customHeight="1" x14ac:dyDescent="0.2">
      <c r="S559" s="5"/>
    </row>
    <row r="560" spans="19:19" ht="15.75" customHeight="1" x14ac:dyDescent="0.2">
      <c r="S560" s="5"/>
    </row>
    <row r="561" spans="19:19" ht="15.75" customHeight="1" x14ac:dyDescent="0.2">
      <c r="S561" s="5"/>
    </row>
    <row r="562" spans="19:19" ht="15.75" customHeight="1" x14ac:dyDescent="0.2">
      <c r="S562" s="5"/>
    </row>
    <row r="563" spans="19:19" ht="15.75" customHeight="1" x14ac:dyDescent="0.2">
      <c r="S563" s="5"/>
    </row>
    <row r="564" spans="19:19" ht="15.75" customHeight="1" x14ac:dyDescent="0.2">
      <c r="S564" s="5"/>
    </row>
    <row r="565" spans="19:19" ht="15.75" customHeight="1" x14ac:dyDescent="0.2">
      <c r="S565" s="5"/>
    </row>
    <row r="566" spans="19:19" ht="15.75" customHeight="1" x14ac:dyDescent="0.2">
      <c r="S566" s="5"/>
    </row>
    <row r="567" spans="19:19" ht="15.75" customHeight="1" x14ac:dyDescent="0.2">
      <c r="S567" s="5"/>
    </row>
    <row r="568" spans="19:19" ht="15.75" customHeight="1" x14ac:dyDescent="0.2">
      <c r="S568" s="5"/>
    </row>
    <row r="569" spans="19:19" ht="15.75" customHeight="1" x14ac:dyDescent="0.2">
      <c r="S569" s="5"/>
    </row>
    <row r="570" spans="19:19" ht="15.75" customHeight="1" x14ac:dyDescent="0.2">
      <c r="S570" s="5"/>
    </row>
    <row r="571" spans="19:19" ht="15.75" customHeight="1" x14ac:dyDescent="0.2">
      <c r="S571" s="5"/>
    </row>
    <row r="572" spans="19:19" ht="15.75" customHeight="1" x14ac:dyDescent="0.2">
      <c r="S572" s="5"/>
    </row>
    <row r="573" spans="19:19" ht="15.75" customHeight="1" x14ac:dyDescent="0.2">
      <c r="S573" s="5"/>
    </row>
    <row r="574" spans="19:19" ht="15.75" customHeight="1" x14ac:dyDescent="0.2">
      <c r="S574" s="5"/>
    </row>
    <row r="575" spans="19:19" ht="15.75" customHeight="1" x14ac:dyDescent="0.2">
      <c r="S575" s="5"/>
    </row>
    <row r="576" spans="19:19" ht="15.75" customHeight="1" x14ac:dyDescent="0.2">
      <c r="S576" s="5"/>
    </row>
    <row r="577" spans="19:19" ht="15.75" customHeight="1" x14ac:dyDescent="0.2">
      <c r="S577" s="5"/>
    </row>
    <row r="578" spans="19:19" ht="15.75" customHeight="1" x14ac:dyDescent="0.2">
      <c r="S578" s="5"/>
    </row>
    <row r="579" spans="19:19" ht="15.75" customHeight="1" x14ac:dyDescent="0.2">
      <c r="S579" s="5"/>
    </row>
    <row r="580" spans="19:19" ht="15.75" customHeight="1" x14ac:dyDescent="0.2">
      <c r="S580" s="5"/>
    </row>
    <row r="581" spans="19:19" ht="15.75" customHeight="1" x14ac:dyDescent="0.2">
      <c r="S581" s="5"/>
    </row>
    <row r="582" spans="19:19" ht="15.75" customHeight="1" x14ac:dyDescent="0.2">
      <c r="S582" s="5"/>
    </row>
    <row r="583" spans="19:19" ht="15.75" customHeight="1" x14ac:dyDescent="0.2">
      <c r="S583" s="5"/>
    </row>
    <row r="584" spans="19:19" ht="15.75" customHeight="1" x14ac:dyDescent="0.2">
      <c r="S584" s="5"/>
    </row>
    <row r="585" spans="19:19" ht="15.75" customHeight="1" x14ac:dyDescent="0.2">
      <c r="S585" s="5"/>
    </row>
    <row r="586" spans="19:19" ht="15.75" customHeight="1" x14ac:dyDescent="0.2">
      <c r="S586" s="5"/>
    </row>
    <row r="587" spans="19:19" ht="15.75" customHeight="1" x14ac:dyDescent="0.2">
      <c r="S587" s="5"/>
    </row>
    <row r="588" spans="19:19" ht="15.75" customHeight="1" x14ac:dyDescent="0.2">
      <c r="S588" s="5"/>
    </row>
    <row r="589" spans="19:19" ht="15.75" customHeight="1" x14ac:dyDescent="0.2">
      <c r="S589" s="5"/>
    </row>
    <row r="590" spans="19:19" ht="15.75" customHeight="1" x14ac:dyDescent="0.2">
      <c r="S590" s="5"/>
    </row>
    <row r="591" spans="19:19" ht="15.75" customHeight="1" x14ac:dyDescent="0.2">
      <c r="S591" s="5"/>
    </row>
    <row r="592" spans="19:19" ht="15.75" customHeight="1" x14ac:dyDescent="0.2">
      <c r="S592" s="5"/>
    </row>
    <row r="593" spans="19:19" ht="15.75" customHeight="1" x14ac:dyDescent="0.2">
      <c r="S593" s="5"/>
    </row>
    <row r="594" spans="19:19" ht="15.75" customHeight="1" x14ac:dyDescent="0.2">
      <c r="S594" s="5"/>
    </row>
    <row r="595" spans="19:19" ht="15.75" customHeight="1" x14ac:dyDescent="0.2">
      <c r="S595" s="5"/>
    </row>
    <row r="596" spans="19:19" ht="15.75" customHeight="1" x14ac:dyDescent="0.2">
      <c r="S596" s="5"/>
    </row>
    <row r="597" spans="19:19" ht="15.75" customHeight="1" x14ac:dyDescent="0.2">
      <c r="S597" s="5"/>
    </row>
    <row r="598" spans="19:19" ht="15.75" customHeight="1" x14ac:dyDescent="0.2">
      <c r="S598" s="5"/>
    </row>
    <row r="599" spans="19:19" ht="15.75" customHeight="1" x14ac:dyDescent="0.2">
      <c r="S599" s="5"/>
    </row>
    <row r="600" spans="19:19" ht="15.75" customHeight="1" x14ac:dyDescent="0.2">
      <c r="S600" s="5"/>
    </row>
    <row r="601" spans="19:19" ht="15.75" customHeight="1" x14ac:dyDescent="0.2">
      <c r="S601" s="5"/>
    </row>
    <row r="602" spans="19:19" ht="15.75" customHeight="1" x14ac:dyDescent="0.2">
      <c r="S602" s="5"/>
    </row>
    <row r="603" spans="19:19" ht="15.75" customHeight="1" x14ac:dyDescent="0.2">
      <c r="S603" s="5"/>
    </row>
    <row r="604" spans="19:19" ht="15.75" customHeight="1" x14ac:dyDescent="0.2">
      <c r="S604" s="5"/>
    </row>
    <row r="605" spans="19:19" ht="15.75" customHeight="1" x14ac:dyDescent="0.2">
      <c r="S605" s="5"/>
    </row>
    <row r="606" spans="19:19" ht="15.75" customHeight="1" x14ac:dyDescent="0.2">
      <c r="S606" s="5"/>
    </row>
    <row r="607" spans="19:19" ht="15.75" customHeight="1" x14ac:dyDescent="0.2">
      <c r="S607" s="5"/>
    </row>
    <row r="608" spans="19:19" ht="15.75" customHeight="1" x14ac:dyDescent="0.2">
      <c r="S608" s="5"/>
    </row>
    <row r="609" spans="19:19" ht="15.75" customHeight="1" x14ac:dyDescent="0.2">
      <c r="S609" s="5"/>
    </row>
    <row r="610" spans="19:19" ht="15.75" customHeight="1" x14ac:dyDescent="0.2">
      <c r="S610" s="5"/>
    </row>
    <row r="611" spans="19:19" ht="15.75" customHeight="1" x14ac:dyDescent="0.2">
      <c r="S611" s="5"/>
    </row>
    <row r="612" spans="19:19" ht="15.75" customHeight="1" x14ac:dyDescent="0.2">
      <c r="S612" s="5"/>
    </row>
    <row r="613" spans="19:19" ht="15.75" customHeight="1" x14ac:dyDescent="0.2">
      <c r="S613" s="5"/>
    </row>
    <row r="614" spans="19:19" ht="15.75" customHeight="1" x14ac:dyDescent="0.2">
      <c r="S614" s="5"/>
    </row>
    <row r="615" spans="19:19" ht="15.75" customHeight="1" x14ac:dyDescent="0.2">
      <c r="S615" s="5"/>
    </row>
    <row r="616" spans="19:19" ht="15.75" customHeight="1" x14ac:dyDescent="0.2">
      <c r="S616" s="5"/>
    </row>
    <row r="617" spans="19:19" ht="15.75" customHeight="1" x14ac:dyDescent="0.2">
      <c r="S617" s="5"/>
    </row>
    <row r="618" spans="19:19" ht="15.75" customHeight="1" x14ac:dyDescent="0.2">
      <c r="S618" s="5"/>
    </row>
    <row r="619" spans="19:19" ht="15.75" customHeight="1" x14ac:dyDescent="0.2">
      <c r="S619" s="5"/>
    </row>
    <row r="620" spans="19:19" ht="15.75" customHeight="1" x14ac:dyDescent="0.2">
      <c r="S620" s="5"/>
    </row>
    <row r="621" spans="19:19" ht="15.75" customHeight="1" x14ac:dyDescent="0.2">
      <c r="S621" s="5"/>
    </row>
    <row r="622" spans="19:19" ht="15.75" customHeight="1" x14ac:dyDescent="0.2">
      <c r="S622" s="5"/>
    </row>
    <row r="623" spans="19:19" ht="15.75" customHeight="1" x14ac:dyDescent="0.2">
      <c r="S623" s="5"/>
    </row>
    <row r="624" spans="19:19" ht="15.75" customHeight="1" x14ac:dyDescent="0.2">
      <c r="S624" s="5"/>
    </row>
    <row r="625" spans="19:19" ht="15.75" customHeight="1" x14ac:dyDescent="0.2">
      <c r="S625" s="5"/>
    </row>
    <row r="626" spans="19:19" ht="15.75" customHeight="1" x14ac:dyDescent="0.2">
      <c r="S626" s="5"/>
    </row>
    <row r="627" spans="19:19" ht="15.75" customHeight="1" x14ac:dyDescent="0.2">
      <c r="S627" s="5"/>
    </row>
    <row r="628" spans="19:19" ht="15.75" customHeight="1" x14ac:dyDescent="0.2">
      <c r="S628" s="5"/>
    </row>
    <row r="629" spans="19:19" ht="15.75" customHeight="1" x14ac:dyDescent="0.2">
      <c r="S629" s="5"/>
    </row>
    <row r="630" spans="19:19" ht="15.75" customHeight="1" x14ac:dyDescent="0.2">
      <c r="S630" s="5"/>
    </row>
    <row r="631" spans="19:19" ht="15.75" customHeight="1" x14ac:dyDescent="0.2">
      <c r="S631" s="5"/>
    </row>
    <row r="632" spans="19:19" ht="15.75" customHeight="1" x14ac:dyDescent="0.2">
      <c r="S632" s="5"/>
    </row>
    <row r="633" spans="19:19" ht="15.75" customHeight="1" x14ac:dyDescent="0.2">
      <c r="S633" s="5"/>
    </row>
    <row r="634" spans="19:19" ht="15.75" customHeight="1" x14ac:dyDescent="0.2">
      <c r="S634" s="5"/>
    </row>
    <row r="635" spans="19:19" ht="15.75" customHeight="1" x14ac:dyDescent="0.2">
      <c r="S635" s="5"/>
    </row>
    <row r="636" spans="19:19" ht="15.75" customHeight="1" x14ac:dyDescent="0.2">
      <c r="S636" s="5"/>
    </row>
    <row r="637" spans="19:19" ht="15.75" customHeight="1" x14ac:dyDescent="0.2">
      <c r="S637" s="5"/>
    </row>
    <row r="638" spans="19:19" ht="15.75" customHeight="1" x14ac:dyDescent="0.2">
      <c r="S638" s="5"/>
    </row>
    <row r="639" spans="19:19" ht="15.75" customHeight="1" x14ac:dyDescent="0.2">
      <c r="S639" s="5"/>
    </row>
    <row r="640" spans="19:19" ht="15.75" customHeight="1" x14ac:dyDescent="0.2">
      <c r="S640" s="5"/>
    </row>
    <row r="641" spans="19:19" ht="15.75" customHeight="1" x14ac:dyDescent="0.2">
      <c r="S641" s="5"/>
    </row>
    <row r="642" spans="19:19" ht="15.75" customHeight="1" x14ac:dyDescent="0.2">
      <c r="S642" s="5"/>
    </row>
    <row r="643" spans="19:19" ht="15.75" customHeight="1" x14ac:dyDescent="0.2">
      <c r="S643" s="5"/>
    </row>
    <row r="644" spans="19:19" ht="15.75" customHeight="1" x14ac:dyDescent="0.2">
      <c r="S644" s="5"/>
    </row>
    <row r="645" spans="19:19" ht="15.75" customHeight="1" x14ac:dyDescent="0.2">
      <c r="S645" s="5"/>
    </row>
    <row r="646" spans="19:19" ht="15.75" customHeight="1" x14ac:dyDescent="0.2">
      <c r="S646" s="5"/>
    </row>
    <row r="647" spans="19:19" ht="15.75" customHeight="1" x14ac:dyDescent="0.2">
      <c r="S647" s="5"/>
    </row>
    <row r="648" spans="19:19" ht="15.75" customHeight="1" x14ac:dyDescent="0.2">
      <c r="S648" s="5"/>
    </row>
    <row r="649" spans="19:19" ht="15.75" customHeight="1" x14ac:dyDescent="0.2">
      <c r="S649" s="5"/>
    </row>
    <row r="650" spans="19:19" ht="15.75" customHeight="1" x14ac:dyDescent="0.2">
      <c r="S650" s="5"/>
    </row>
    <row r="651" spans="19:19" ht="15.75" customHeight="1" x14ac:dyDescent="0.2">
      <c r="S651" s="5"/>
    </row>
    <row r="652" spans="19:19" ht="15.75" customHeight="1" x14ac:dyDescent="0.2">
      <c r="S652" s="5"/>
    </row>
    <row r="653" spans="19:19" ht="15.75" customHeight="1" x14ac:dyDescent="0.2">
      <c r="S653" s="5"/>
    </row>
    <row r="654" spans="19:19" ht="15.75" customHeight="1" x14ac:dyDescent="0.2">
      <c r="S654" s="5"/>
    </row>
    <row r="655" spans="19:19" ht="15.75" customHeight="1" x14ac:dyDescent="0.2">
      <c r="S655" s="5"/>
    </row>
    <row r="656" spans="19:19" ht="15.75" customHeight="1" x14ac:dyDescent="0.2">
      <c r="S656" s="5"/>
    </row>
    <row r="657" spans="19:19" ht="15.75" customHeight="1" x14ac:dyDescent="0.2">
      <c r="S657" s="5"/>
    </row>
    <row r="658" spans="19:19" ht="15.75" customHeight="1" x14ac:dyDescent="0.2">
      <c r="S658" s="5"/>
    </row>
    <row r="659" spans="19:19" ht="15.75" customHeight="1" x14ac:dyDescent="0.2">
      <c r="S659" s="5"/>
    </row>
    <row r="660" spans="19:19" ht="15.75" customHeight="1" x14ac:dyDescent="0.2">
      <c r="S660" s="5"/>
    </row>
    <row r="661" spans="19:19" ht="15.75" customHeight="1" x14ac:dyDescent="0.2">
      <c r="S661" s="5"/>
    </row>
    <row r="662" spans="19:19" ht="15.75" customHeight="1" x14ac:dyDescent="0.2">
      <c r="S662" s="5"/>
    </row>
    <row r="663" spans="19:19" ht="15.75" customHeight="1" x14ac:dyDescent="0.2">
      <c r="S663" s="5"/>
    </row>
    <row r="664" spans="19:19" ht="15.75" customHeight="1" x14ac:dyDescent="0.2">
      <c r="S664" s="5"/>
    </row>
    <row r="665" spans="19:19" ht="15.75" customHeight="1" x14ac:dyDescent="0.2">
      <c r="S665" s="5"/>
    </row>
    <row r="666" spans="19:19" ht="15.75" customHeight="1" x14ac:dyDescent="0.2">
      <c r="S666" s="5"/>
    </row>
    <row r="667" spans="19:19" ht="15.75" customHeight="1" x14ac:dyDescent="0.2">
      <c r="S667" s="5"/>
    </row>
    <row r="668" spans="19:19" ht="15.75" customHeight="1" x14ac:dyDescent="0.2">
      <c r="S668" s="5"/>
    </row>
    <row r="669" spans="19:19" ht="15.75" customHeight="1" x14ac:dyDescent="0.2">
      <c r="S669" s="5"/>
    </row>
    <row r="670" spans="19:19" ht="15.75" customHeight="1" x14ac:dyDescent="0.2">
      <c r="S670" s="5"/>
    </row>
    <row r="671" spans="19:19" ht="15.75" customHeight="1" x14ac:dyDescent="0.2">
      <c r="S671" s="5"/>
    </row>
    <row r="672" spans="19:19" ht="15.75" customHeight="1" x14ac:dyDescent="0.2">
      <c r="S672" s="5"/>
    </row>
    <row r="673" spans="19:19" ht="15.75" customHeight="1" x14ac:dyDescent="0.2">
      <c r="S673" s="5"/>
    </row>
    <row r="674" spans="19:19" ht="15.75" customHeight="1" x14ac:dyDescent="0.2">
      <c r="S674" s="5"/>
    </row>
    <row r="675" spans="19:19" ht="15.75" customHeight="1" x14ac:dyDescent="0.2">
      <c r="S675" s="5"/>
    </row>
    <row r="676" spans="19:19" ht="15.75" customHeight="1" x14ac:dyDescent="0.2">
      <c r="S676" s="5"/>
    </row>
    <row r="677" spans="19:19" ht="15.75" customHeight="1" x14ac:dyDescent="0.2">
      <c r="S677" s="5"/>
    </row>
    <row r="678" spans="19:19" ht="15.75" customHeight="1" x14ac:dyDescent="0.2">
      <c r="S678" s="5"/>
    </row>
    <row r="679" spans="19:19" ht="15.75" customHeight="1" x14ac:dyDescent="0.2">
      <c r="S679" s="5"/>
    </row>
    <row r="680" spans="19:19" ht="15.75" customHeight="1" x14ac:dyDescent="0.2">
      <c r="S680" s="5"/>
    </row>
    <row r="681" spans="19:19" ht="15.75" customHeight="1" x14ac:dyDescent="0.2">
      <c r="S681" s="5"/>
    </row>
    <row r="682" spans="19:19" ht="15.75" customHeight="1" x14ac:dyDescent="0.2">
      <c r="S682" s="5"/>
    </row>
    <row r="683" spans="19:19" ht="15.75" customHeight="1" x14ac:dyDescent="0.2">
      <c r="S683" s="5"/>
    </row>
    <row r="684" spans="19:19" ht="15.75" customHeight="1" x14ac:dyDescent="0.2">
      <c r="S684" s="5"/>
    </row>
    <row r="685" spans="19:19" ht="15.75" customHeight="1" x14ac:dyDescent="0.2">
      <c r="S685" s="5"/>
    </row>
    <row r="686" spans="19:19" ht="15.75" customHeight="1" x14ac:dyDescent="0.2">
      <c r="S686" s="5"/>
    </row>
    <row r="687" spans="19:19" ht="15.75" customHeight="1" x14ac:dyDescent="0.2">
      <c r="S687" s="5"/>
    </row>
    <row r="688" spans="19:19" ht="15.75" customHeight="1" x14ac:dyDescent="0.2">
      <c r="S688" s="5"/>
    </row>
    <row r="689" spans="19:19" ht="15.75" customHeight="1" x14ac:dyDescent="0.2">
      <c r="S689" s="5"/>
    </row>
    <row r="690" spans="19:19" ht="15.75" customHeight="1" x14ac:dyDescent="0.2">
      <c r="S690" s="5"/>
    </row>
    <row r="691" spans="19:19" ht="15.75" customHeight="1" x14ac:dyDescent="0.2">
      <c r="S691" s="5"/>
    </row>
    <row r="692" spans="19:19" ht="15.75" customHeight="1" x14ac:dyDescent="0.2">
      <c r="S692" s="5"/>
    </row>
    <row r="693" spans="19:19" ht="15.75" customHeight="1" x14ac:dyDescent="0.2">
      <c r="S693" s="5"/>
    </row>
    <row r="694" spans="19:19" ht="15.75" customHeight="1" x14ac:dyDescent="0.2">
      <c r="S694" s="5"/>
    </row>
    <row r="695" spans="19:19" ht="15.75" customHeight="1" x14ac:dyDescent="0.2">
      <c r="S695" s="5"/>
    </row>
    <row r="696" spans="19:19" ht="15.75" customHeight="1" x14ac:dyDescent="0.2">
      <c r="S696" s="5"/>
    </row>
    <row r="697" spans="19:19" ht="15.75" customHeight="1" x14ac:dyDescent="0.2">
      <c r="S697" s="5"/>
    </row>
    <row r="698" spans="19:19" ht="15.75" customHeight="1" x14ac:dyDescent="0.2">
      <c r="S698" s="5"/>
    </row>
    <row r="699" spans="19:19" ht="15.75" customHeight="1" x14ac:dyDescent="0.2">
      <c r="S699" s="5"/>
    </row>
    <row r="700" spans="19:19" ht="15.75" customHeight="1" x14ac:dyDescent="0.2">
      <c r="S700" s="5"/>
    </row>
    <row r="701" spans="19:19" ht="15.75" customHeight="1" x14ac:dyDescent="0.2">
      <c r="S701" s="5"/>
    </row>
    <row r="702" spans="19:19" ht="15.75" customHeight="1" x14ac:dyDescent="0.2">
      <c r="S702" s="5"/>
    </row>
    <row r="703" spans="19:19" ht="15.75" customHeight="1" x14ac:dyDescent="0.2">
      <c r="S703" s="5"/>
    </row>
    <row r="704" spans="19:19" ht="15.75" customHeight="1" x14ac:dyDescent="0.2">
      <c r="S704" s="5"/>
    </row>
    <row r="705" spans="19:19" ht="15.75" customHeight="1" x14ac:dyDescent="0.2">
      <c r="S705" s="5"/>
    </row>
    <row r="706" spans="19:19" ht="15.75" customHeight="1" x14ac:dyDescent="0.2">
      <c r="S706" s="5"/>
    </row>
    <row r="707" spans="19:19" ht="15.75" customHeight="1" x14ac:dyDescent="0.2">
      <c r="S707" s="5"/>
    </row>
    <row r="708" spans="19:19" ht="15.75" customHeight="1" x14ac:dyDescent="0.2">
      <c r="S708" s="5"/>
    </row>
    <row r="709" spans="19:19" ht="15.75" customHeight="1" x14ac:dyDescent="0.2">
      <c r="S709" s="5"/>
    </row>
    <row r="710" spans="19:19" ht="15.75" customHeight="1" x14ac:dyDescent="0.2">
      <c r="S710" s="5"/>
    </row>
    <row r="711" spans="19:19" ht="15.75" customHeight="1" x14ac:dyDescent="0.2">
      <c r="S711" s="5"/>
    </row>
    <row r="712" spans="19:19" ht="15.75" customHeight="1" x14ac:dyDescent="0.2">
      <c r="S712" s="5"/>
    </row>
    <row r="713" spans="19:19" ht="15.75" customHeight="1" x14ac:dyDescent="0.2">
      <c r="S713" s="5"/>
    </row>
    <row r="714" spans="19:19" ht="15.75" customHeight="1" x14ac:dyDescent="0.2">
      <c r="S714" s="5"/>
    </row>
    <row r="715" spans="19:19" ht="15.75" customHeight="1" x14ac:dyDescent="0.2">
      <c r="S715" s="5"/>
    </row>
    <row r="716" spans="19:19" ht="15.75" customHeight="1" x14ac:dyDescent="0.2">
      <c r="S716" s="5"/>
    </row>
    <row r="717" spans="19:19" ht="15.75" customHeight="1" x14ac:dyDescent="0.2">
      <c r="S717" s="5"/>
    </row>
    <row r="718" spans="19:19" ht="15.75" customHeight="1" x14ac:dyDescent="0.2">
      <c r="S718" s="5"/>
    </row>
    <row r="719" spans="19:19" ht="15.75" customHeight="1" x14ac:dyDescent="0.2">
      <c r="S719" s="5"/>
    </row>
    <row r="720" spans="19:19" ht="15.75" customHeight="1" x14ac:dyDescent="0.2">
      <c r="S720" s="5"/>
    </row>
    <row r="721" spans="19:19" ht="15.75" customHeight="1" x14ac:dyDescent="0.2">
      <c r="S721" s="5"/>
    </row>
    <row r="722" spans="19:19" ht="15.75" customHeight="1" x14ac:dyDescent="0.2">
      <c r="S722" s="5"/>
    </row>
    <row r="723" spans="19:19" ht="15.75" customHeight="1" x14ac:dyDescent="0.2">
      <c r="S723" s="5"/>
    </row>
    <row r="724" spans="19:19" ht="15.75" customHeight="1" x14ac:dyDescent="0.2">
      <c r="S724" s="5"/>
    </row>
    <row r="725" spans="19:19" ht="15.75" customHeight="1" x14ac:dyDescent="0.2">
      <c r="S725" s="5"/>
    </row>
    <row r="726" spans="19:19" ht="15.75" customHeight="1" x14ac:dyDescent="0.2">
      <c r="S726" s="5"/>
    </row>
    <row r="727" spans="19:19" ht="15.75" customHeight="1" x14ac:dyDescent="0.2">
      <c r="S727" s="5"/>
    </row>
    <row r="728" spans="19:19" ht="15.75" customHeight="1" x14ac:dyDescent="0.2">
      <c r="S728" s="5"/>
    </row>
    <row r="729" spans="19:19" ht="15.75" customHeight="1" x14ac:dyDescent="0.2">
      <c r="S729" s="5"/>
    </row>
    <row r="730" spans="19:19" ht="15.75" customHeight="1" x14ac:dyDescent="0.2">
      <c r="S730" s="5"/>
    </row>
    <row r="731" spans="19:19" ht="15.75" customHeight="1" x14ac:dyDescent="0.2">
      <c r="S731" s="5"/>
    </row>
    <row r="732" spans="19:19" ht="15.75" customHeight="1" x14ac:dyDescent="0.2">
      <c r="S732" s="5"/>
    </row>
    <row r="733" spans="19:19" ht="15.75" customHeight="1" x14ac:dyDescent="0.2">
      <c r="S733" s="5"/>
    </row>
    <row r="734" spans="19:19" ht="15.75" customHeight="1" x14ac:dyDescent="0.2">
      <c r="S734" s="5"/>
    </row>
    <row r="735" spans="19:19" ht="15.75" customHeight="1" x14ac:dyDescent="0.2">
      <c r="S735" s="5"/>
    </row>
    <row r="736" spans="19:19" ht="15.75" customHeight="1" x14ac:dyDescent="0.2">
      <c r="S736" s="5"/>
    </row>
    <row r="737" spans="19:19" ht="15.75" customHeight="1" x14ac:dyDescent="0.2">
      <c r="S737" s="5"/>
    </row>
    <row r="738" spans="19:19" ht="15.75" customHeight="1" x14ac:dyDescent="0.2">
      <c r="S738" s="5"/>
    </row>
    <row r="739" spans="19:19" ht="15.75" customHeight="1" x14ac:dyDescent="0.2">
      <c r="S739" s="5"/>
    </row>
    <row r="740" spans="19:19" ht="15.75" customHeight="1" x14ac:dyDescent="0.2">
      <c r="S740" s="5"/>
    </row>
    <row r="741" spans="19:19" ht="15.75" customHeight="1" x14ac:dyDescent="0.2">
      <c r="S741" s="5"/>
    </row>
    <row r="742" spans="19:19" ht="15.75" customHeight="1" x14ac:dyDescent="0.2">
      <c r="S742" s="5"/>
    </row>
    <row r="743" spans="19:19" ht="15.75" customHeight="1" x14ac:dyDescent="0.2">
      <c r="S743" s="5"/>
    </row>
    <row r="744" spans="19:19" ht="15.75" customHeight="1" x14ac:dyDescent="0.2">
      <c r="S744" s="5"/>
    </row>
    <row r="745" spans="19:19" ht="15.75" customHeight="1" x14ac:dyDescent="0.2">
      <c r="S745" s="5"/>
    </row>
    <row r="746" spans="19:19" ht="15.75" customHeight="1" x14ac:dyDescent="0.2">
      <c r="S746" s="5"/>
    </row>
    <row r="747" spans="19:19" ht="15.75" customHeight="1" x14ac:dyDescent="0.2">
      <c r="S747" s="5"/>
    </row>
    <row r="748" spans="19:19" ht="15.75" customHeight="1" x14ac:dyDescent="0.2">
      <c r="S748" s="5"/>
    </row>
    <row r="749" spans="19:19" ht="15.75" customHeight="1" x14ac:dyDescent="0.2">
      <c r="S749" s="5"/>
    </row>
    <row r="750" spans="19:19" ht="15.75" customHeight="1" x14ac:dyDescent="0.2">
      <c r="S750" s="5"/>
    </row>
    <row r="751" spans="19:19" ht="15.75" customHeight="1" x14ac:dyDescent="0.2">
      <c r="S751" s="5"/>
    </row>
    <row r="752" spans="19:19" ht="15.75" customHeight="1" x14ac:dyDescent="0.2">
      <c r="S752" s="5"/>
    </row>
    <row r="753" spans="19:19" ht="15.75" customHeight="1" x14ac:dyDescent="0.2">
      <c r="S753" s="5"/>
    </row>
    <row r="754" spans="19:19" ht="15.75" customHeight="1" x14ac:dyDescent="0.2">
      <c r="S754" s="5"/>
    </row>
    <row r="755" spans="19:19" ht="15.75" customHeight="1" x14ac:dyDescent="0.2">
      <c r="S755" s="5"/>
    </row>
    <row r="756" spans="19:19" ht="15.75" customHeight="1" x14ac:dyDescent="0.2">
      <c r="S756" s="5"/>
    </row>
    <row r="757" spans="19:19" ht="15.75" customHeight="1" x14ac:dyDescent="0.2">
      <c r="S757" s="5"/>
    </row>
    <row r="758" spans="19:19" ht="15.75" customHeight="1" x14ac:dyDescent="0.2">
      <c r="S758" s="5"/>
    </row>
    <row r="759" spans="19:19" ht="15.75" customHeight="1" x14ac:dyDescent="0.2">
      <c r="S759" s="5"/>
    </row>
    <row r="760" spans="19:19" ht="15.75" customHeight="1" x14ac:dyDescent="0.2">
      <c r="S760" s="5"/>
    </row>
    <row r="761" spans="19:19" ht="15.75" customHeight="1" x14ac:dyDescent="0.2">
      <c r="S761" s="5"/>
    </row>
    <row r="762" spans="19:19" ht="15.75" customHeight="1" x14ac:dyDescent="0.2">
      <c r="S762" s="5"/>
    </row>
    <row r="763" spans="19:19" ht="15.75" customHeight="1" x14ac:dyDescent="0.2">
      <c r="S763" s="5"/>
    </row>
    <row r="764" spans="19:19" ht="15.75" customHeight="1" x14ac:dyDescent="0.2">
      <c r="S764" s="5"/>
    </row>
    <row r="765" spans="19:19" ht="15.75" customHeight="1" x14ac:dyDescent="0.2">
      <c r="S765" s="5"/>
    </row>
    <row r="766" spans="19:19" ht="15.75" customHeight="1" x14ac:dyDescent="0.2">
      <c r="S766" s="5"/>
    </row>
    <row r="767" spans="19:19" ht="15.75" customHeight="1" x14ac:dyDescent="0.2">
      <c r="S767" s="5"/>
    </row>
    <row r="768" spans="19:19" ht="15.75" customHeight="1" x14ac:dyDescent="0.2">
      <c r="S768" s="5"/>
    </row>
    <row r="769" spans="19:19" ht="15.75" customHeight="1" x14ac:dyDescent="0.2">
      <c r="S769" s="5"/>
    </row>
    <row r="770" spans="19:19" ht="15.75" customHeight="1" x14ac:dyDescent="0.2">
      <c r="S770" s="5"/>
    </row>
    <row r="771" spans="19:19" ht="15.75" customHeight="1" x14ac:dyDescent="0.2">
      <c r="S771" s="5"/>
    </row>
    <row r="772" spans="19:19" ht="15.75" customHeight="1" x14ac:dyDescent="0.2">
      <c r="S772" s="5"/>
    </row>
    <row r="773" spans="19:19" ht="15.75" customHeight="1" x14ac:dyDescent="0.2">
      <c r="S773" s="5"/>
    </row>
    <row r="774" spans="19:19" ht="15.75" customHeight="1" x14ac:dyDescent="0.2">
      <c r="S774" s="5"/>
    </row>
    <row r="775" spans="19:19" ht="15.75" customHeight="1" x14ac:dyDescent="0.2">
      <c r="S775" s="5"/>
    </row>
    <row r="776" spans="19:19" ht="15.75" customHeight="1" x14ac:dyDescent="0.2">
      <c r="S776" s="5"/>
    </row>
    <row r="777" spans="19:19" ht="15.75" customHeight="1" x14ac:dyDescent="0.2">
      <c r="S777" s="5"/>
    </row>
    <row r="778" spans="19:19" ht="15.75" customHeight="1" x14ac:dyDescent="0.2">
      <c r="S778" s="5"/>
    </row>
    <row r="779" spans="19:19" ht="15.75" customHeight="1" x14ac:dyDescent="0.2">
      <c r="S779" s="5"/>
    </row>
    <row r="780" spans="19:19" ht="15.75" customHeight="1" x14ac:dyDescent="0.2">
      <c r="S780" s="5"/>
    </row>
    <row r="781" spans="19:19" ht="15.75" customHeight="1" x14ac:dyDescent="0.2">
      <c r="S781" s="5"/>
    </row>
    <row r="782" spans="19:19" ht="15.75" customHeight="1" x14ac:dyDescent="0.2">
      <c r="S782" s="5"/>
    </row>
    <row r="783" spans="19:19" ht="15.75" customHeight="1" x14ac:dyDescent="0.2">
      <c r="S783" s="5"/>
    </row>
    <row r="784" spans="19:19" ht="15.75" customHeight="1" x14ac:dyDescent="0.2">
      <c r="S784" s="5"/>
    </row>
    <row r="785" spans="19:19" ht="15.75" customHeight="1" x14ac:dyDescent="0.2">
      <c r="S785" s="5"/>
    </row>
    <row r="786" spans="19:19" ht="15.75" customHeight="1" x14ac:dyDescent="0.2">
      <c r="S786" s="5"/>
    </row>
    <row r="787" spans="19:19" ht="15.75" customHeight="1" x14ac:dyDescent="0.2">
      <c r="S787" s="5"/>
    </row>
    <row r="788" spans="19:19" ht="15.75" customHeight="1" x14ac:dyDescent="0.2">
      <c r="S788" s="5"/>
    </row>
    <row r="789" spans="19:19" ht="15.75" customHeight="1" x14ac:dyDescent="0.2">
      <c r="S789" s="5"/>
    </row>
    <row r="790" spans="19:19" ht="15.75" customHeight="1" x14ac:dyDescent="0.2">
      <c r="S790" s="5"/>
    </row>
    <row r="791" spans="19:19" ht="15.75" customHeight="1" x14ac:dyDescent="0.2">
      <c r="S791" s="5"/>
    </row>
    <row r="792" spans="19:19" ht="15.75" customHeight="1" x14ac:dyDescent="0.2">
      <c r="S792" s="5"/>
    </row>
    <row r="793" spans="19:19" ht="15.75" customHeight="1" x14ac:dyDescent="0.2">
      <c r="S793" s="5"/>
    </row>
    <row r="794" spans="19:19" ht="15.75" customHeight="1" x14ac:dyDescent="0.2">
      <c r="S794" s="5"/>
    </row>
    <row r="795" spans="19:19" ht="15.75" customHeight="1" x14ac:dyDescent="0.2">
      <c r="S795" s="5"/>
    </row>
    <row r="796" spans="19:19" ht="15.75" customHeight="1" x14ac:dyDescent="0.2">
      <c r="S796" s="5"/>
    </row>
    <row r="797" spans="19:19" ht="15.75" customHeight="1" x14ac:dyDescent="0.2">
      <c r="S797" s="5"/>
    </row>
    <row r="798" spans="19:19" ht="15.75" customHeight="1" x14ac:dyDescent="0.2">
      <c r="S798" s="5"/>
    </row>
    <row r="799" spans="19:19" ht="15.75" customHeight="1" x14ac:dyDescent="0.2">
      <c r="S799" s="5"/>
    </row>
    <row r="800" spans="19:19" ht="15.75" customHeight="1" x14ac:dyDescent="0.2">
      <c r="S800" s="5"/>
    </row>
    <row r="801" spans="19:19" ht="15.75" customHeight="1" x14ac:dyDescent="0.2">
      <c r="S801" s="5"/>
    </row>
    <row r="802" spans="19:19" ht="15.75" customHeight="1" x14ac:dyDescent="0.2">
      <c r="S802" s="5"/>
    </row>
    <row r="803" spans="19:19" ht="15.75" customHeight="1" x14ac:dyDescent="0.2">
      <c r="S803" s="5"/>
    </row>
    <row r="804" spans="19:19" ht="15.75" customHeight="1" x14ac:dyDescent="0.2">
      <c r="S804" s="5"/>
    </row>
    <row r="805" spans="19:19" ht="15.75" customHeight="1" x14ac:dyDescent="0.2">
      <c r="S805" s="5"/>
    </row>
    <row r="806" spans="19:19" ht="15.75" customHeight="1" x14ac:dyDescent="0.2">
      <c r="S806" s="5"/>
    </row>
    <row r="807" spans="19:19" ht="15.75" customHeight="1" x14ac:dyDescent="0.2">
      <c r="S807" s="5"/>
    </row>
    <row r="808" spans="19:19" ht="15.75" customHeight="1" x14ac:dyDescent="0.2">
      <c r="S808" s="5"/>
    </row>
    <row r="809" spans="19:19" ht="15.75" customHeight="1" x14ac:dyDescent="0.2">
      <c r="S809" s="5"/>
    </row>
    <row r="810" spans="19:19" ht="15.75" customHeight="1" x14ac:dyDescent="0.2">
      <c r="S810" s="5"/>
    </row>
    <row r="811" spans="19:19" ht="15.75" customHeight="1" x14ac:dyDescent="0.2">
      <c r="S811" s="5"/>
    </row>
    <row r="812" spans="19:19" ht="15.75" customHeight="1" x14ac:dyDescent="0.2">
      <c r="S812" s="5"/>
    </row>
    <row r="813" spans="19:19" ht="15.75" customHeight="1" x14ac:dyDescent="0.2">
      <c r="S813" s="5"/>
    </row>
    <row r="814" spans="19:19" ht="15.75" customHeight="1" x14ac:dyDescent="0.2">
      <c r="S814" s="5"/>
    </row>
    <row r="815" spans="19:19" ht="15.75" customHeight="1" x14ac:dyDescent="0.2">
      <c r="S815" s="5"/>
    </row>
    <row r="816" spans="19:19" ht="15.75" customHeight="1" x14ac:dyDescent="0.2">
      <c r="S816" s="5"/>
    </row>
    <row r="817" spans="19:19" ht="15.75" customHeight="1" x14ac:dyDescent="0.2">
      <c r="S817" s="5"/>
    </row>
    <row r="818" spans="19:19" ht="15.75" customHeight="1" x14ac:dyDescent="0.2">
      <c r="S818" s="5"/>
    </row>
    <row r="819" spans="19:19" ht="15.75" customHeight="1" x14ac:dyDescent="0.2">
      <c r="S819" s="5"/>
    </row>
    <row r="820" spans="19:19" ht="15.75" customHeight="1" x14ac:dyDescent="0.2">
      <c r="S820" s="5"/>
    </row>
    <row r="821" spans="19:19" ht="15.75" customHeight="1" x14ac:dyDescent="0.2">
      <c r="S821" s="5"/>
    </row>
    <row r="822" spans="19:19" ht="15.75" customHeight="1" x14ac:dyDescent="0.2">
      <c r="S822" s="5"/>
    </row>
    <row r="823" spans="19:19" ht="15.75" customHeight="1" x14ac:dyDescent="0.2">
      <c r="S823" s="5"/>
    </row>
    <row r="824" spans="19:19" ht="15.75" customHeight="1" x14ac:dyDescent="0.2">
      <c r="S824" s="5"/>
    </row>
    <row r="825" spans="19:19" ht="15.75" customHeight="1" x14ac:dyDescent="0.2">
      <c r="S825" s="5"/>
    </row>
    <row r="826" spans="19:19" ht="15.75" customHeight="1" x14ac:dyDescent="0.2">
      <c r="S826" s="5"/>
    </row>
    <row r="827" spans="19:19" ht="15.75" customHeight="1" x14ac:dyDescent="0.2">
      <c r="S827" s="5"/>
    </row>
    <row r="828" spans="19:19" ht="15.75" customHeight="1" x14ac:dyDescent="0.2">
      <c r="S828" s="5"/>
    </row>
    <row r="829" spans="19:19" ht="15.75" customHeight="1" x14ac:dyDescent="0.2">
      <c r="S829" s="5"/>
    </row>
    <row r="830" spans="19:19" ht="15.75" customHeight="1" x14ac:dyDescent="0.2">
      <c r="S830" s="5"/>
    </row>
    <row r="831" spans="19:19" ht="15.75" customHeight="1" x14ac:dyDescent="0.2">
      <c r="S831" s="5"/>
    </row>
    <row r="832" spans="19:19" ht="15.75" customHeight="1" x14ac:dyDescent="0.2">
      <c r="S832" s="5"/>
    </row>
    <row r="833" spans="19:19" ht="15.75" customHeight="1" x14ac:dyDescent="0.2">
      <c r="S833" s="5"/>
    </row>
    <row r="834" spans="19:19" ht="15.75" customHeight="1" x14ac:dyDescent="0.2">
      <c r="S834" s="5"/>
    </row>
    <row r="835" spans="19:19" ht="15.75" customHeight="1" x14ac:dyDescent="0.2">
      <c r="S835" s="5"/>
    </row>
    <row r="836" spans="19:19" ht="15.75" customHeight="1" x14ac:dyDescent="0.2">
      <c r="S836" s="5"/>
    </row>
    <row r="837" spans="19:19" ht="15.75" customHeight="1" x14ac:dyDescent="0.2">
      <c r="S837" s="5"/>
    </row>
    <row r="838" spans="19:19" ht="15.75" customHeight="1" x14ac:dyDescent="0.2">
      <c r="S838" s="5"/>
    </row>
    <row r="839" spans="19:19" ht="15.75" customHeight="1" x14ac:dyDescent="0.2">
      <c r="S839" s="5"/>
    </row>
    <row r="840" spans="19:19" ht="15.75" customHeight="1" x14ac:dyDescent="0.2">
      <c r="S840" s="5"/>
    </row>
    <row r="841" spans="19:19" ht="15.75" customHeight="1" x14ac:dyDescent="0.2">
      <c r="S841" s="5"/>
    </row>
    <row r="842" spans="19:19" ht="15.75" customHeight="1" x14ac:dyDescent="0.2">
      <c r="S842" s="5"/>
    </row>
    <row r="843" spans="19:19" ht="15.75" customHeight="1" x14ac:dyDescent="0.2">
      <c r="S843" s="5"/>
    </row>
    <row r="844" spans="19:19" ht="15.75" customHeight="1" x14ac:dyDescent="0.2">
      <c r="S844" s="5"/>
    </row>
    <row r="845" spans="19:19" ht="15.75" customHeight="1" x14ac:dyDescent="0.2">
      <c r="S845" s="5"/>
    </row>
    <row r="846" spans="19:19" ht="15.75" customHeight="1" x14ac:dyDescent="0.2">
      <c r="S846" s="5"/>
    </row>
    <row r="847" spans="19:19" ht="15.75" customHeight="1" x14ac:dyDescent="0.2">
      <c r="S847" s="5"/>
    </row>
    <row r="848" spans="19:19" ht="15.75" customHeight="1" x14ac:dyDescent="0.2">
      <c r="S848" s="5"/>
    </row>
    <row r="849" spans="19:19" ht="15.75" customHeight="1" x14ac:dyDescent="0.2">
      <c r="S849" s="5"/>
    </row>
    <row r="850" spans="19:19" ht="15.75" customHeight="1" x14ac:dyDescent="0.2">
      <c r="S850" s="5"/>
    </row>
    <row r="851" spans="19:19" ht="15.75" customHeight="1" x14ac:dyDescent="0.2">
      <c r="S851" s="5"/>
    </row>
    <row r="852" spans="19:19" ht="15.75" customHeight="1" x14ac:dyDescent="0.2">
      <c r="S852" s="5"/>
    </row>
    <row r="853" spans="19:19" ht="15.75" customHeight="1" x14ac:dyDescent="0.2">
      <c r="S853" s="5"/>
    </row>
    <row r="854" spans="19:19" ht="15.75" customHeight="1" x14ac:dyDescent="0.2">
      <c r="S854" s="5"/>
    </row>
    <row r="855" spans="19:19" ht="15.75" customHeight="1" x14ac:dyDescent="0.2">
      <c r="S855" s="5"/>
    </row>
    <row r="856" spans="19:19" ht="15.75" customHeight="1" x14ac:dyDescent="0.2">
      <c r="S856" s="5"/>
    </row>
    <row r="857" spans="19:19" ht="15.75" customHeight="1" x14ac:dyDescent="0.2">
      <c r="S857" s="5"/>
    </row>
    <row r="858" spans="19:19" ht="15.75" customHeight="1" x14ac:dyDescent="0.2">
      <c r="S858" s="5"/>
    </row>
    <row r="859" spans="19:19" ht="15.75" customHeight="1" x14ac:dyDescent="0.2">
      <c r="S859" s="5"/>
    </row>
    <row r="860" spans="19:19" ht="15.75" customHeight="1" x14ac:dyDescent="0.2">
      <c r="S860" s="5"/>
    </row>
    <row r="861" spans="19:19" ht="15.75" customHeight="1" x14ac:dyDescent="0.2">
      <c r="S861" s="5"/>
    </row>
    <row r="862" spans="19:19" ht="15.75" customHeight="1" x14ac:dyDescent="0.2">
      <c r="S862" s="5"/>
    </row>
    <row r="863" spans="19:19" ht="15.75" customHeight="1" x14ac:dyDescent="0.2">
      <c r="S863" s="5"/>
    </row>
    <row r="864" spans="19:19" ht="15.75" customHeight="1" x14ac:dyDescent="0.2">
      <c r="S864" s="5"/>
    </row>
    <row r="865" spans="19:19" ht="15.75" customHeight="1" x14ac:dyDescent="0.2">
      <c r="S865" s="5"/>
    </row>
    <row r="866" spans="19:19" ht="15.75" customHeight="1" x14ac:dyDescent="0.2">
      <c r="S866" s="5"/>
    </row>
    <row r="867" spans="19:19" ht="15.75" customHeight="1" x14ac:dyDescent="0.2">
      <c r="S867" s="5"/>
    </row>
    <row r="868" spans="19:19" ht="15.75" customHeight="1" x14ac:dyDescent="0.2">
      <c r="S868" s="5"/>
    </row>
    <row r="869" spans="19:19" ht="15.75" customHeight="1" x14ac:dyDescent="0.2">
      <c r="S869" s="5"/>
    </row>
    <row r="870" spans="19:19" ht="15.75" customHeight="1" x14ac:dyDescent="0.2">
      <c r="S870" s="5"/>
    </row>
    <row r="871" spans="19:19" ht="15.75" customHeight="1" x14ac:dyDescent="0.2">
      <c r="S871" s="5"/>
    </row>
    <row r="872" spans="19:19" ht="15.75" customHeight="1" x14ac:dyDescent="0.2">
      <c r="S872" s="5"/>
    </row>
    <row r="873" spans="19:19" ht="15.75" customHeight="1" x14ac:dyDescent="0.2">
      <c r="S873" s="5"/>
    </row>
    <row r="874" spans="19:19" ht="15.75" customHeight="1" x14ac:dyDescent="0.2">
      <c r="S874" s="5"/>
    </row>
    <row r="875" spans="19:19" ht="15.75" customHeight="1" x14ac:dyDescent="0.2">
      <c r="S875" s="5"/>
    </row>
    <row r="876" spans="19:19" ht="15.75" customHeight="1" x14ac:dyDescent="0.2">
      <c r="S876" s="5"/>
    </row>
    <row r="877" spans="19:19" ht="15.75" customHeight="1" x14ac:dyDescent="0.2">
      <c r="S877" s="5"/>
    </row>
    <row r="878" spans="19:19" ht="15.75" customHeight="1" x14ac:dyDescent="0.2">
      <c r="S878" s="5"/>
    </row>
    <row r="879" spans="19:19" ht="15.75" customHeight="1" x14ac:dyDescent="0.2">
      <c r="S879" s="5"/>
    </row>
    <row r="880" spans="19:19" ht="15.75" customHeight="1" x14ac:dyDescent="0.2">
      <c r="S880" s="5"/>
    </row>
    <row r="881" spans="19:19" ht="15.75" customHeight="1" x14ac:dyDescent="0.2">
      <c r="S881" s="5"/>
    </row>
    <row r="882" spans="19:19" ht="15.75" customHeight="1" x14ac:dyDescent="0.2">
      <c r="S882" s="5"/>
    </row>
    <row r="883" spans="19:19" ht="15.75" customHeight="1" x14ac:dyDescent="0.2">
      <c r="S883" s="5"/>
    </row>
    <row r="884" spans="19:19" ht="15.75" customHeight="1" x14ac:dyDescent="0.2">
      <c r="S884" s="5"/>
    </row>
    <row r="885" spans="19:19" ht="15.75" customHeight="1" x14ac:dyDescent="0.2">
      <c r="S885" s="5"/>
    </row>
    <row r="886" spans="19:19" ht="15.75" customHeight="1" x14ac:dyDescent="0.2">
      <c r="S886" s="5"/>
    </row>
    <row r="887" spans="19:19" ht="15.75" customHeight="1" x14ac:dyDescent="0.2">
      <c r="S887" s="5"/>
    </row>
    <row r="888" spans="19:19" ht="15.75" customHeight="1" x14ac:dyDescent="0.2">
      <c r="S888" s="5"/>
    </row>
    <row r="889" spans="19:19" ht="15.75" customHeight="1" x14ac:dyDescent="0.2">
      <c r="S889" s="5"/>
    </row>
    <row r="890" spans="19:19" ht="15.75" customHeight="1" x14ac:dyDescent="0.2">
      <c r="S890" s="5"/>
    </row>
    <row r="891" spans="19:19" ht="15.75" customHeight="1" x14ac:dyDescent="0.2">
      <c r="S891" s="5"/>
    </row>
    <row r="892" spans="19:19" ht="15.75" customHeight="1" x14ac:dyDescent="0.2">
      <c r="S892" s="5"/>
    </row>
    <row r="893" spans="19:19" ht="15.75" customHeight="1" x14ac:dyDescent="0.2">
      <c r="S893" s="5"/>
    </row>
    <row r="894" spans="19:19" ht="15.75" customHeight="1" x14ac:dyDescent="0.2">
      <c r="S894" s="5"/>
    </row>
    <row r="895" spans="19:19" ht="15.75" customHeight="1" x14ac:dyDescent="0.2">
      <c r="S895" s="5"/>
    </row>
    <row r="896" spans="19:19" ht="15.75" customHeight="1" x14ac:dyDescent="0.2">
      <c r="S896" s="5"/>
    </row>
    <row r="897" spans="19:19" ht="15.75" customHeight="1" x14ac:dyDescent="0.2">
      <c r="S897" s="5"/>
    </row>
    <row r="898" spans="19:19" ht="15.75" customHeight="1" x14ac:dyDescent="0.2">
      <c r="S898" s="5"/>
    </row>
    <row r="899" spans="19:19" ht="15.75" customHeight="1" x14ac:dyDescent="0.2">
      <c r="S899" s="5"/>
    </row>
    <row r="900" spans="19:19" ht="15.75" customHeight="1" x14ac:dyDescent="0.2">
      <c r="S900" s="5"/>
    </row>
    <row r="901" spans="19:19" ht="15.75" customHeight="1" x14ac:dyDescent="0.2">
      <c r="S901" s="5"/>
    </row>
    <row r="902" spans="19:19" ht="15.75" customHeight="1" x14ac:dyDescent="0.2">
      <c r="S902" s="5"/>
    </row>
    <row r="903" spans="19:19" ht="15.75" customHeight="1" x14ac:dyDescent="0.2">
      <c r="S903" s="5"/>
    </row>
    <row r="904" spans="19:19" ht="15.75" customHeight="1" x14ac:dyDescent="0.2">
      <c r="S904" s="5"/>
    </row>
    <row r="905" spans="19:19" ht="15.75" customHeight="1" x14ac:dyDescent="0.2">
      <c r="S905" s="5"/>
    </row>
    <row r="906" spans="19:19" ht="15.75" customHeight="1" x14ac:dyDescent="0.2">
      <c r="S906" s="5"/>
    </row>
    <row r="907" spans="19:19" ht="15.75" customHeight="1" x14ac:dyDescent="0.2">
      <c r="S907" s="5"/>
    </row>
    <row r="908" spans="19:19" ht="15.75" customHeight="1" x14ac:dyDescent="0.2">
      <c r="S908" s="5"/>
    </row>
    <row r="909" spans="19:19" ht="15.75" customHeight="1" x14ac:dyDescent="0.2">
      <c r="S909" s="5"/>
    </row>
    <row r="910" spans="19:19" ht="15.75" customHeight="1" x14ac:dyDescent="0.2">
      <c r="S910" s="5"/>
    </row>
    <row r="911" spans="19:19" ht="15.75" customHeight="1" x14ac:dyDescent="0.2">
      <c r="S911" s="5"/>
    </row>
    <row r="912" spans="19:19" ht="15.75" customHeight="1" x14ac:dyDescent="0.2">
      <c r="S912" s="5"/>
    </row>
    <row r="913" spans="19:19" ht="15.75" customHeight="1" x14ac:dyDescent="0.2">
      <c r="S913" s="5"/>
    </row>
    <row r="914" spans="19:19" ht="15.75" customHeight="1" x14ac:dyDescent="0.2">
      <c r="S914" s="5"/>
    </row>
    <row r="915" spans="19:19" ht="15.75" customHeight="1" x14ac:dyDescent="0.2">
      <c r="S915" s="5"/>
    </row>
    <row r="916" spans="19:19" ht="15.75" customHeight="1" x14ac:dyDescent="0.2">
      <c r="S916" s="5"/>
    </row>
    <row r="917" spans="19:19" ht="15.75" customHeight="1" x14ac:dyDescent="0.2">
      <c r="S917" s="5"/>
    </row>
    <row r="918" spans="19:19" ht="15.75" customHeight="1" x14ac:dyDescent="0.2">
      <c r="S918" s="5"/>
    </row>
    <row r="919" spans="19:19" ht="15.75" customHeight="1" x14ac:dyDescent="0.2">
      <c r="S919" s="5"/>
    </row>
    <row r="920" spans="19:19" ht="15.75" customHeight="1" x14ac:dyDescent="0.2">
      <c r="S920" s="5"/>
    </row>
    <row r="921" spans="19:19" ht="15.75" customHeight="1" x14ac:dyDescent="0.2">
      <c r="S921" s="5"/>
    </row>
    <row r="922" spans="19:19" ht="15.75" customHeight="1" x14ac:dyDescent="0.2">
      <c r="S922" s="5"/>
    </row>
    <row r="923" spans="19:19" ht="15.75" customHeight="1" x14ac:dyDescent="0.2">
      <c r="S923" s="5"/>
    </row>
    <row r="924" spans="19:19" ht="15.75" customHeight="1" x14ac:dyDescent="0.2">
      <c r="S924" s="5"/>
    </row>
    <row r="925" spans="19:19" ht="15.75" customHeight="1" x14ac:dyDescent="0.2">
      <c r="S925" s="5"/>
    </row>
    <row r="926" spans="19:19" ht="15.75" customHeight="1" x14ac:dyDescent="0.2">
      <c r="S926" s="5"/>
    </row>
    <row r="927" spans="19:19" ht="15.75" customHeight="1" x14ac:dyDescent="0.2">
      <c r="S927" s="5"/>
    </row>
    <row r="928" spans="19:19" ht="15.75" customHeight="1" x14ac:dyDescent="0.2">
      <c r="S928" s="5"/>
    </row>
    <row r="929" spans="19:19" ht="15.75" customHeight="1" x14ac:dyDescent="0.2">
      <c r="S929" s="5"/>
    </row>
    <row r="930" spans="19:19" ht="15.75" customHeight="1" x14ac:dyDescent="0.2">
      <c r="S930" s="5"/>
    </row>
    <row r="931" spans="19:19" ht="15.75" customHeight="1" x14ac:dyDescent="0.2">
      <c r="S931" s="5"/>
    </row>
    <row r="932" spans="19:19" ht="15.75" customHeight="1" x14ac:dyDescent="0.2">
      <c r="S932" s="5"/>
    </row>
    <row r="933" spans="19:19" ht="15.75" customHeight="1" x14ac:dyDescent="0.2">
      <c r="S933" s="5"/>
    </row>
    <row r="934" spans="19:19" ht="15.75" customHeight="1" x14ac:dyDescent="0.2">
      <c r="S934" s="5"/>
    </row>
    <row r="935" spans="19:19" ht="15.75" customHeight="1" x14ac:dyDescent="0.2">
      <c r="S935" s="5"/>
    </row>
    <row r="936" spans="19:19" ht="15.75" customHeight="1" x14ac:dyDescent="0.2">
      <c r="S936" s="5"/>
    </row>
    <row r="937" spans="19:19" ht="15.75" customHeight="1" x14ac:dyDescent="0.2">
      <c r="S937" s="5"/>
    </row>
    <row r="938" spans="19:19" ht="15.75" customHeight="1" x14ac:dyDescent="0.2">
      <c r="S938" s="5"/>
    </row>
    <row r="939" spans="19:19" ht="15.75" customHeight="1" x14ac:dyDescent="0.2">
      <c r="S939" s="5"/>
    </row>
    <row r="940" spans="19:19" ht="15.75" customHeight="1" x14ac:dyDescent="0.2">
      <c r="S940" s="5"/>
    </row>
    <row r="941" spans="19:19" ht="15.75" customHeight="1" x14ac:dyDescent="0.2">
      <c r="S941" s="5"/>
    </row>
    <row r="942" spans="19:19" ht="15.75" customHeight="1" x14ac:dyDescent="0.2">
      <c r="S942" s="5"/>
    </row>
    <row r="943" spans="19:19" ht="15.75" customHeight="1" x14ac:dyDescent="0.2">
      <c r="S943" s="5"/>
    </row>
    <row r="944" spans="19:19" ht="15.75" customHeight="1" x14ac:dyDescent="0.2">
      <c r="S944" s="5"/>
    </row>
    <row r="945" spans="19:19" ht="15.75" customHeight="1" x14ac:dyDescent="0.2">
      <c r="S945" s="5"/>
    </row>
    <row r="946" spans="19:19" ht="15.75" customHeight="1" x14ac:dyDescent="0.2">
      <c r="S946" s="5"/>
    </row>
    <row r="947" spans="19:19" ht="15.75" customHeight="1" x14ac:dyDescent="0.2">
      <c r="S947" s="5"/>
    </row>
    <row r="948" spans="19:19" ht="15.75" customHeight="1" x14ac:dyDescent="0.2">
      <c r="S948" s="5"/>
    </row>
    <row r="949" spans="19:19" ht="15.75" customHeight="1" x14ac:dyDescent="0.2">
      <c r="S949" s="5"/>
    </row>
    <row r="950" spans="19:19" ht="15.75" customHeight="1" x14ac:dyDescent="0.2">
      <c r="S950" s="5"/>
    </row>
    <row r="951" spans="19:19" ht="15.75" customHeight="1" x14ac:dyDescent="0.2">
      <c r="S951" s="5"/>
    </row>
    <row r="952" spans="19:19" ht="15.75" customHeight="1" x14ac:dyDescent="0.2">
      <c r="S952" s="5"/>
    </row>
    <row r="953" spans="19:19" ht="15.75" customHeight="1" x14ac:dyDescent="0.2">
      <c r="S953" s="5"/>
    </row>
    <row r="954" spans="19:19" ht="15.75" customHeight="1" x14ac:dyDescent="0.2">
      <c r="S954" s="5"/>
    </row>
    <row r="955" spans="19:19" ht="15.75" customHeight="1" x14ac:dyDescent="0.2">
      <c r="S955" s="5"/>
    </row>
    <row r="956" spans="19:19" ht="15.75" customHeight="1" x14ac:dyDescent="0.2">
      <c r="S956" s="5"/>
    </row>
    <row r="957" spans="19:19" ht="15.75" customHeight="1" x14ac:dyDescent="0.2">
      <c r="S957" s="5"/>
    </row>
    <row r="958" spans="19:19" ht="15.75" customHeight="1" x14ac:dyDescent="0.2">
      <c r="S958" s="5"/>
    </row>
    <row r="959" spans="19:19" ht="15.75" customHeight="1" x14ac:dyDescent="0.2">
      <c r="S959" s="5"/>
    </row>
    <row r="960" spans="19:19" ht="15.75" customHeight="1" x14ac:dyDescent="0.2">
      <c r="S960" s="5"/>
    </row>
    <row r="961" spans="19:19" ht="15.75" customHeight="1" x14ac:dyDescent="0.2">
      <c r="S961" s="5"/>
    </row>
    <row r="962" spans="19:19" ht="15.75" customHeight="1" x14ac:dyDescent="0.2">
      <c r="S962" s="5"/>
    </row>
    <row r="963" spans="19:19" ht="15.75" customHeight="1" x14ac:dyDescent="0.2">
      <c r="S963" s="5"/>
    </row>
    <row r="964" spans="19:19" ht="15.75" customHeight="1" x14ac:dyDescent="0.2">
      <c r="S964" s="5"/>
    </row>
    <row r="965" spans="19:19" ht="15.75" customHeight="1" x14ac:dyDescent="0.2">
      <c r="S965" s="5"/>
    </row>
    <row r="966" spans="19:19" ht="15.75" customHeight="1" x14ac:dyDescent="0.2">
      <c r="S966" s="5"/>
    </row>
    <row r="967" spans="19:19" ht="15.75" customHeight="1" x14ac:dyDescent="0.2">
      <c r="S967" s="5"/>
    </row>
    <row r="968" spans="19:19" ht="15.75" customHeight="1" x14ac:dyDescent="0.2">
      <c r="S968" s="5"/>
    </row>
    <row r="969" spans="19:19" ht="15.75" customHeight="1" x14ac:dyDescent="0.2">
      <c r="S969" s="5"/>
    </row>
    <row r="970" spans="19:19" ht="15.75" customHeight="1" x14ac:dyDescent="0.2">
      <c r="S970" s="5"/>
    </row>
    <row r="971" spans="19:19" ht="15.75" customHeight="1" x14ac:dyDescent="0.2">
      <c r="S971" s="5"/>
    </row>
    <row r="972" spans="19:19" ht="15.75" customHeight="1" x14ac:dyDescent="0.2">
      <c r="S972" s="5"/>
    </row>
    <row r="973" spans="19:19" ht="15.75" customHeight="1" x14ac:dyDescent="0.2">
      <c r="S973" s="5"/>
    </row>
    <row r="974" spans="19:19" ht="15.75" customHeight="1" x14ac:dyDescent="0.2">
      <c r="S974" s="5"/>
    </row>
    <row r="975" spans="19:19" ht="15.75" customHeight="1" x14ac:dyDescent="0.2">
      <c r="S975" s="5"/>
    </row>
    <row r="976" spans="19:19" ht="15.75" customHeight="1" x14ac:dyDescent="0.2">
      <c r="S976" s="5"/>
    </row>
    <row r="977" spans="19:19" ht="15.75" customHeight="1" x14ac:dyDescent="0.2">
      <c r="S977" s="5"/>
    </row>
    <row r="978" spans="19:19" ht="15.75" customHeight="1" x14ac:dyDescent="0.2">
      <c r="S978" s="5"/>
    </row>
    <row r="979" spans="19:19" ht="15.75" customHeight="1" x14ac:dyDescent="0.2">
      <c r="S979" s="5"/>
    </row>
    <row r="980" spans="19:19" ht="15.75" customHeight="1" x14ac:dyDescent="0.2">
      <c r="S980" s="5"/>
    </row>
    <row r="981" spans="19:19" ht="15.75" customHeight="1" x14ac:dyDescent="0.2">
      <c r="S981" s="5"/>
    </row>
    <row r="982" spans="19:19" ht="15.75" customHeight="1" x14ac:dyDescent="0.2">
      <c r="S982" s="5"/>
    </row>
    <row r="983" spans="19:19" ht="15.75" customHeight="1" x14ac:dyDescent="0.2">
      <c r="S983" s="5"/>
    </row>
    <row r="984" spans="19:19" ht="15.75" customHeight="1" x14ac:dyDescent="0.2">
      <c r="S984" s="5"/>
    </row>
    <row r="985" spans="19:19" ht="15.75" customHeight="1" x14ac:dyDescent="0.2">
      <c r="S985" s="5"/>
    </row>
    <row r="986" spans="19:19" ht="15.75" customHeight="1" x14ac:dyDescent="0.2">
      <c r="S986" s="5"/>
    </row>
    <row r="987" spans="19:19" ht="15.75" customHeight="1" x14ac:dyDescent="0.2">
      <c r="S987" s="5"/>
    </row>
    <row r="988" spans="19:19" ht="15.75" customHeight="1" x14ac:dyDescent="0.2">
      <c r="S988" s="5"/>
    </row>
    <row r="989" spans="19:19" ht="15.75" customHeight="1" x14ac:dyDescent="0.2">
      <c r="S989" s="5"/>
    </row>
    <row r="990" spans="19:19" ht="15.75" customHeight="1" x14ac:dyDescent="0.2">
      <c r="S990" s="5"/>
    </row>
    <row r="991" spans="19:19" ht="15.75" customHeight="1" x14ac:dyDescent="0.2">
      <c r="S991" s="5"/>
    </row>
    <row r="992" spans="19:19" ht="15.75" customHeight="1" x14ac:dyDescent="0.2">
      <c r="S992" s="5"/>
    </row>
    <row r="993" spans="19:19" ht="15.75" customHeight="1" x14ac:dyDescent="0.2">
      <c r="S993" s="5"/>
    </row>
    <row r="994" spans="19:19" ht="15.75" customHeight="1" x14ac:dyDescent="0.2">
      <c r="S994" s="5"/>
    </row>
    <row r="995" spans="19:19" ht="15.75" customHeight="1" x14ac:dyDescent="0.2">
      <c r="S995" s="5"/>
    </row>
    <row r="996" spans="19:19" ht="15.75" customHeight="1" x14ac:dyDescent="0.2">
      <c r="S996" s="5"/>
    </row>
    <row r="997" spans="19:19" ht="15.75" customHeight="1" x14ac:dyDescent="0.2">
      <c r="S997" s="5"/>
    </row>
    <row r="998" spans="19:19" ht="15.75" customHeight="1" x14ac:dyDescent="0.2">
      <c r="S998" s="5"/>
    </row>
    <row r="999" spans="19:19" ht="15.75" customHeight="1" x14ac:dyDescent="0.2">
      <c r="S999" s="5"/>
    </row>
    <row r="1000" spans="19:19" ht="15.75" customHeight="1" x14ac:dyDescent="0.2">
      <c r="S1000" s="5"/>
    </row>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topLeftCell="W1" zoomScaleNormal="100" workbookViewId="0">
      <selection sqref="A1:B6"/>
    </sheetView>
  </sheetViews>
  <sheetFormatPr baseColWidth="10" defaultColWidth="11.1640625" defaultRowHeight="15" customHeight="1" x14ac:dyDescent="0.2"/>
  <cols>
    <col min="1" max="1" width="17.6640625" bestFit="1" customWidth="1"/>
    <col min="2" max="2" width="12.1640625" customWidth="1"/>
    <col min="3" max="3" width="27.1640625" customWidth="1"/>
    <col min="4" max="4" width="12.1640625" customWidth="1"/>
    <col min="5" max="5" width="27.1640625" bestFit="1" customWidth="1"/>
    <col min="6" max="6" width="12.1640625" customWidth="1"/>
    <col min="7" max="7" width="3.1640625" customWidth="1"/>
    <col min="8" max="8" width="31.83203125" customWidth="1"/>
    <col min="9" max="9" width="26.1640625" bestFit="1" customWidth="1"/>
    <col min="10" max="10" width="4.1640625" bestFit="1" customWidth="1"/>
    <col min="11" max="11" width="31.83203125" customWidth="1"/>
    <col min="12" max="12" width="27.1640625" bestFit="1" customWidth="1"/>
    <col min="13" max="13" width="2.1640625" bestFit="1" customWidth="1"/>
    <col min="14" max="14" width="35.83203125" customWidth="1"/>
    <col min="15" max="15" width="32" customWidth="1"/>
    <col min="16" max="16" width="2.1640625" bestFit="1" customWidth="1"/>
    <col min="17" max="17" width="36.5" customWidth="1"/>
    <col min="18" max="18" width="30.33203125" customWidth="1"/>
    <col min="19" max="19" width="15.1640625" customWidth="1"/>
    <col min="20" max="21" width="19.1640625" customWidth="1"/>
    <col min="22" max="22" width="21.83203125" customWidth="1"/>
    <col min="23" max="23" width="27.6640625" bestFit="1" customWidth="1"/>
    <col min="24" max="24" width="28.1640625" bestFit="1" customWidth="1"/>
    <col min="25" max="25" width="26" customWidth="1"/>
    <col min="26" max="26" width="28.1640625" bestFit="1" customWidth="1"/>
    <col min="27" max="32" width="10.5" customWidth="1"/>
  </cols>
  <sheetData>
    <row r="1" spans="1:26" ht="19" x14ac:dyDescent="0.25">
      <c r="A1" s="28" t="s">
        <v>670</v>
      </c>
      <c r="B1" s="28" t="s">
        <v>671</v>
      </c>
      <c r="C1" s="28" t="s">
        <v>672</v>
      </c>
      <c r="D1" s="28" t="s">
        <v>671</v>
      </c>
      <c r="E1" s="28" t="s">
        <v>851</v>
      </c>
      <c r="F1" s="28" t="s">
        <v>671</v>
      </c>
      <c r="G1" s="16" t="s">
        <v>743</v>
      </c>
      <c r="H1" s="16"/>
      <c r="I1" s="15" t="s">
        <v>674</v>
      </c>
      <c r="J1" s="16" t="s">
        <v>744</v>
      </c>
      <c r="K1" s="16"/>
      <c r="L1" s="15" t="s">
        <v>675</v>
      </c>
      <c r="M1" s="16" t="s">
        <v>745</v>
      </c>
      <c r="N1" s="17"/>
      <c r="O1" s="15" t="s">
        <v>677</v>
      </c>
      <c r="P1" s="16" t="s">
        <v>746</v>
      </c>
      <c r="Q1" s="16"/>
      <c r="R1" s="15" t="s">
        <v>676</v>
      </c>
      <c r="S1" s="30" t="s">
        <v>726</v>
      </c>
      <c r="T1" s="31"/>
      <c r="U1" s="30" t="s">
        <v>723</v>
      </c>
      <c r="V1" s="31"/>
      <c r="W1" s="29" t="s">
        <v>725</v>
      </c>
      <c r="X1" s="29" t="s">
        <v>724</v>
      </c>
      <c r="Y1" s="27" t="s">
        <v>747</v>
      </c>
      <c r="Z1" s="27" t="s">
        <v>748</v>
      </c>
    </row>
    <row r="2" spans="1:26" ht="15.75" customHeight="1" x14ac:dyDescent="0.2">
      <c r="A2" s="13" t="s">
        <v>576</v>
      </c>
      <c r="B2" s="13">
        <f>COUNTIF('Cat Breed Clean'!$D$2:$D$68,"Bald")</f>
        <v>2</v>
      </c>
      <c r="C2" s="13" t="s">
        <v>15</v>
      </c>
      <c r="D2" s="13">
        <f>COUNTIF('Dog Breed Clean'!C2:C251,"Toy")</f>
        <v>21</v>
      </c>
      <c r="E2" s="12" t="s">
        <v>37</v>
      </c>
      <c r="F2" s="13">
        <f>COUNTIF('Dog Breed Clean'!$D$2:$D$251, E2)</f>
        <v>23</v>
      </c>
      <c r="G2" s="13">
        <f>LARGE('Cat Breed Clean'!$R$2:$R$68,1)</f>
        <v>41</v>
      </c>
      <c r="H2" s="13" t="str">
        <f t="array" ref="H2">INDEX('Cat Breed Clean'!$A$2:$A$68, MATCH(LARGE('Cat Breed Clean'!$R$2:$R$68,1), 'Cat Breed Clean'!$R$2:$R$68, 0))</f>
        <v>American Wirehair</v>
      </c>
      <c r="I2" s="12" cm="1">
        <f t="array" ref="I2">SUMPRODUCT(('Cat Breed Clean'!$A$2:$A$68=H2)*('Cat Breed Clean'!$S$2:$S$68 * 'Cat Breed Clean'!$P$2:$P$68))</f>
        <v>11000</v>
      </c>
      <c r="J2" s="11">
        <v>190</v>
      </c>
      <c r="K2" s="11" t="s">
        <v>368</v>
      </c>
      <c r="L2" s="12" cm="1">
        <f t="array" ref="L2">SUMPRODUCT(('Dog Breed Clean'!$A$2:$A$251=K2)*('Dog Breed Clean'!$S$2:$S$251 * 'Dog Breed Clean'!$Z$2:$Z$251))</f>
        <v>76500</v>
      </c>
      <c r="M2" s="13">
        <f>SMALL('Cat Breed Clean'!$R$2:$R$68,1)</f>
        <v>1</v>
      </c>
      <c r="N2" s="13" t="str">
        <f t="array" ref="N2">INDEX('Cat Breed Clean'!$A$2:$A$68, MATCH(SMALL('Cat Breed Clean'!$R$2:$R$68,1), 'Cat Breed Clean'!$R$2:$R$68, 0))</f>
        <v>Exotic Shorthair</v>
      </c>
      <c r="O2" s="12" cm="1">
        <f t="array" ref="O2">SUMPRODUCT(('Cat Breed Clean'!$A$2:$A$68=N2)*('Cat Breed Clean'!$S$2:$S$68 * 'Cat Breed Clean'!$P$2:$P$68))</f>
        <v>94500</v>
      </c>
      <c r="P2" s="11">
        <f>SMALL('Dog Breed Clean'!$Y$2:$Y$251,1)</f>
        <v>1</v>
      </c>
      <c r="Q2" s="18" t="s">
        <v>96</v>
      </c>
      <c r="R2" s="12" cm="1">
        <f t="array" ref="R2">SUMPRODUCT(('Dog Breed Clean'!$A$2:$A$251=Q2)*('Dog Breed Clean'!$S$2:$S$251 * 'Dog Breed Clean'!$Z$2:$Z$251))</f>
        <v>184500</v>
      </c>
      <c r="S2" s="12" t="s">
        <v>679</v>
      </c>
      <c r="T2" s="14">
        <v>45</v>
      </c>
      <c r="U2" s="14" t="s">
        <v>682</v>
      </c>
      <c r="V2" s="12">
        <v>167</v>
      </c>
      <c r="W2" s="12">
        <f>COUNTIF('Cat Breed Clean'!F2:O68,  "Affectionate")</f>
        <v>27</v>
      </c>
      <c r="X2" s="12">
        <f>COUNTIF('Dog Breed Clean'!F2:R251,  "Affectionate")</f>
        <v>72</v>
      </c>
      <c r="Y2" s="13" t="str">
        <f>INDEX('Dog Breed Clean'!$A$2:$A$251, MATCH(LARGE('Dog Breed Clean'!$T$2:$T$251,1), 'Dog Breed Clean'!$T$2:$T$251, 0))</f>
        <v>Afghan Hound</v>
      </c>
      <c r="Z2" s="12" t="str">
        <f>INDEX('Dog Breed Clean'!$A$2:$A$251, MATCH(SMALL('Dog Breed Clean'!$T$2:$T$251,1), 'Dog Breed Clean'!$T$2:$T$251, 0))</f>
        <v>Border Collie</v>
      </c>
    </row>
    <row r="3" spans="1:26" ht="15.75" customHeight="1" x14ac:dyDescent="0.2">
      <c r="A3" s="13" t="s">
        <v>557</v>
      </c>
      <c r="B3" s="13">
        <f>COUNTIF('Cat Breed Clean'!$D$2:$D$68,"Long")</f>
        <v>20</v>
      </c>
      <c r="C3" s="13" t="s">
        <v>19</v>
      </c>
      <c r="D3" s="13">
        <f>COUNTIF('Dog Breed Clean'!$C$2:$C$251, C3)</f>
        <v>40</v>
      </c>
      <c r="E3" s="12" t="s">
        <v>20</v>
      </c>
      <c r="F3" s="13">
        <f>COUNTIF('Dog Breed Clean'!$D$2:$D$251, E3)</f>
        <v>19</v>
      </c>
      <c r="G3" s="13">
        <f>LARGE('Cat Breed Clean'!$R$2:$R$68,2)</f>
        <v>40</v>
      </c>
      <c r="H3" s="13" t="str">
        <f t="array" ref="H3">INDEX('Cat Breed Clean'!$A$2:$A$68, MATCH(LARGE('Cat Breed Clean'!$R$2:$R$68,2), 'Cat Breed Clean'!$R$2:$R$68, 0))</f>
        <v>Korat</v>
      </c>
      <c r="I3" s="12" cm="1">
        <f t="array" ref="I3">SUMPRODUCT(('Cat Breed Clean'!$A$2:$A$68=H3)*('Cat Breed Clean'!$S$2:$S$68 * 'Cat Breed Clean'!$P$2:$P$68))</f>
        <v>46800</v>
      </c>
      <c r="J3" s="11">
        <v>188</v>
      </c>
      <c r="K3" s="11" t="s">
        <v>465</v>
      </c>
      <c r="L3" s="12" cm="1">
        <f t="array" ref="L3">SUMPRODUCT(('Dog Breed Clean'!$A$2:$A$251=K3)*('Dog Breed Clean'!$S$2:$S$251 * 'Dog Breed Clean'!$Z$2:$Z$251))</f>
        <v>607500</v>
      </c>
      <c r="M3" s="13">
        <f>SMALL('Cat Breed Clean'!$R$2:$R$68,2)</f>
        <v>2</v>
      </c>
      <c r="N3" s="13" t="str">
        <f t="array" ref="N3">INDEX('Cat Breed Clean'!$A$2:$A$68, MATCH(SMALL('Cat Breed Clean'!$R$2:$R$68,2), 'Cat Breed Clean'!$R$2:$R$68, 0))</f>
        <v>Persian</v>
      </c>
      <c r="O3" s="12" cm="1">
        <f t="array" ref="O3">SUMPRODUCT(('Cat Breed Clean'!$A$2:$A$68=N3)*('Cat Breed Clean'!$S$2:$S$68 * 'Cat Breed Clean'!$P$2:$P$68))</f>
        <v>143750</v>
      </c>
      <c r="P3" s="11">
        <f>SMALL('Dog Breed Clean'!$Y$2:$Y$251,2)</f>
        <v>1</v>
      </c>
      <c r="Q3" s="18" t="s">
        <v>167</v>
      </c>
      <c r="R3" s="12" cm="1">
        <f t="array" ref="R3">SUMPRODUCT(('Dog Breed Clean'!$A$2:$A$251=Q3)*('Dog Breed Clean'!$S$2:$S$251 * 'Dog Breed Clean'!$Z$2:$Z$251))</f>
        <v>166500</v>
      </c>
      <c r="S3" s="12"/>
      <c r="T3" s="12"/>
      <c r="U3" s="12"/>
      <c r="V3" s="12"/>
      <c r="W3" s="12"/>
      <c r="X3" s="12"/>
      <c r="Y3" s="13" t="str">
        <f>INDEX('Dog Breed Clean'!$A$2:$A$251, MATCH(LARGE('Dog Breed Clean'!$T$2:$T$251,2), 'Dog Breed Clean'!$T$2:$T$251, 0))</f>
        <v>Basenji</v>
      </c>
      <c r="Z3" s="12" t="str">
        <f>INDEX('Dog Breed Clean'!$A$2:$A$251, MATCH(SMALL('Dog Breed Clean'!$T$2:$T$251,2), 'Dog Breed Clean'!$T$2:$T$251, 0))</f>
        <v>Standard Poodle</v>
      </c>
    </row>
    <row r="4" spans="1:26" ht="15.75" customHeight="1" x14ac:dyDescent="0.2">
      <c r="A4" s="13" t="s">
        <v>547</v>
      </c>
      <c r="B4" s="13">
        <f>COUNTIF('Cat Breed Clean'!$D$2:$D$68,"Medium")</f>
        <v>14</v>
      </c>
      <c r="C4" s="13" t="s">
        <v>26</v>
      </c>
      <c r="D4" s="13">
        <f>COUNTIF('Dog Breed Clean'!$C$2:$C$251, C4)</f>
        <v>36</v>
      </c>
      <c r="E4" s="12" t="s">
        <v>70</v>
      </c>
      <c r="F4" s="13">
        <f>COUNTIF('Dog Breed Clean'!$D$2:$D$251, E4)</f>
        <v>19</v>
      </c>
      <c r="G4" s="13">
        <f>LARGE('Cat Breed Clean'!$R$2:$R$68,3)</f>
        <v>39</v>
      </c>
      <c r="H4" s="13" t="str">
        <f t="array" ref="H4">INDEX('Cat Breed Clean'!$A$2:$A$68, MATCH(LARGE('Cat Breed Clean'!$R$2:$R$68,3), 'Cat Breed Clean'!$R$2:$R$68, 0))</f>
        <v>LaPerm</v>
      </c>
      <c r="I4" s="12" cm="1">
        <f t="array" ref="I4">SUMPRODUCT(('Cat Breed Clean'!$A$2:$A$68=H4)*('Cat Breed Clean'!$S$2:$S$68 * 'Cat Breed Clean'!$P$2:$P$68))</f>
        <v>44500</v>
      </c>
      <c r="J4" s="11">
        <v>187</v>
      </c>
      <c r="K4" s="11" t="s">
        <v>241</v>
      </c>
      <c r="L4" s="12" cm="1">
        <f t="array" ref="L4">SUMPRODUCT(('Dog Breed Clean'!$A$2:$A$251=K4)*('Dog Breed Clean'!$S$2:$S$251 * 'Dog Breed Clean'!$Z$2:$Z$251))</f>
        <v>2000</v>
      </c>
      <c r="M4" s="13">
        <f>SMALL('Cat Breed Clean'!$R$2:$R$68,3)</f>
        <v>3</v>
      </c>
      <c r="N4" s="13" t="str">
        <f t="array" ref="N4">INDEX('Cat Breed Clean'!$A$2:$A$68, MATCH(SMALL('Cat Breed Clean'!$R$2:$R$68,3), 'Cat Breed Clean'!$R$2:$R$68, 0))</f>
        <v>Maine Coon</v>
      </c>
      <c r="O4" s="12" cm="1">
        <f t="array" ref="O4">SUMPRODUCT(('Cat Breed Clean'!$A$2:$A$68=N4)*('Cat Breed Clean'!$S$2:$S$68 * 'Cat Breed Clean'!$P$2:$P$68))</f>
        <v>158400</v>
      </c>
      <c r="P4" s="11">
        <f>SMALL('Dog Breed Clean'!$Y$2:$Y$251,3)</f>
        <v>1</v>
      </c>
      <c r="Q4" s="18" t="s">
        <v>325</v>
      </c>
      <c r="R4" s="12" cm="1">
        <f t="array" ref="R4">SUMPRODUCT(('Dog Breed Clean'!$A$2:$A$251=Q4)*('Dog Breed Clean'!$S$2:$S$251 * 'Dog Breed Clean'!$Z$2:$Z$251))</f>
        <v>526500</v>
      </c>
      <c r="S4" s="12"/>
      <c r="T4" s="14"/>
      <c r="U4" s="14"/>
      <c r="V4" s="12"/>
      <c r="W4" s="12"/>
      <c r="X4" s="12"/>
      <c r="Y4" s="13" t="str">
        <f>INDEX('Dog Breed Clean'!$A$2:$A$251, MATCH(LARGE('Dog Breed Clean'!$T$2:$T$251,3), 'Dog Breed Clean'!$T$2:$T$251, 0))</f>
        <v>English Bulldog</v>
      </c>
      <c r="Z4" s="12" t="s">
        <v>402</v>
      </c>
    </row>
    <row r="5" spans="1:26" ht="15.75" customHeight="1" x14ac:dyDescent="0.2">
      <c r="A5" s="13" t="s">
        <v>544</v>
      </c>
      <c r="B5" s="13">
        <f>COUNTIF('Cat Breed Clean'!$D$2:$D$68,"Short")</f>
        <v>30</v>
      </c>
      <c r="C5" s="13" t="s">
        <v>29</v>
      </c>
      <c r="D5" s="13">
        <f>COUNTIF('Dog Breed Clean'!$C$2:$C$251, C5)</f>
        <v>49</v>
      </c>
      <c r="E5" s="12" t="s">
        <v>26</v>
      </c>
      <c r="F5" s="13">
        <f>COUNTIF('Dog Breed Clean'!$D$2:$D$251, E5)</f>
        <v>38</v>
      </c>
      <c r="G5" s="13">
        <f>LARGE('Cat Breed Clean'!$R$2:$R$68,4)</f>
        <v>38</v>
      </c>
      <c r="H5" s="13" t="str">
        <f t="array" ref="H5">INDEX('Cat Breed Clean'!$A$2:$A$68, MATCH(LARGE('Cat Breed Clean'!$R$2:$R$68,4), 'Cat Breed Clean'!$R$2:$R$68, 0))</f>
        <v>Burmilla</v>
      </c>
      <c r="I5" s="12" cm="1">
        <f t="array" ref="I5">SUMPRODUCT(('Cat Breed Clean'!$A$2:$A$68=H5)*('Cat Breed Clean'!$S$2:$S$68 * 'Cat Breed Clean'!$P$2:$P$68))</f>
        <v>33000</v>
      </c>
      <c r="J5" s="11">
        <v>187</v>
      </c>
      <c r="K5" s="11" t="s">
        <v>66</v>
      </c>
      <c r="L5" s="12" cm="1">
        <f t="array" ref="L5">SUMPRODUCT(('Dog Breed Clean'!$A$2:$A$251=K5)*('Dog Breed Clean'!$S$2:$S$251 * 'Dog Breed Clean'!$Z$2:$Z$251))</f>
        <v>198000</v>
      </c>
      <c r="M5" s="13">
        <f>SMALL('Cat Breed Clean'!$R$2:$R$68,4)</f>
        <v>4</v>
      </c>
      <c r="N5" s="13" t="str">
        <f t="array" ref="N5">INDEX('Cat Breed Clean'!$A$2:$A$68, MATCH(SMALL('Cat Breed Clean'!$R$2:$R$68,4), 'Cat Breed Clean'!$R$2:$R$68, 0))</f>
        <v>Ragdoll</v>
      </c>
      <c r="O5" s="12" cm="1">
        <f t="array" ref="O5">SUMPRODUCT(('Cat Breed Clean'!$A$2:$A$68=N5)*('Cat Breed Clean'!$S$2:$S$68 * 'Cat Breed Clean'!$P$2:$P$68))</f>
        <v>63000</v>
      </c>
      <c r="P5" s="11">
        <f>SMALL('Dog Breed Clean'!$Y$2:$Y$251,4)</f>
        <v>1</v>
      </c>
      <c r="Q5" s="18" t="s">
        <v>524</v>
      </c>
      <c r="R5" s="12" cm="1">
        <f t="array" ref="R5">SUMPRODUCT(('Dog Breed Clean'!$A$2:$A$251=Q5)*('Dog Breed Clean'!$S$2:$S$251 * 'Dog Breed Clean'!$Z$2:$Z$251))</f>
        <v>184500</v>
      </c>
      <c r="S5" s="12"/>
      <c r="T5" s="12"/>
      <c r="U5" s="12"/>
      <c r="V5" s="12"/>
      <c r="W5" s="12"/>
      <c r="X5" s="12"/>
      <c r="Y5" s="13" t="str">
        <f>INDEX('Dog Breed Clean'!$A$2:$A$251, MATCH(LARGE('Dog Breed Clean'!$T$2:$T$251,4), 'Dog Breed Clean'!$T$2:$T$251, 0))</f>
        <v>Chow Chow</v>
      </c>
      <c r="Z5" s="12" t="s">
        <v>404</v>
      </c>
    </row>
    <row r="6" spans="1:26" ht="15.75" customHeight="1" x14ac:dyDescent="0.2">
      <c r="A6" s="13" t="s">
        <v>673</v>
      </c>
      <c r="B6" s="13">
        <f>COUNTBLANK('Cat Breed Clean'!D2:D68)</f>
        <v>1</v>
      </c>
      <c r="C6" s="13" t="s">
        <v>42</v>
      </c>
      <c r="D6" s="13">
        <f>COUNTIF('Dog Breed Clean'!$C$2:$C$251, C6)</f>
        <v>27</v>
      </c>
      <c r="E6" s="12" t="s">
        <v>33</v>
      </c>
      <c r="F6" s="13">
        <f>COUNTIF('Dog Breed Clean'!$D$2:$D$251, E6)</f>
        <v>36</v>
      </c>
      <c r="G6" s="13">
        <f>LARGE('Cat Breed Clean'!$R$2:$R$68,5)</f>
        <v>37</v>
      </c>
      <c r="H6" s="13" t="str">
        <f t="array" ref="H6">INDEX('Cat Breed Clean'!$A$2:$A$68, MATCH(LARGE('Cat Breed Clean'!$R$2:$R$68,5), 'Cat Breed Clean'!$R$2:$R$68, 0))</f>
        <v>Turkish Van</v>
      </c>
      <c r="I6" s="12" cm="1">
        <f t="array" ref="I6">SUMPRODUCT(('Cat Breed Clean'!$A$2:$A$68=H6)*('Cat Breed Clean'!$S$2:$S$68 * 'Cat Breed Clean'!$P$2:$P$68))</f>
        <v>77000</v>
      </c>
      <c r="J6" s="11">
        <v>186</v>
      </c>
      <c r="K6" s="11" t="s">
        <v>377</v>
      </c>
      <c r="L6" s="12" cm="1">
        <f t="array" ref="L6">SUMPRODUCT(('Dog Breed Clean'!$A$2:$A$251=K6)*('Dog Breed Clean'!$S$2:$S$251 * 'Dog Breed Clean'!$Z$2:$Z$251))</f>
        <v>26950</v>
      </c>
      <c r="M6" s="13">
        <f>SMALL('Cat Breed Clean'!$R$2:$R$68,5)</f>
        <v>5</v>
      </c>
      <c r="N6" s="13" t="str">
        <f t="array" ref="N6">INDEX('Cat Breed Clean'!$A$2:$A$68, MATCH(SMALL('Cat Breed Clean'!$R$2:$R$68,5), 'Cat Breed Clean'!$R$2:$R$68, 0))</f>
        <v>British Shorthair</v>
      </c>
      <c r="O6" s="12" cm="1">
        <f t="array" ref="O6">SUMPRODUCT(('Cat Breed Clean'!$A$2:$A$68=N6)*('Cat Breed Clean'!$S$2:$S$68 * 'Cat Breed Clean'!$P$2:$P$68))</f>
        <v>45500</v>
      </c>
      <c r="P6" s="11">
        <f>SMALL('Dog Breed Clean'!$Y$2:$Y$251,5)</f>
        <v>2</v>
      </c>
      <c r="Q6" s="19" t="s">
        <v>249</v>
      </c>
      <c r="R6" s="12" cm="1">
        <f t="array" ref="R6">SUMPRODUCT(('Dog Breed Clean'!$A$2:$A$251=Q6)*('Dog Breed Clean'!$S$2:$S$251 * 'Dog Breed Clean'!$Z$2:$Z$251))</f>
        <v>175000</v>
      </c>
      <c r="S6" s="12"/>
      <c r="T6" s="12"/>
      <c r="U6" s="12"/>
      <c r="V6" s="12"/>
      <c r="W6" s="12"/>
      <c r="X6" s="12"/>
      <c r="Y6" s="13" t="str">
        <f>INDEX('Dog Breed Clean'!$A$2:$A$251, MATCH(LARGE('Dog Breed Clean'!$T$2:$T$251,5), 'Dog Breed Clean'!$T$2:$T$251, 0))</f>
        <v>Borzoi</v>
      </c>
      <c r="Z6" s="12" t="s">
        <v>406</v>
      </c>
    </row>
    <row r="7" spans="1:26" ht="15.75" customHeight="1" x14ac:dyDescent="0.2">
      <c r="A7" s="12"/>
      <c r="B7" s="12"/>
      <c r="C7" s="13" t="s">
        <v>33</v>
      </c>
      <c r="D7" s="13">
        <f>COUNTIF('Dog Breed Clean'!$C$2:$C$251, C7)</f>
        <v>37</v>
      </c>
      <c r="E7" s="12" t="s">
        <v>49</v>
      </c>
      <c r="F7" s="13">
        <f>COUNTIF('Dog Breed Clean'!$D$2:$D$251, E7)</f>
        <v>40</v>
      </c>
      <c r="G7" s="13">
        <f>LARGE('Cat Breed Clean'!$R$2:$R$68,6)</f>
        <v>36</v>
      </c>
      <c r="H7" s="13" t="str">
        <f t="array" ref="H7">INDEX('Cat Breed Clean'!$A$2:$A$68, MATCH(LARGE('Cat Breed Clean'!$R$2:$R$68,6), 'Cat Breed Clean'!$R$2:$R$68, 0))</f>
        <v>Bobtail</v>
      </c>
      <c r="I7" s="12" cm="1">
        <f t="array" ref="I7">SUMPRODUCT(('Cat Breed Clean'!$A$2:$A$68=H7)*('Cat Breed Clean'!$S$2:$S$68 * 'Cat Breed Clean'!$P$2:$P$68))</f>
        <v>36000</v>
      </c>
      <c r="J7" s="11">
        <v>184</v>
      </c>
      <c r="K7" s="11" t="s">
        <v>171</v>
      </c>
      <c r="L7" s="12" cm="1">
        <f t="array" ref="L7">SUMPRODUCT(('Dog Breed Clean'!$A$2:$A$251=K7)*('Dog Breed Clean'!$S$2:$S$251 * 'Dog Breed Clean'!$Z$2:$Z$251))</f>
        <v>31500</v>
      </c>
      <c r="M7" s="13">
        <f>SMALL('Cat Breed Clean'!$R$2:$R$68,6)</f>
        <v>6</v>
      </c>
      <c r="N7" s="13" t="str">
        <f t="array" ref="N7">INDEX('Cat Breed Clean'!$A$2:$A$68, MATCH(SMALL('Cat Breed Clean'!$R$2:$R$68,6), 'Cat Breed Clean'!$R$2:$R$68, 0))</f>
        <v>American Shorthair</v>
      </c>
      <c r="O7" s="12" cm="1">
        <f t="array" ref="O7">SUMPRODUCT(('Cat Breed Clean'!$A$2:$A$68=N7)*('Cat Breed Clean'!$S$2:$S$68 * 'Cat Breed Clean'!$P$2:$P$68))</f>
        <v>108900</v>
      </c>
      <c r="P7" s="11">
        <f>SMALL('Dog Breed Clean'!$Y$2:$Y$251,6)</f>
        <v>2</v>
      </c>
      <c r="Q7" s="18" t="s">
        <v>452</v>
      </c>
      <c r="R7" s="12" cm="1">
        <f t="array" ref="R7">SUMPRODUCT(('Dog Breed Clean'!$A$2:$A$251=Q7)*('Dog Breed Clean'!$S$2:$S$251 * 'Dog Breed Clean'!$Z$2:$Z$251))</f>
        <v>777000</v>
      </c>
      <c r="S7" s="12"/>
      <c r="T7" s="12"/>
      <c r="U7" s="12"/>
      <c r="V7" s="12"/>
      <c r="W7" s="12"/>
      <c r="X7" s="12"/>
      <c r="Y7" s="13" t="str">
        <f>INDEX('Dog Breed Clean'!$A$2:$A$251, MATCH(LARGE('Dog Breed Clean'!$T$2:$T$251,6), 'Dog Breed Clean'!$T$2:$T$251, 0))</f>
        <v>Bloodhound</v>
      </c>
      <c r="Z7" s="12" t="s">
        <v>249</v>
      </c>
    </row>
    <row r="8" spans="1:26" ht="15.75" customHeight="1" x14ac:dyDescent="0.2">
      <c r="A8" s="12"/>
      <c r="B8" s="12"/>
      <c r="C8" s="13" t="s">
        <v>66</v>
      </c>
      <c r="D8" s="13">
        <f>COUNTIF('Dog Breed Clean'!$C$2:$C$251, C8)</f>
        <v>34</v>
      </c>
      <c r="E8" s="12" t="s">
        <v>16</v>
      </c>
      <c r="F8" s="13">
        <f>COUNTIF('Dog Breed Clean'!$D$2:$D$251, E8)</f>
        <v>35</v>
      </c>
      <c r="G8" s="13">
        <f>LARGE('Cat Breed Clean'!$R$2:$R$68,7)</f>
        <v>35</v>
      </c>
      <c r="H8" s="13" t="str">
        <f t="array" ref="H8">INDEX('Cat Breed Clean'!$A$2:$A$68, MATCH(LARGE('Cat Breed Clean'!$R$2:$R$68,7), 'Cat Breed Clean'!$R$2:$R$68, 0))</f>
        <v>Havana</v>
      </c>
      <c r="I8" s="12" cm="1">
        <f t="array" ref="I8">SUMPRODUCT(('Cat Breed Clean'!$A$2:$A$68=H8)*('Cat Breed Clean'!$S$2:$S$68 * 'Cat Breed Clean'!$P$2:$P$68))</f>
        <v>63900</v>
      </c>
      <c r="J8" s="11">
        <v>183</v>
      </c>
      <c r="K8" s="11" t="s">
        <v>274</v>
      </c>
      <c r="L8" s="12" cm="1">
        <f t="array" ref="L8">SUMPRODUCT(('Dog Breed Clean'!$A$2:$A$251=K8)*('Dog Breed Clean'!$S$2:$S$251 * 'Dog Breed Clean'!$Z$2:$Z$251))</f>
        <v>71400</v>
      </c>
      <c r="M8" s="13">
        <f>SMALL('Cat Breed Clean'!$R$2:$R$68,7)</f>
        <v>7</v>
      </c>
      <c r="N8" s="13" t="str">
        <f t="array" ref="N8">INDEX('Cat Breed Clean'!$A$2:$A$68, MATCH(SMALL('Cat Breed Clean'!$R$2:$R$68,7), 'Cat Breed Clean'!$R$2:$R$68, 0))</f>
        <v>Abyssinian</v>
      </c>
      <c r="O8" s="12" cm="1">
        <f t="array" ref="O8">SUMPRODUCT(('Cat Breed Clean'!$A$2:$A$68=N8)*('Cat Breed Clean'!$S$2:$S$68 * 'Cat Breed Clean'!$P$2:$P$68))</f>
        <v>82950</v>
      </c>
      <c r="P8" s="11">
        <f>SMALL('Dog Breed Clean'!$Y$2:$Y$251,7)</f>
        <v>2</v>
      </c>
      <c r="Q8" s="18" t="s">
        <v>514</v>
      </c>
      <c r="R8" s="12" cm="1">
        <f t="array" ref="R8">SUMPRODUCT(('Dog Breed Clean'!$A$2:$A$251=Q8)*('Dog Breed Clean'!$S$2:$S$251 * 'Dog Breed Clean'!$Z$2:$Z$251))</f>
        <v>53200</v>
      </c>
      <c r="S8" s="12"/>
      <c r="T8" s="12"/>
      <c r="U8" s="12"/>
      <c r="V8" s="12"/>
      <c r="W8" s="12"/>
      <c r="X8" s="12"/>
      <c r="Y8" s="13" t="str">
        <f>INDEX('Dog Breed Clean'!$A$2:$A$251, MATCH(LARGE('Dog Breed Clean'!$T$2:$T$251,7), 'Dog Breed Clean'!$T$2:$T$251, 0))</f>
        <v>Pekingese</v>
      </c>
      <c r="Z8" s="12" t="s">
        <v>452</v>
      </c>
    </row>
    <row r="9" spans="1:26" ht="15.75" customHeight="1" x14ac:dyDescent="0.2">
      <c r="A9" s="12"/>
      <c r="B9" s="12"/>
      <c r="C9" s="13" t="s">
        <v>357</v>
      </c>
      <c r="D9" s="13">
        <f>COUNTIF('Dog Breed Clean'!$C$2:$C$251, C9)</f>
        <v>1</v>
      </c>
      <c r="E9" s="12" t="s">
        <v>30</v>
      </c>
      <c r="F9" s="13">
        <f>COUNTIF('Dog Breed Clean'!$D$2:$D$251, E9)</f>
        <v>34</v>
      </c>
      <c r="G9" s="13">
        <f>LARGE('Cat Breed Clean'!$R$2:$R$68,8)</f>
        <v>34</v>
      </c>
      <c r="H9" s="13" t="str">
        <f t="array" ref="H9">INDEX('Cat Breed Clean'!$A$2:$A$68, MATCH(LARGE('Cat Breed Clean'!$R$2:$R$68,8), 'Cat Breed Clean'!$R$2:$R$68, 0))</f>
        <v>Bombay</v>
      </c>
      <c r="I9" s="12" cm="1">
        <f t="array" ref="I9">SUMPRODUCT(('Cat Breed Clean'!$A$2:$A$68=H9)*('Cat Breed Clean'!$S$2:$S$68 * 'Cat Breed Clean'!$P$2:$P$68))</f>
        <v>14500</v>
      </c>
      <c r="J9" s="11">
        <v>182</v>
      </c>
      <c r="K9" s="11" t="s">
        <v>193</v>
      </c>
      <c r="L9" s="12" cm="1">
        <f t="array" ref="L9">SUMPRODUCT(('Dog Breed Clean'!$A$2:$A$251=K9)*('Dog Breed Clean'!$S$2:$S$251 * 'Dog Breed Clean'!$Z$2:$Z$251))</f>
        <v>463500</v>
      </c>
      <c r="M9" s="13">
        <f>SMALL('Cat Breed Clean'!$R$2:$R$68,8)</f>
        <v>8</v>
      </c>
      <c r="N9" s="12" t="s">
        <v>575</v>
      </c>
      <c r="O9" s="12" cm="1">
        <f t="array" ref="O9">SUMPRODUCT(('Cat Breed Clean'!$A$2:$A$68=N9)*('Cat Breed Clean'!$S$2:$S$68 * 'Cat Breed Clean'!$P$2:$P$68))</f>
        <v>50750</v>
      </c>
      <c r="P9" s="11">
        <f>SMALL('Dog Breed Clean'!$Y$2:$Y$251,8)</f>
        <v>3</v>
      </c>
      <c r="Q9" s="19" t="s">
        <v>262</v>
      </c>
      <c r="R9" s="12" cm="1">
        <f t="array" ref="R9">SUMPRODUCT(('Dog Breed Clean'!$A$2:$A$251=Q9)*('Dog Breed Clean'!$S$2:$S$251 * 'Dog Breed Clean'!$Z$2:$Z$251))</f>
        <v>225000</v>
      </c>
      <c r="S9" s="12"/>
      <c r="T9" s="12"/>
      <c r="U9" s="12"/>
      <c r="V9" s="12"/>
      <c r="W9" s="12"/>
      <c r="X9" s="12"/>
      <c r="Y9" s="13" t="str">
        <f>INDEX('Dog Breed Clean'!$A$2:$A$251, MATCH(LARGE('Dog Breed Clean'!$T$2:$T$251,8), 'Dog Breed Clean'!$T$2:$T$251, 0))</f>
        <v>Mastiff</v>
      </c>
      <c r="Z9" s="14" t="s">
        <v>514</v>
      </c>
    </row>
    <row r="10" spans="1:26" ht="15.75" customHeight="1" x14ac:dyDescent="0.2">
      <c r="A10" s="12"/>
      <c r="B10" s="12"/>
      <c r="C10" s="13" t="s">
        <v>673</v>
      </c>
      <c r="D10" s="13">
        <f>COUNTBLANK('Dog Breed Clean'!C2:C251)</f>
        <v>5</v>
      </c>
      <c r="E10" s="12" t="s">
        <v>373</v>
      </c>
      <c r="F10" s="13">
        <f>COUNTIF('Dog Breed Clean'!$D$2:$D$251, E10)</f>
        <v>1</v>
      </c>
      <c r="G10" s="13">
        <f>LARGE('Cat Breed Clean'!$R$2:$R$68,9)</f>
        <v>32</v>
      </c>
      <c r="H10" s="13" t="str">
        <f t="array" ref="H10">INDEX('Cat Breed Clean'!$A$2:$A$68, MATCH(LARGE('Cat Breed Clean'!$R$2:$R$68,9), 'Cat Breed Clean'!$R$2:$R$68, 0))</f>
        <v>Ragamuffin</v>
      </c>
      <c r="I10" s="12" cm="1">
        <f t="array" ref="I10">SUMPRODUCT(('Cat Breed Clean'!$A$2:$A$68=H10)*('Cat Breed Clean'!$S$2:$S$68 * 'Cat Breed Clean'!$P$2:$P$68))</f>
        <v>77000</v>
      </c>
      <c r="J10" s="11">
        <v>179</v>
      </c>
      <c r="K10" s="11" t="s">
        <v>165</v>
      </c>
      <c r="L10" s="12" cm="1">
        <f t="array" ref="L10">SUMPRODUCT(('Dog Breed Clean'!$A$2:$A$251=K10)*('Dog Breed Clean'!$S$2:$S$251 * 'Dog Breed Clean'!$Z$2:$Z$251))</f>
        <v>189000</v>
      </c>
      <c r="M10" s="13">
        <f>SMALL('Cat Breed Clean'!$R$2:$R$68,9)</f>
        <v>8</v>
      </c>
      <c r="N10" s="14" t="s">
        <v>654</v>
      </c>
      <c r="O10" s="12" cm="1">
        <f t="array" ref="O10">SUMPRODUCT(('Cat Breed Clean'!$A$2:$A$68=N10)*('Cat Breed Clean'!$S$2:$S$68 * 'Cat Breed Clean'!$P$2:$P$68))</f>
        <v>5800</v>
      </c>
      <c r="P10" s="11">
        <f>SMALL('Dog Breed Clean'!$Y$2:$Y$251,9)</f>
        <v>3</v>
      </c>
      <c r="Q10" s="18" t="s">
        <v>422</v>
      </c>
      <c r="R10" s="12" cm="1">
        <f t="array" ref="R10">SUMPRODUCT(('Dog Breed Clean'!$A$2:$A$251=Q10)*('Dog Breed Clean'!$S$2:$S$251 * 'Dog Breed Clean'!$Z$2:$Z$251))</f>
        <v>178500</v>
      </c>
      <c r="S10" s="12"/>
      <c r="T10" s="12"/>
      <c r="U10" s="12"/>
      <c r="V10" s="12"/>
      <c r="W10" s="12"/>
      <c r="X10" s="12"/>
      <c r="Y10" s="13" t="s">
        <v>343</v>
      </c>
      <c r="Z10" s="12" t="s">
        <v>262</v>
      </c>
    </row>
    <row r="11" spans="1:26" ht="15.75" customHeight="1" x14ac:dyDescent="0.2">
      <c r="A11" s="12"/>
      <c r="B11" s="12"/>
      <c r="C11" s="12"/>
      <c r="D11" s="12"/>
      <c r="E11" s="12" t="s">
        <v>357</v>
      </c>
      <c r="F11" s="13">
        <f>COUNTIF('Dog Breed Clean'!$D$2:$D$251, E11)</f>
        <v>1</v>
      </c>
      <c r="G11" s="13">
        <f>LARGE('Cat Breed Clean'!$R$2:$R$68,10)</f>
        <v>31</v>
      </c>
      <c r="H11" s="13" t="str">
        <f t="array" ref="H11">INDEX('Cat Breed Clean'!$A$2:$A$68, MATCH(LARGE('Cat Breed Clean'!$R$2:$R$68,10), 'Cat Breed Clean'!$R$2:$R$68, 0))</f>
        <v>Balinese</v>
      </c>
      <c r="I11" s="12" cm="1">
        <f t="array" ref="I11">SUMPRODUCT(('Cat Breed Clean'!$A$2:$A$68=H11)*('Cat Breed Clean'!$S$2:$S$68 * 'Cat Breed Clean'!$P$2:$P$68))</f>
        <v>6500</v>
      </c>
      <c r="J11" s="11">
        <v>178</v>
      </c>
      <c r="K11" s="11" t="s">
        <v>211</v>
      </c>
      <c r="L11" s="12" cm="1">
        <f t="array" ref="L11">SUMPRODUCT(('Dog Breed Clean'!$A$2:$A$251=K11)*('Dog Breed Clean'!$S$2:$S$251 * 'Dog Breed Clean'!$Z$2:$Z$251))</f>
        <v>59400</v>
      </c>
      <c r="M11" s="13">
        <f>SMALL('Cat Breed Clean'!$R$2:$R$68,10)</f>
        <v>9</v>
      </c>
      <c r="N11" s="13" t="str">
        <f t="array" ref="N11">INDEX('Cat Breed Clean'!$A$2:$A$68, MATCH(SMALL('Cat Breed Clean'!$R$2:$R$68,10), 'Cat Breed Clean'!$R$2:$R$68, 0))</f>
        <v>Siamese</v>
      </c>
      <c r="O11" s="12" cm="1">
        <f t="array" ref="O11">SUMPRODUCT(('Cat Breed Clean'!$A$2:$A$68=N11)*('Cat Breed Clean'!$S$2:$S$68 * 'Cat Breed Clean'!$P$2:$P$68))</f>
        <v>39500</v>
      </c>
      <c r="P11" s="11">
        <f>SMALL('Dog Breed Clean'!$Y$2:$Y$251,10)</f>
        <v>4</v>
      </c>
      <c r="Q11" s="20" t="str">
        <f>INDEX('Dog Breed Clean'!$A$2:$A$251, MATCH(SMALL('Dog Breed Clean'!$Y$2:$Y$251,10), 'Dog Breed Clean'!$Y$2:$Y$251, 0))</f>
        <v>French Bulldog</v>
      </c>
      <c r="R11" s="12" cm="1">
        <f t="array" ref="R11">SUMPRODUCT(('Dog Breed Clean'!$A$2:$A$251=Q11)*('Dog Breed Clean'!$S$2:$S$251 * 'Dog Breed Clean'!$Z$2:$Z$251))</f>
        <v>117000</v>
      </c>
      <c r="S11" s="12"/>
      <c r="T11" s="12"/>
      <c r="U11" s="12"/>
      <c r="V11" s="12"/>
      <c r="W11" s="12"/>
      <c r="X11" s="12"/>
      <c r="Y11" s="13" t="str">
        <f>INDEX('Dog Breed Clean'!$A$2:$A$251, MATCH(LARGE('Dog Breed Clean'!$T$2:$T$251,10), 'Dog Breed Clean'!$T$2:$T$251, 0))</f>
        <v>Basset Hound</v>
      </c>
      <c r="Z11" s="12" t="s">
        <v>422</v>
      </c>
    </row>
    <row r="12" spans="1:26" ht="15.75" customHeight="1" x14ac:dyDescent="0.2">
      <c r="E12" s="13" t="s">
        <v>673</v>
      </c>
      <c r="F12" s="13">
        <f>COUNTBLANK('Dog Breed Clean'!D2:D251)</f>
        <v>4</v>
      </c>
      <c r="O12" s="1"/>
    </row>
    <row r="13" spans="1:26" ht="15.75" customHeight="1" x14ac:dyDescent="0.2">
      <c r="I13" s="9"/>
      <c r="M13" s="1"/>
      <c r="O13" s="1"/>
    </row>
    <row r="14" spans="1:26" ht="15.75" customHeight="1" x14ac:dyDescent="0.2">
      <c r="I14" s="9"/>
      <c r="M14" s="6"/>
      <c r="O14" s="1"/>
      <c r="Y14" s="7"/>
    </row>
    <row r="15" spans="1:26" ht="15.75" customHeight="1" x14ac:dyDescent="0.2">
      <c r="I15" s="9"/>
      <c r="M15" s="7"/>
    </row>
    <row r="16" spans="1:26" ht="15.75" customHeight="1" x14ac:dyDescent="0.2">
      <c r="H16" s="5"/>
      <c r="I16" s="10"/>
    </row>
    <row r="17" spans="9:25" ht="15.75" customHeight="1" x14ac:dyDescent="0.2">
      <c r="I17" s="9"/>
    </row>
    <row r="18" spans="9:25" ht="15.75" customHeight="1" x14ac:dyDescent="0.2"/>
    <row r="19" spans="9:25" ht="15.75" customHeight="1" x14ac:dyDescent="0.2"/>
    <row r="20" spans="9:25" ht="15.75" customHeight="1" x14ac:dyDescent="0.2"/>
    <row r="21" spans="9:25" ht="15.75" customHeight="1" x14ac:dyDescent="0.2"/>
    <row r="22" spans="9:25" ht="15.75" customHeight="1" x14ac:dyDescent="0.2">
      <c r="K22" s="8"/>
    </row>
    <row r="23" spans="9:25" ht="15.75" customHeight="1" x14ac:dyDescent="0.2"/>
    <row r="24" spans="9:25" ht="15.75" customHeight="1" x14ac:dyDescent="0.2"/>
    <row r="25" spans="9:25" ht="15.75" customHeight="1" x14ac:dyDescent="0.2"/>
    <row r="26" spans="9:25" ht="15.75" customHeight="1" x14ac:dyDescent="0.2">
      <c r="Y26" s="7"/>
    </row>
    <row r="27" spans="9:25" ht="15.75" customHeight="1" x14ac:dyDescent="0.2"/>
    <row r="28" spans="9:25" ht="15.75" customHeight="1" x14ac:dyDescent="0.2">
      <c r="Y28" s="7"/>
    </row>
    <row r="29" spans="9:25" ht="15.75" customHeight="1" x14ac:dyDescent="0.2">
      <c r="O29" s="1"/>
      <c r="Y29" s="7"/>
    </row>
    <row r="30" spans="9:25" ht="15.75" customHeight="1" x14ac:dyDescent="0.2">
      <c r="Y30" s="7"/>
    </row>
    <row r="31" spans="9:25" ht="15.75" customHeight="1" x14ac:dyDescent="0.2"/>
    <row r="32" spans="9:25"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6">
    <mergeCell ref="S1:T1"/>
    <mergeCell ref="U1:V1"/>
    <mergeCell ref="J1:K1"/>
    <mergeCell ref="M1:N1"/>
    <mergeCell ref="G1:H1"/>
    <mergeCell ref="P1:Q1"/>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825B83-FE4A-7B4C-B724-A3612DB815B3}">
  <dimension ref="A2:B10"/>
  <sheetViews>
    <sheetView zoomScale="89" workbookViewId="0">
      <selection activeCell="B3" sqref="B3"/>
    </sheetView>
  </sheetViews>
  <sheetFormatPr baseColWidth="10" defaultRowHeight="16" x14ac:dyDescent="0.2"/>
  <cols>
    <col min="1" max="1" width="13.6640625" bestFit="1" customWidth="1"/>
    <col min="2" max="2" width="19.83203125" bestFit="1" customWidth="1"/>
    <col min="3" max="3" width="21.6640625" bestFit="1" customWidth="1"/>
    <col min="4" max="4" width="14.33203125" bestFit="1" customWidth="1"/>
    <col min="5" max="5" width="13.6640625" bestFit="1" customWidth="1"/>
    <col min="6" max="6" width="19.83203125" bestFit="1" customWidth="1"/>
    <col min="7" max="10" width="20.33203125" bestFit="1" customWidth="1"/>
    <col min="11" max="11" width="14.83203125" bestFit="1" customWidth="1"/>
    <col min="12" max="12" width="19.83203125" bestFit="1" customWidth="1"/>
    <col min="13" max="15" width="21.6640625" bestFit="1" customWidth="1"/>
  </cols>
  <sheetData>
    <row r="2" spans="1:2" x14ac:dyDescent="0.2">
      <c r="A2" s="22" t="s">
        <v>5</v>
      </c>
      <c r="B2" t="s">
        <v>730</v>
      </c>
    </row>
    <row r="4" spans="1:2" x14ac:dyDescent="0.2">
      <c r="A4" s="22" t="s">
        <v>727</v>
      </c>
      <c r="B4" t="s">
        <v>749</v>
      </c>
    </row>
    <row r="5" spans="1:2" x14ac:dyDescent="0.2">
      <c r="A5" s="23" t="s">
        <v>576</v>
      </c>
      <c r="B5" s="21">
        <v>2</v>
      </c>
    </row>
    <row r="6" spans="1:2" x14ac:dyDescent="0.2">
      <c r="A6" s="23" t="s">
        <v>557</v>
      </c>
      <c r="B6" s="21">
        <v>20</v>
      </c>
    </row>
    <row r="7" spans="1:2" x14ac:dyDescent="0.2">
      <c r="A7" s="23" t="s">
        <v>547</v>
      </c>
      <c r="B7" s="21">
        <v>14</v>
      </c>
    </row>
    <row r="8" spans="1:2" x14ac:dyDescent="0.2">
      <c r="A8" s="23" t="s">
        <v>544</v>
      </c>
      <c r="B8" s="21">
        <v>30</v>
      </c>
    </row>
    <row r="9" spans="1:2" x14ac:dyDescent="0.2">
      <c r="A9" s="23" t="s">
        <v>728</v>
      </c>
      <c r="B9" s="21">
        <v>1</v>
      </c>
    </row>
    <row r="10" spans="1:2" x14ac:dyDescent="0.2">
      <c r="A10" s="23" t="s">
        <v>729</v>
      </c>
      <c r="B10" s="21">
        <v>67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8BEDBD-C858-FB47-8263-C32B6AC718A8}">
  <dimension ref="A1:B15"/>
  <sheetViews>
    <sheetView tabSelected="1" workbookViewId="0"/>
  </sheetViews>
  <sheetFormatPr baseColWidth="10" defaultRowHeight="16" x14ac:dyDescent="0.2"/>
  <cols>
    <col min="1" max="1" width="13" bestFit="1" customWidth="1"/>
    <col min="2" max="2" width="19" bestFit="1" customWidth="1"/>
    <col min="3" max="3" width="19.33203125" bestFit="1" customWidth="1"/>
    <col min="8" max="8" width="19" bestFit="1" customWidth="1"/>
    <col min="9" max="9" width="14.5" bestFit="1" customWidth="1"/>
  </cols>
  <sheetData>
    <row r="1" spans="1:2" x14ac:dyDescent="0.2">
      <c r="A1" s="22" t="s">
        <v>5</v>
      </c>
      <c r="B1" t="s">
        <v>730</v>
      </c>
    </row>
    <row r="3" spans="1:2" x14ac:dyDescent="0.2">
      <c r="A3" s="22" t="s">
        <v>727</v>
      </c>
      <c r="B3" t="s">
        <v>749</v>
      </c>
    </row>
    <row r="4" spans="1:2" x14ac:dyDescent="0.2">
      <c r="A4" s="23" t="s">
        <v>16</v>
      </c>
      <c r="B4" s="21">
        <v>35</v>
      </c>
    </row>
    <row r="5" spans="1:2" x14ac:dyDescent="0.2">
      <c r="A5" s="23" t="s">
        <v>30</v>
      </c>
      <c r="B5" s="21">
        <v>34</v>
      </c>
    </row>
    <row r="6" spans="1:2" x14ac:dyDescent="0.2">
      <c r="A6" s="23" t="s">
        <v>49</v>
      </c>
      <c r="B6" s="21">
        <v>40</v>
      </c>
    </row>
    <row r="7" spans="1:2" x14ac:dyDescent="0.2">
      <c r="A7" s="23" t="s">
        <v>373</v>
      </c>
      <c r="B7" s="21">
        <v>1</v>
      </c>
    </row>
    <row r="8" spans="1:2" x14ac:dyDescent="0.2">
      <c r="A8" s="23" t="s">
        <v>33</v>
      </c>
      <c r="B8" s="21">
        <v>36</v>
      </c>
    </row>
    <row r="9" spans="1:2" x14ac:dyDescent="0.2">
      <c r="A9" s="23" t="s">
        <v>37</v>
      </c>
      <c r="B9" s="21">
        <v>23</v>
      </c>
    </row>
    <row r="10" spans="1:2" x14ac:dyDescent="0.2">
      <c r="A10" s="23" t="s">
        <v>70</v>
      </c>
      <c r="B10" s="21">
        <v>19</v>
      </c>
    </row>
    <row r="11" spans="1:2" x14ac:dyDescent="0.2">
      <c r="A11" s="23" t="s">
        <v>20</v>
      </c>
      <c r="B11" s="21">
        <v>19</v>
      </c>
    </row>
    <row r="12" spans="1:2" x14ac:dyDescent="0.2">
      <c r="A12" s="23" t="s">
        <v>357</v>
      </c>
      <c r="B12" s="21">
        <v>1</v>
      </c>
    </row>
    <row r="13" spans="1:2" x14ac:dyDescent="0.2">
      <c r="A13" s="23" t="s">
        <v>26</v>
      </c>
      <c r="B13" s="21">
        <v>38</v>
      </c>
    </row>
    <row r="14" spans="1:2" x14ac:dyDescent="0.2">
      <c r="A14" s="23" t="s">
        <v>728</v>
      </c>
      <c r="B14" s="21">
        <v>4</v>
      </c>
    </row>
    <row r="15" spans="1:2" x14ac:dyDescent="0.2">
      <c r="A15" s="23" t="s">
        <v>729</v>
      </c>
      <c r="B15" s="21">
        <v>250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Dog Breed</vt:lpstr>
      <vt:lpstr>Dog Breed Clean</vt:lpstr>
      <vt:lpstr>Cat Breed</vt:lpstr>
      <vt:lpstr>Cat Breed Clean</vt:lpstr>
      <vt:lpstr> Summary</vt:lpstr>
      <vt:lpstr>pivot chart for cat</vt:lpstr>
      <vt:lpstr>pivot charts for dog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Pimmada Teerakiatkamjorn</cp:lastModifiedBy>
  <dcterms:created xsi:type="dcterms:W3CDTF">2021-04-30T12:00:36Z</dcterms:created>
  <dcterms:modified xsi:type="dcterms:W3CDTF">2023-10-18T21:10:26Z</dcterms:modified>
</cp:coreProperties>
</file>