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ylerdurden/Downloads/"/>
    </mc:Choice>
  </mc:AlternateContent>
  <xr:revisionPtr revIDLastSave="0" documentId="13_ncr:1_{3630B8A8-1CAE-704A-8265-169C45CEFC3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Податок" sheetId="5" r:id="rId1"/>
  </sheets>
  <definedNames>
    <definedName name="solver_adj" localSheetId="0" hidden="1">Податок!#REF!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Податок!#REF!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5" l="1"/>
  <c r="J12" i="5"/>
  <c r="J11" i="5"/>
  <c r="F5" i="5"/>
  <c r="F6" i="5"/>
  <c r="F7" i="5"/>
  <c r="F8" i="5"/>
  <c r="F9" i="5"/>
  <c r="F10" i="5"/>
  <c r="F11" i="5"/>
  <c r="F4" i="5"/>
  <c r="M5" i="5"/>
  <c r="M4" i="5"/>
  <c r="J4" i="5"/>
  <c r="J3" i="5"/>
  <c r="D4" i="5"/>
  <c r="D6" i="5"/>
  <c r="D7" i="5"/>
  <c r="D8" i="5"/>
  <c r="D9" i="5"/>
  <c r="D10" i="5"/>
  <c r="D11" i="5"/>
  <c r="D5" i="5"/>
  <c r="E6" i="5"/>
  <c r="E7" i="5"/>
  <c r="E8" i="5"/>
  <c r="E9" i="5"/>
  <c r="E10" i="5"/>
  <c r="E11" i="5"/>
  <c r="E5" i="5"/>
  <c r="E4" i="5"/>
  <c r="M11" i="5"/>
  <c r="J14" i="5" l="1"/>
  <c r="L6" i="5"/>
  <c r="J6" i="5"/>
</calcChain>
</file>

<file path=xl/sharedStrings.xml><?xml version="1.0" encoding="utf-8"?>
<sst xmlns="http://schemas.openxmlformats.org/spreadsheetml/2006/main" count="30" uniqueCount="30">
  <si>
    <t>Price</t>
  </si>
  <si>
    <t>Demand</t>
  </si>
  <si>
    <t>Supply</t>
  </si>
  <si>
    <t>Q*d</t>
  </si>
  <si>
    <t>Q*s</t>
  </si>
  <si>
    <t>P*</t>
  </si>
  <si>
    <t>Q*d-Q*s</t>
  </si>
  <si>
    <t>Рівноважна точка</t>
  </si>
  <si>
    <t>Ed</t>
  </si>
  <si>
    <t>Es</t>
  </si>
  <si>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</si>
  <si>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Еластичність</t>
  </si>
  <si>
    <t>Sup(tax)</t>
  </si>
  <si>
    <t>Пункт 2</t>
  </si>
  <si>
    <t>Пункт3</t>
  </si>
  <si>
    <t>P**</t>
  </si>
  <si>
    <t>Q**d</t>
  </si>
  <si>
    <t>Q**d-Q**s</t>
  </si>
  <si>
    <t>Рівноважна точка після введення податку</t>
  </si>
  <si>
    <t>Розподіл ставки податку</t>
  </si>
  <si>
    <t>споживач</t>
  </si>
  <si>
    <t>виробник</t>
  </si>
  <si>
    <t>Qs(tax)=F(P-tax)</t>
  </si>
  <si>
    <t>E=((dQ/dP)|(P*,Q*))*(P*/Q*)</t>
  </si>
  <si>
    <t>Q**s(tax)</t>
  </si>
  <si>
    <t>Parameter search</t>
  </si>
  <si>
    <t>Tax</t>
  </si>
  <si>
    <t>fsupply</t>
  </si>
  <si>
    <t>fdemand</t>
  </si>
  <si>
    <t>Ставка податку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</si>
</sst>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4" borderId="4" xfId="0" applyFont="1" applyFill="1" applyBorder="1"/>
    <xf numFmtId="0" fontId="1" fillId="0" borderId="1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2" fontId="1" fillId="0" borderId="4" xfId="0" applyNumberFormat="1" applyFont="1" applyBorder="1"/>
    <xf numFmtId="0" fontId="1" fillId="0" borderId="14" xfId="0" applyFont="1" applyFill="1" applyBorder="1"/>
    <xf numFmtId="0" fontId="1" fillId="0" borderId="0" xfId="0" applyFont="1" applyFill="1"/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/>
    </xf>
    <xf numFmtId="0" fontId="1" fillId="4" borderId="13" xfId="0" applyFont="1" applyFill="1" applyBorder="1"/>
    <xf numFmtId="0" fontId="1" fillId="0" borderId="15" xfId="0" applyFont="1" applyBorder="1"/>
    <xf numFmtId="0" fontId="1" fillId="5" borderId="13" xfId="0" applyFont="1" applyFill="1" applyBorder="1"/>
    <xf numFmtId="0" fontId="3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9" xfId="0" applyFont="1" applyFill="1" applyBorder="1"/>
    <xf numFmtId="0" fontId="1" fillId="0" borderId="16" xfId="0" applyFont="1" applyFill="1" applyBorder="1"/>
    <xf numFmtId="0" fontId="1" fillId="5" borderId="4" xfId="0" applyFont="1" applyFill="1" applyBorder="1"/>
    <xf numFmtId="0" fontId="1" fillId="2" borderId="0" xfId="0" applyFont="1" applyFill="1" applyAlignment="1">
      <alignment horizontal="center"/>
    </xf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Demand/supply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Податок!$B$3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3491262715644379E-2"/>
                  <c:y val="-0.14233191457505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Податок!$B$4:$B$11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55</c:v>
                </c:pt>
                <c:pt idx="3">
                  <c:v>45</c:v>
                </c:pt>
                <c:pt idx="4">
                  <c:v>31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B-F442-9332-7291BF0FA5C7}"/>
            </c:ext>
          </c:extLst>
        </c:ser>
        <c:ser>
          <c:idx val="1"/>
          <c:order val="1"/>
          <c:tx>
            <c:strRef>
              <c:f>Податок!$C$3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8132089226533908E-4"/>
                  <c:y val="-8.88005772488971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Податок!$C$4:$C$11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55</c:v>
                </c:pt>
                <c:pt idx="4">
                  <c:v>70</c:v>
                </c:pt>
                <c:pt idx="5">
                  <c:v>75</c:v>
                </c:pt>
                <c:pt idx="6">
                  <c:v>95</c:v>
                </c:pt>
                <c:pt idx="7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6B-F442-9332-7291BF0F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87744"/>
        <c:axId val="1455871552"/>
      </c:scatterChart>
      <c:valAx>
        <c:axId val="9191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455871552"/>
        <c:crosses val="autoZero"/>
        <c:crossBetween val="midCat"/>
      </c:valAx>
      <c:valAx>
        <c:axId val="1455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191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Economical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47057797104979E-2"/>
          <c:y val="0.17314005324789303"/>
          <c:w val="0.88387510936132985"/>
          <c:h val="0.67150335374744818"/>
        </c:manualLayout>
      </c:layout>
      <c:scatterChart>
        <c:scatterStyle val="smoothMarker"/>
        <c:varyColors val="0"/>
        <c:ser>
          <c:idx val="5"/>
          <c:order val="0"/>
          <c:tx>
            <c:strRef>
              <c:f>Податок!$D$3</c:f>
              <c:strCache>
                <c:ptCount val="1"/>
                <c:pt idx="0">
                  <c:v>fdemand</c:v>
                </c:pt>
              </c:strCache>
            </c:strRef>
          </c:tx>
          <c:xVal>
            <c:numRef>
              <c:f>Податок!$D$4:$D$11</c:f>
              <c:numCache>
                <c:formatCode>General</c:formatCode>
                <c:ptCount val="8"/>
                <c:pt idx="0">
                  <c:v>87.770107764557636</c:v>
                </c:pt>
                <c:pt idx="1">
                  <c:v>81.607484894324031</c:v>
                </c:pt>
                <c:pt idx="2">
                  <c:v>53.695058908783402</c:v>
                </c:pt>
                <c:pt idx="3">
                  <c:v>49.024539771498652</c:v>
                </c:pt>
                <c:pt idx="4">
                  <c:v>32.848989532424447</c:v>
                </c:pt>
                <c:pt idx="5">
                  <c:v>29.991709228248119</c:v>
                </c:pt>
                <c:pt idx="6">
                  <c:v>19.733564830128618</c:v>
                </c:pt>
                <c:pt idx="7">
                  <c:v>13.465367035938167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660-6444-8472-DE070ACF7889}"/>
            </c:ext>
          </c:extLst>
        </c:ser>
        <c:ser>
          <c:idx val="6"/>
          <c:order val="1"/>
          <c:tx>
            <c:strRef>
              <c:f>Податок!$E$3</c:f>
              <c:strCache>
                <c:ptCount val="1"/>
                <c:pt idx="0">
                  <c:v>fsupply</c:v>
                </c:pt>
              </c:strCache>
            </c:strRef>
          </c:tx>
          <c:xVal>
            <c:numRef>
              <c:f>Податок!$E$4:$E$11</c:f>
              <c:numCache>
                <c:formatCode>General</c:formatCode>
                <c:ptCount val="8"/>
                <c:pt idx="0">
                  <c:v>-5.9307406962537623</c:v>
                </c:pt>
                <c:pt idx="1">
                  <c:v>2.1743893834337324</c:v>
                </c:pt>
                <c:pt idx="2">
                  <c:v>32.921398775438853</c:v>
                </c:pt>
                <c:pt idx="3">
                  <c:v>37.63558952291293</c:v>
                </c:pt>
                <c:pt idx="4">
                  <c:v>54.216581755719666</c:v>
                </c:pt>
                <c:pt idx="5">
                  <c:v>57.307945638104847</c:v>
                </c:pt>
                <c:pt idx="6">
                  <c:v>69.434619196248576</c:v>
                </c:pt>
                <c:pt idx="7">
                  <c:v>78.35818745814052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660-6444-8472-DE070ACF7889}"/>
            </c:ext>
          </c:extLst>
        </c:ser>
        <c:ser>
          <c:idx val="7"/>
          <c:order val="2"/>
          <c:tx>
            <c:v>(Q*,p*)</c:v>
          </c:tx>
          <c:spPr>
            <a:ln>
              <a:solidFill>
                <a:srgbClr val="FFFF00"/>
              </a:solidFill>
            </a:ln>
          </c:spPr>
          <c:xVal>
            <c:numRef>
              <c:f>Податок!$J$3</c:f>
              <c:numCache>
                <c:formatCode>General</c:formatCode>
                <c:ptCount val="1"/>
                <c:pt idx="0">
                  <c:v>43.353682573304361</c:v>
                </c:pt>
              </c:numCache>
            </c:numRef>
          </c:xVal>
          <c:yVal>
            <c:numRef>
              <c:f>Податок!$J$5</c:f>
              <c:numCache>
                <c:formatCode>General</c:formatCode>
                <c:ptCount val="1"/>
                <c:pt idx="0">
                  <c:v>3.0377179533053877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660-6444-8472-DE070ACF7889}"/>
            </c:ext>
          </c:extLst>
        </c:ser>
        <c:ser>
          <c:idx val="8"/>
          <c:order val="3"/>
          <c:tx>
            <c:strRef>
              <c:f>Податок!$F$3</c:f>
              <c:strCache>
                <c:ptCount val="1"/>
                <c:pt idx="0">
                  <c:v>Sup(tax)</c:v>
                </c:pt>
              </c:strCache>
            </c:strRef>
          </c:tx>
          <c:xVal>
            <c:numRef>
              <c:f>Податок!$F$4:$F$11</c:f>
              <c:numCache>
                <c:formatCode>General</c:formatCode>
                <c:ptCount val="8"/>
                <c:pt idx="0">
                  <c:v>-27.860154930019412</c:v>
                </c:pt>
                <c:pt idx="1">
                  <c:v>-15.666881498686415</c:v>
                </c:pt>
                <c:pt idx="2">
                  <c:v>24.273151084067081</c:v>
                </c:pt>
                <c:pt idx="3">
                  <c:v>29.856084826565379</c:v>
                </c:pt>
                <c:pt idx="4">
                  <c:v>48.820136391441807</c:v>
                </c:pt>
                <c:pt idx="5">
                  <c:v>52.262572717345108</c:v>
                </c:pt>
                <c:pt idx="6">
                  <c:v>65.551107105343931</c:v>
                </c:pt>
                <c:pt idx="7">
                  <c:v>75.149216520224996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660-6444-8472-DE070ACF7889}"/>
            </c:ext>
          </c:extLst>
        </c:ser>
        <c:ser>
          <c:idx val="9"/>
          <c:order val="4"/>
          <c:tx>
            <c:v>(Q**,p**)</c:v>
          </c:tx>
          <c:xVal>
            <c:numRef>
              <c:f>Податок!$J$12</c:f>
              <c:numCache>
                <c:formatCode>General</c:formatCode>
                <c:ptCount val="1"/>
                <c:pt idx="0">
                  <c:v>40.189333508364527</c:v>
                </c:pt>
              </c:numCache>
            </c:numRef>
          </c:xVal>
          <c:yVal>
            <c:numRef>
              <c:f>Податок!$J$13</c:f>
              <c:numCache>
                <c:formatCode>General</c:formatCode>
                <c:ptCount val="1"/>
                <c:pt idx="0">
                  <c:v>3.2459210356226604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660-6444-8472-DE070ACF7889}"/>
            </c:ext>
          </c:extLst>
        </c:ser>
        <c:ser>
          <c:idx val="0"/>
          <c:order val="5"/>
          <c:tx>
            <c:strRef>
              <c:f>Податок!$D$3</c:f>
              <c:strCache>
                <c:ptCount val="1"/>
                <c:pt idx="0">
                  <c:v>fdemand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Податок!$D$4:$D$11</c:f>
              <c:numCache>
                <c:formatCode>General</c:formatCode>
                <c:ptCount val="8"/>
                <c:pt idx="0">
                  <c:v>87.770107764557636</c:v>
                </c:pt>
                <c:pt idx="1">
                  <c:v>81.607484894324031</c:v>
                </c:pt>
                <c:pt idx="2">
                  <c:v>53.695058908783402</c:v>
                </c:pt>
                <c:pt idx="3">
                  <c:v>49.024539771498652</c:v>
                </c:pt>
                <c:pt idx="4">
                  <c:v>32.848989532424447</c:v>
                </c:pt>
                <c:pt idx="5">
                  <c:v>29.991709228248119</c:v>
                </c:pt>
                <c:pt idx="6">
                  <c:v>19.733564830128618</c:v>
                </c:pt>
                <c:pt idx="7">
                  <c:v>13.465367035938167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60-6444-8472-DE070ACF7889}"/>
            </c:ext>
          </c:extLst>
        </c:ser>
        <c:ser>
          <c:idx val="1"/>
          <c:order val="6"/>
          <c:tx>
            <c:strRef>
              <c:f>Податок!$E$3</c:f>
              <c:strCache>
                <c:ptCount val="1"/>
                <c:pt idx="0">
                  <c:v>fsupply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Податок!$E$4:$E$11</c:f>
              <c:numCache>
                <c:formatCode>General</c:formatCode>
                <c:ptCount val="8"/>
                <c:pt idx="0">
                  <c:v>-5.9307406962537623</c:v>
                </c:pt>
                <c:pt idx="1">
                  <c:v>2.1743893834337324</c:v>
                </c:pt>
                <c:pt idx="2">
                  <c:v>32.921398775438853</c:v>
                </c:pt>
                <c:pt idx="3">
                  <c:v>37.63558952291293</c:v>
                </c:pt>
                <c:pt idx="4">
                  <c:v>54.216581755719666</c:v>
                </c:pt>
                <c:pt idx="5">
                  <c:v>57.307945638104847</c:v>
                </c:pt>
                <c:pt idx="6">
                  <c:v>69.434619196248576</c:v>
                </c:pt>
                <c:pt idx="7">
                  <c:v>78.35818745814052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60-6444-8472-DE070ACF7889}"/>
            </c:ext>
          </c:extLst>
        </c:ser>
        <c:ser>
          <c:idx val="2"/>
          <c:order val="7"/>
          <c:tx>
            <c:v>(Q*,p*)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FFFF00"/>
                </a:solidFill>
                <a:ln w="5397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660-6444-8472-DE070ACF7889}"/>
              </c:ext>
            </c:extLst>
          </c:dPt>
          <c:xVal>
            <c:numRef>
              <c:f>Податок!$J$3</c:f>
              <c:numCache>
                <c:formatCode>General</c:formatCode>
                <c:ptCount val="1"/>
                <c:pt idx="0">
                  <c:v>43.353682573304361</c:v>
                </c:pt>
              </c:numCache>
            </c:numRef>
          </c:xVal>
          <c:yVal>
            <c:numRef>
              <c:f>Податок!$J$5</c:f>
              <c:numCache>
                <c:formatCode>General</c:formatCode>
                <c:ptCount val="1"/>
                <c:pt idx="0">
                  <c:v>3.0377179533053877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660-6444-8472-DE070ACF7889}"/>
            </c:ext>
          </c:extLst>
        </c:ser>
        <c:ser>
          <c:idx val="3"/>
          <c:order val="8"/>
          <c:tx>
            <c:strRef>
              <c:f>Податок!$F$3</c:f>
              <c:strCache>
                <c:ptCount val="1"/>
                <c:pt idx="0">
                  <c:v>Sup(tax)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Податок!$F$4:$F$11</c:f>
              <c:numCache>
                <c:formatCode>General</c:formatCode>
                <c:ptCount val="8"/>
                <c:pt idx="0">
                  <c:v>-27.860154930019412</c:v>
                </c:pt>
                <c:pt idx="1">
                  <c:v>-15.666881498686415</c:v>
                </c:pt>
                <c:pt idx="2">
                  <c:v>24.273151084067081</c:v>
                </c:pt>
                <c:pt idx="3">
                  <c:v>29.856084826565379</c:v>
                </c:pt>
                <c:pt idx="4">
                  <c:v>48.820136391441807</c:v>
                </c:pt>
                <c:pt idx="5">
                  <c:v>52.262572717345108</c:v>
                </c:pt>
                <c:pt idx="6">
                  <c:v>65.551107105343931</c:v>
                </c:pt>
                <c:pt idx="7">
                  <c:v>75.149216520224996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660-6444-8472-DE070ACF7889}"/>
            </c:ext>
          </c:extLst>
        </c:ser>
        <c:ser>
          <c:idx val="4"/>
          <c:order val="9"/>
          <c:tx>
            <c:v>(Q**,p**)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xVal>
            <c:numRef>
              <c:f>Податок!$J$12</c:f>
              <c:numCache>
                <c:formatCode>General</c:formatCode>
                <c:ptCount val="1"/>
                <c:pt idx="0">
                  <c:v>40.189333508364527</c:v>
                </c:pt>
              </c:numCache>
            </c:numRef>
          </c:xVal>
          <c:yVal>
            <c:numRef>
              <c:f>Податок!$J$13</c:f>
              <c:numCache>
                <c:formatCode>General</c:formatCode>
                <c:ptCount val="1"/>
                <c:pt idx="0">
                  <c:v>3.2459210356226604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660-6444-8472-DE070ACF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5855"/>
        <c:axId val="136047311"/>
      </c:scatterChart>
      <c:valAx>
        <c:axId val="2088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6047311"/>
        <c:crosses val="autoZero"/>
        <c:crossBetween val="midCat"/>
      </c:valAx>
      <c:valAx>
        <c:axId val="1360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0887585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25884</xdr:colOff>
      <xdr:row>15</xdr:row>
      <xdr:rowOff>107109</xdr:rowOff>
    </xdr:from>
    <xdr:to>
      <xdr:col>8</xdr:col>
      <xdr:colOff>122410</xdr:colOff>
      <xdr:row>32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27153-C773-0B41-AA16-858AAA52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227263</xdr:colOff>
      <xdr:row>15</xdr:row>
      <xdr:rowOff>92955</xdr:rowOff>
    </xdr:from>
    <xdr:to>
      <xdr:col>13</xdr:col>
      <xdr:colOff>944890</xdr:colOff>
      <xdr:row>32</xdr:row>
      <xdr:rowOff>156302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E0580-1D50-324E-BBB0-1B015EEC4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5CD6-A47E-4183-A5AD-62EE3744529D}">
  <dimension ref="A1:W22"/>
  <sheetViews>
    <sheetView tabSelected="1" zoomScale="93" workbookViewId="0">
      <selection activeCell="I10" sqref="I10"/>
    </sheetView>
  </sheetViews>
  <sheetFormatPr baseColWidth="10" defaultColWidth="8.83203125" defaultRowHeight="15" x14ac:dyDescent="0.2"/>
  <cols>
    <col min="2" max="2" width="11.5" bestFit="1" customWidth="1"/>
    <col min="3" max="3" width="9.5" bestFit="1" customWidth="1"/>
    <col min="4" max="4" width="14.1640625" customWidth="1"/>
    <col min="5" max="5" width="12.33203125" customWidth="1"/>
    <col min="6" max="6" width="13.83203125" customWidth="1"/>
    <col min="7" max="7" width="4.5" customWidth="1"/>
    <col min="8" max="8" width="11" bestFit="1" customWidth="1"/>
    <col min="9" max="9" width="15.1640625" customWidth="1"/>
    <col min="10" max="10" width="15.33203125" customWidth="1"/>
    <col min="12" max="12" width="34.6640625" customWidth="1"/>
    <col min="13" max="13" width="34.5" customWidth="1"/>
    <col min="14" max="14" width="22.83203125" customWidth="1"/>
    <col min="20" max="20" width="11.1640625" customWidth="1"/>
    <col min="21" max="21" width="20.1640625" customWidth="1"/>
  </cols>
  <sheetData>
    <row r="1" spans="1:23" ht="135.5" customHeight="1" x14ac:dyDescent="0.25">
      <c r="A1" s="29" t="s">
        <v>10</v>
      </c>
      <c r="B1" s="29"/>
      <c r="C1" s="29"/>
      <c r="D1" s="29"/>
      <c r="E1" s="29"/>
      <c r="F1" s="29"/>
      <c r="G1" s="29"/>
      <c r="H1" s="29"/>
      <c r="I1" s="29"/>
      <c r="J1" s="29"/>
      <c r="K1" s="26"/>
      <c r="L1" s="2" t="s">
        <v>11</v>
      </c>
      <c r="M1" s="2" t="s">
        <v>29</v>
      </c>
      <c r="N1" s="28"/>
      <c r="O1" s="28"/>
      <c r="P1" s="28"/>
      <c r="Q1" s="28"/>
      <c r="T1" s="1"/>
      <c r="V1" s="1"/>
      <c r="W1" s="1"/>
    </row>
    <row r="2" spans="1:23" ht="22" thickBot="1" x14ac:dyDescent="0.3">
      <c r="A2" s="1"/>
      <c r="B2" s="1"/>
      <c r="C2" s="1"/>
      <c r="D2" s="1"/>
      <c r="E2" s="1"/>
      <c r="F2" s="1"/>
      <c r="G2" s="16"/>
      <c r="H2" s="1"/>
      <c r="I2" s="30" t="s">
        <v>25</v>
      </c>
      <c r="J2" s="30"/>
      <c r="K2" s="1"/>
      <c r="L2" s="28" t="s">
        <v>23</v>
      </c>
      <c r="M2" s="1" t="s">
        <v>22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2" thickBot="1" x14ac:dyDescent="0.3">
      <c r="A3" s="3" t="s">
        <v>0</v>
      </c>
      <c r="B3" s="4" t="s">
        <v>1</v>
      </c>
      <c r="C3" s="24" t="s">
        <v>2</v>
      </c>
      <c r="D3" s="23" t="s">
        <v>28</v>
      </c>
      <c r="E3" s="5" t="s">
        <v>27</v>
      </c>
      <c r="F3" s="33" t="s">
        <v>12</v>
      </c>
      <c r="G3" s="34"/>
      <c r="H3" s="25" t="s">
        <v>13</v>
      </c>
      <c r="I3" s="6" t="s">
        <v>3</v>
      </c>
      <c r="J3" s="7">
        <f>130.99*EXP(-0.364*J5)</f>
        <v>43.353682573304361</v>
      </c>
      <c r="K3" s="1"/>
      <c r="L3" s="16"/>
      <c r="O3" s="1"/>
      <c r="V3" s="1"/>
      <c r="W3" s="1"/>
    </row>
    <row r="4" spans="1:23" ht="21" x14ac:dyDescent="0.25">
      <c r="A4" s="8">
        <v>1.1000000000000001</v>
      </c>
      <c r="B4" s="9">
        <v>100</v>
      </c>
      <c r="C4" s="10">
        <v>15</v>
      </c>
      <c r="D4" s="6">
        <f>130.99*EXP(-0.364*A4)</f>
        <v>87.770107764557636</v>
      </c>
      <c r="E4" s="7">
        <f>48.518*LN(A4)-10.555</f>
        <v>-5.9307406962537623</v>
      </c>
      <c r="F4" s="12">
        <f>48.518*LN(A4-$J$9)-10.555</f>
        <v>-27.860154930019412</v>
      </c>
      <c r="G4" s="37"/>
      <c r="H4" s="6"/>
      <c r="I4" s="6" t="s">
        <v>4</v>
      </c>
      <c r="J4" s="7">
        <f>48.518*LN(J5)-10.555</f>
        <v>43.353668091037825</v>
      </c>
      <c r="K4" s="1"/>
      <c r="L4" s="1" t="s">
        <v>8</v>
      </c>
      <c r="M4" s="1">
        <f>(130.99*(-0.364)*EXP(-0.364*J5))*(J5/J4)</f>
        <v>-1.1057297043713747</v>
      </c>
      <c r="O4" s="1"/>
      <c r="P4" s="1"/>
      <c r="Q4" s="1"/>
      <c r="R4" s="1"/>
      <c r="S4" s="1"/>
      <c r="V4" s="1"/>
      <c r="W4" s="1"/>
    </row>
    <row r="5" spans="1:23" ht="21" x14ac:dyDescent="0.25">
      <c r="A5" s="11">
        <v>1.3</v>
      </c>
      <c r="B5" s="7">
        <v>85</v>
      </c>
      <c r="C5" s="12">
        <v>30</v>
      </c>
      <c r="D5" s="6">
        <f>130.99*EXP(-0.364*A5)</f>
        <v>81.607484894324031</v>
      </c>
      <c r="E5" s="7">
        <f>48.518*LN(A5)-10.555</f>
        <v>2.1743893834337324</v>
      </c>
      <c r="F5" s="12">
        <f t="shared" ref="F5:F11" si="0">48.518*LN(A5-$J$9)-10.555</f>
        <v>-15.666881498686415</v>
      </c>
      <c r="G5" s="37"/>
      <c r="H5" s="6"/>
      <c r="I5" s="6" t="s">
        <v>5</v>
      </c>
      <c r="J5" s="7">
        <v>3.0377179533053877</v>
      </c>
      <c r="K5" s="1"/>
      <c r="L5" s="1" t="s">
        <v>9</v>
      </c>
      <c r="M5" s="1">
        <f>(48.518/J5)*(J5/J4)</f>
        <v>1.1191209910570348</v>
      </c>
      <c r="O5" s="1"/>
      <c r="P5" s="1"/>
      <c r="Q5" s="1"/>
      <c r="R5" s="1"/>
      <c r="S5" s="1"/>
      <c r="V5" s="1"/>
      <c r="W5" s="1"/>
    </row>
    <row r="6" spans="1:23" ht="21" x14ac:dyDescent="0.25">
      <c r="A6" s="11">
        <v>2.4500000000000002</v>
      </c>
      <c r="B6" s="7">
        <v>55</v>
      </c>
      <c r="C6" s="12">
        <v>50</v>
      </c>
      <c r="D6" s="6">
        <f t="shared" ref="D6:D11" si="1">130.99*EXP(-0.364*A6)</f>
        <v>53.695058908783402</v>
      </c>
      <c r="E6" s="7">
        <f t="shared" ref="E6:E11" si="2">48.518*LN(A6)-10.555</f>
        <v>32.921398775438853</v>
      </c>
      <c r="F6" s="12">
        <f t="shared" si="0"/>
        <v>24.273151084067081</v>
      </c>
      <c r="G6" s="37"/>
      <c r="H6" s="6"/>
      <c r="I6" s="6" t="s">
        <v>6</v>
      </c>
      <c r="J6" s="13">
        <f>J3-J4</f>
        <v>1.4482266536219868E-5</v>
      </c>
      <c r="K6" s="1"/>
      <c r="L6" s="1" t="str">
        <f>IF(ABS(M4)&gt;M5,"стабільна динамічна рівновага",IF(ABS(M4)&lt;M5,"нестабільна динамічна рівновага","квазістабільна динамічна рівновага"))</f>
        <v>нестабільна динамічна рівновага</v>
      </c>
      <c r="M6" s="1"/>
      <c r="O6" s="1"/>
      <c r="P6" s="1"/>
      <c r="Q6" s="1"/>
      <c r="R6" s="1"/>
      <c r="S6" s="1"/>
      <c r="V6" s="1"/>
      <c r="W6" s="1"/>
    </row>
    <row r="7" spans="1:23" ht="21" x14ac:dyDescent="0.25">
      <c r="A7" s="11">
        <v>2.7</v>
      </c>
      <c r="B7" s="7">
        <v>45</v>
      </c>
      <c r="C7" s="12">
        <v>55</v>
      </c>
      <c r="D7" s="6">
        <f t="shared" si="1"/>
        <v>49.024539771498652</v>
      </c>
      <c r="E7" s="7">
        <f t="shared" si="2"/>
        <v>37.63558952291293</v>
      </c>
      <c r="F7" s="7">
        <f t="shared" si="0"/>
        <v>29.856084826565379</v>
      </c>
      <c r="G7" s="16"/>
      <c r="H7" s="16"/>
      <c r="I7" s="14" t="s">
        <v>7</v>
      </c>
      <c r="J7" s="15"/>
      <c r="K7" s="15"/>
      <c r="L7" s="15"/>
      <c r="O7" s="1"/>
      <c r="P7" s="1"/>
      <c r="Q7" s="1"/>
      <c r="R7" s="1"/>
      <c r="S7" s="1"/>
      <c r="V7" s="1"/>
      <c r="W7" s="1"/>
    </row>
    <row r="8" spans="1:23" ht="21" x14ac:dyDescent="0.25">
      <c r="A8" s="11">
        <v>3.8</v>
      </c>
      <c r="B8" s="7">
        <v>31</v>
      </c>
      <c r="C8" s="12">
        <v>70</v>
      </c>
      <c r="D8" s="6">
        <f t="shared" si="1"/>
        <v>32.848989532424447</v>
      </c>
      <c r="E8" s="7">
        <f t="shared" si="2"/>
        <v>54.216581755719666</v>
      </c>
      <c r="F8" s="7">
        <f t="shared" si="0"/>
        <v>48.820136391441807</v>
      </c>
      <c r="G8" s="16"/>
      <c r="H8" s="16"/>
      <c r="I8" s="31"/>
      <c r="J8" s="31"/>
      <c r="K8" s="3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1" x14ac:dyDescent="0.25">
      <c r="A9" s="11">
        <v>4.05</v>
      </c>
      <c r="B9" s="7">
        <v>25</v>
      </c>
      <c r="C9" s="12">
        <v>75</v>
      </c>
      <c r="D9" s="6">
        <f t="shared" si="1"/>
        <v>29.991709228248119</v>
      </c>
      <c r="E9" s="7">
        <f t="shared" si="2"/>
        <v>57.307945638104847</v>
      </c>
      <c r="F9" s="7">
        <f t="shared" si="0"/>
        <v>52.262572717345108</v>
      </c>
      <c r="G9" s="16"/>
      <c r="H9" s="16"/>
      <c r="I9" s="17" t="s">
        <v>26</v>
      </c>
      <c r="J9" s="15">
        <v>0.4</v>
      </c>
      <c r="L9" s="36" t="s">
        <v>19</v>
      </c>
      <c r="M9" s="18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1" x14ac:dyDescent="0.25">
      <c r="A10" s="11">
        <v>5.2</v>
      </c>
      <c r="B10" s="7">
        <v>18</v>
      </c>
      <c r="C10" s="12">
        <v>95</v>
      </c>
      <c r="D10" s="6">
        <f t="shared" si="1"/>
        <v>19.733564830128618</v>
      </c>
      <c r="E10" s="7">
        <f t="shared" si="2"/>
        <v>69.434619196248576</v>
      </c>
      <c r="F10" s="7">
        <f t="shared" si="0"/>
        <v>65.551107105343931</v>
      </c>
      <c r="G10" s="16"/>
      <c r="H10" s="16"/>
      <c r="I10" s="15"/>
      <c r="J10" s="15"/>
      <c r="L10" s="27" t="s">
        <v>20</v>
      </c>
      <c r="M10" s="32" t="s">
        <v>21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 ht="22" thickBot="1" x14ac:dyDescent="0.3">
      <c r="A11" s="19">
        <v>6.25</v>
      </c>
      <c r="B11" s="20">
        <v>17</v>
      </c>
      <c r="C11" s="21">
        <v>105</v>
      </c>
      <c r="D11" s="6">
        <f t="shared" si="1"/>
        <v>13.465367035938167</v>
      </c>
      <c r="E11" s="7">
        <f t="shared" si="2"/>
        <v>78.35818745814052</v>
      </c>
      <c r="F11" s="7">
        <f t="shared" si="0"/>
        <v>75.149216520224996</v>
      </c>
      <c r="G11" s="16"/>
      <c r="H11" s="35" t="s">
        <v>14</v>
      </c>
      <c r="I11" s="6" t="s">
        <v>16</v>
      </c>
      <c r="J11" s="7">
        <f>130.99*EXP(-0.364*J13)</f>
        <v>40.189498391008826</v>
      </c>
      <c r="L11" s="32">
        <f>J13-J5</f>
        <v>0.20820308231727269</v>
      </c>
      <c r="M11" s="32">
        <f>J9-L11</f>
        <v>0.19179691768272733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 ht="21" x14ac:dyDescent="0.25">
      <c r="A12" s="1"/>
      <c r="B12" s="1"/>
      <c r="C12" s="1"/>
      <c r="D12" s="1"/>
      <c r="E12" s="1"/>
      <c r="F12" s="1"/>
      <c r="G12" s="1"/>
      <c r="H12" s="1"/>
      <c r="I12" s="6" t="s">
        <v>24</v>
      </c>
      <c r="J12" s="7">
        <f>48.518*LN(J13-J9)-10.555</f>
        <v>40.189333508364527</v>
      </c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1" x14ac:dyDescent="0.25">
      <c r="A13" s="1"/>
      <c r="B13" s="1"/>
      <c r="C13" s="1"/>
      <c r="D13" s="1"/>
      <c r="E13" s="1"/>
      <c r="F13" s="1"/>
      <c r="G13" s="1"/>
      <c r="H13" s="1"/>
      <c r="I13" s="6" t="s">
        <v>15</v>
      </c>
      <c r="J13" s="7">
        <v>3.2459210356226604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1" x14ac:dyDescent="0.25">
      <c r="A14" s="1"/>
      <c r="B14" s="1"/>
      <c r="C14" s="1"/>
      <c r="D14" s="22"/>
      <c r="E14" s="1"/>
      <c r="F14" s="1"/>
      <c r="G14" s="1"/>
      <c r="H14" s="1"/>
      <c r="I14" s="6" t="s">
        <v>17</v>
      </c>
      <c r="J14" s="13">
        <f>J11-J12</f>
        <v>1.6488264429881383E-4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1" x14ac:dyDescent="0.25">
      <c r="A15" s="1"/>
      <c r="B15" s="1"/>
      <c r="C15" s="1"/>
      <c r="D15" s="1"/>
      <c r="E15" s="1"/>
      <c r="F15" s="1"/>
      <c r="G15" s="1"/>
      <c r="H15" s="1"/>
      <c r="I15" s="14" t="s">
        <v>18</v>
      </c>
      <c r="J15" s="1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mergeCells count="3">
    <mergeCell ref="A1:J1"/>
    <mergeCell ref="I2:J2"/>
    <mergeCell ref="I8:K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Податок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Ігор Ольховатий</cp:lastModifiedBy>
  <dcterms:created xsi:type="dcterms:W3CDTF">2021-03-11T06:40:26Z</dcterms:created>
  <dcterms:modified xsi:type="dcterms:W3CDTF">2024-04-27T17:22:36Z</dcterms:modified>
</cp:coreProperties>
</file>