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natureserve01-my.sharepoint.com/personal/max_tarjan_natureserve_org/Documents/Documents/Species-Prioritization-Tool/Species-Prioritization-Tool/Data/"/>
    </mc:Choice>
  </mc:AlternateContent>
  <xr:revisionPtr revIDLastSave="519" documentId="8_{AF3F4723-9454-4038-A57A-57FA1485D98E}" xr6:coauthVersionLast="47" xr6:coauthVersionMax="47" xr10:uidLastSave="{3388D4F5-B78B-4486-B7BA-C76B300A5E95}"/>
  <bookViews>
    <workbookView xWindow="28680" yWindow="0" windowWidth="29040" windowHeight="15720" activeTab="3" xr2:uid="{48A0840E-46F9-40F5-9CB1-209EA1BDC140}"/>
  </bookViews>
  <sheets>
    <sheet name="Notes" sheetId="6" r:id="rId1"/>
    <sheet name="Rule Set" sheetId="8" r:id="rId2"/>
    <sheet name="Results" sheetId="5" r:id="rId3"/>
    <sheet name="Data" sheetId="1" r:id="rId4"/>
  </sheets>
  <definedNames>
    <definedName name="_xlnm._FilterDatabase" localSheetId="3" hidden="1">Data!$A$1:$AQ$88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4" i="1" l="1"/>
  <c r="AB2" i="1"/>
  <c r="AF3"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2" i="1"/>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2" i="1"/>
  <c r="Y2"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3" i="1"/>
  <c r="AI4" i="1"/>
  <c r="AI5" i="1"/>
  <c r="AI6" i="1"/>
  <c r="AI7" i="1"/>
  <c r="AI8" i="1"/>
  <c r="AI9" i="1"/>
  <c r="AI10" i="1"/>
  <c r="AI11" i="1"/>
  <c r="AI12" i="1"/>
  <c r="AI13" i="1"/>
  <c r="AI14" i="1"/>
  <c r="AI15" i="1"/>
  <c r="AI16" i="1"/>
  <c r="AI17" i="1"/>
  <c r="AI18" i="1"/>
  <c r="AI19" i="1"/>
  <c r="AI20" i="1"/>
  <c r="AI21" i="1"/>
  <c r="AI22" i="1"/>
  <c r="AI23" i="1"/>
  <c r="AI24" i="1"/>
  <c r="AI25" i="1"/>
  <c r="AI26" i="1"/>
  <c r="AI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2"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2" i="1"/>
  <c r="Z38" i="1" l="1"/>
  <c r="Z87" i="1"/>
  <c r="Z79" i="1"/>
  <c r="Z63" i="1"/>
  <c r="Z55" i="1"/>
  <c r="Z47" i="1"/>
  <c r="Z31" i="1"/>
  <c r="Z86" i="1"/>
  <c r="Z70" i="1"/>
  <c r="Z46" i="1"/>
  <c r="Z22" i="1"/>
  <c r="Z6" i="1"/>
  <c r="Z85" i="1"/>
  <c r="Z77" i="1"/>
  <c r="Z69" i="1"/>
  <c r="Z61" i="1"/>
  <c r="Z53" i="1"/>
  <c r="Z45" i="1"/>
  <c r="Z37" i="1"/>
  <c r="Z29" i="1"/>
  <c r="Z21" i="1"/>
  <c r="Z13" i="1"/>
  <c r="Z5" i="1"/>
  <c r="Z81" i="1"/>
  <c r="Z73" i="1"/>
  <c r="Z65" i="1"/>
  <c r="Z57" i="1"/>
  <c r="Z49" i="1"/>
  <c r="Z41" i="1"/>
  <c r="Z33" i="1"/>
  <c r="Z25" i="1"/>
  <c r="Z17" i="1"/>
  <c r="Z9" i="1"/>
  <c r="Z15" i="1"/>
  <c r="Z74" i="1"/>
  <c r="Z10" i="1"/>
  <c r="Z62" i="1"/>
  <c r="Z34" i="1"/>
  <c r="Z82" i="1"/>
  <c r="Z66" i="1"/>
  <c r="Z58" i="1"/>
  <c r="Z50" i="1"/>
  <c r="Z42" i="1"/>
  <c r="Z26" i="1"/>
  <c r="Z18" i="1"/>
  <c r="Z27" i="1"/>
  <c r="Z78" i="1"/>
  <c r="Z54" i="1"/>
  <c r="Z30" i="1"/>
  <c r="Z14" i="1"/>
  <c r="Z71" i="1"/>
  <c r="Z39" i="1"/>
  <c r="Z23" i="1"/>
  <c r="Z2" i="1"/>
  <c r="Z83" i="1"/>
  <c r="Z11" i="1"/>
  <c r="Z88" i="1"/>
  <c r="Z80" i="1"/>
  <c r="Z72" i="1"/>
  <c r="Z64" i="1"/>
  <c r="Z56" i="1"/>
  <c r="Z48" i="1"/>
  <c r="Z40" i="1"/>
  <c r="Z32" i="1"/>
  <c r="Z24" i="1"/>
  <c r="Z16" i="1"/>
  <c r="Z8" i="1"/>
  <c r="Z3" i="1"/>
  <c r="Z7" i="1"/>
  <c r="Z84" i="1"/>
  <c r="Z76" i="1"/>
  <c r="Z68" i="1"/>
  <c r="Z60" i="1"/>
  <c r="Z52" i="1"/>
  <c r="Z44" i="1"/>
  <c r="Z36" i="1"/>
  <c r="Z28" i="1"/>
  <c r="Z20" i="1"/>
  <c r="Z12" i="1"/>
  <c r="Z4" i="1"/>
  <c r="Z75" i="1"/>
  <c r="Z67" i="1"/>
  <c r="Z59" i="1"/>
  <c r="Z51" i="1"/>
  <c r="Z43" i="1"/>
  <c r="Z35" i="1"/>
  <c r="Z19"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P48" i="1" l="1"/>
  <c r="AP72" i="1"/>
  <c r="AP32" i="1"/>
  <c r="AP7" i="1"/>
  <c r="AP71" i="1"/>
  <c r="AP39" i="1"/>
  <c r="AP15" i="1"/>
  <c r="AP86" i="1"/>
  <c r="AP78" i="1"/>
  <c r="AP70" i="1"/>
  <c r="AP62" i="1"/>
  <c r="AP54" i="1"/>
  <c r="AP46" i="1"/>
  <c r="AP38" i="1"/>
  <c r="AP30" i="1"/>
  <c r="AP9" i="1"/>
  <c r="AP4" i="1"/>
  <c r="AP23" i="1"/>
  <c r="AP85" i="1"/>
  <c r="AP37" i="1"/>
  <c r="AP29" i="1"/>
  <c r="AP17" i="1"/>
  <c r="AP12" i="1"/>
  <c r="AP8" i="1"/>
  <c r="AP80" i="1"/>
  <c r="AP55" i="1"/>
  <c r="AP22" i="1"/>
  <c r="AP53" i="1"/>
  <c r="AP76" i="1"/>
  <c r="AP68" i="1"/>
  <c r="AP60" i="1"/>
  <c r="AP52" i="1"/>
  <c r="AP44" i="1"/>
  <c r="AP36" i="1"/>
  <c r="AP28" i="1"/>
  <c r="AP3" i="1"/>
  <c r="AP20" i="1"/>
  <c r="AP16" i="1"/>
  <c r="AP88" i="1"/>
  <c r="AP56" i="1"/>
  <c r="AP24" i="1"/>
  <c r="AP87" i="1"/>
  <c r="AP63" i="1"/>
  <c r="AP47" i="1"/>
  <c r="AP77" i="1"/>
  <c r="AP61" i="1"/>
  <c r="AP45" i="1"/>
  <c r="AP83" i="1"/>
  <c r="AP75" i="1"/>
  <c r="AP67" i="1"/>
  <c r="AP59" i="1"/>
  <c r="AP51" i="1"/>
  <c r="AP43" i="1"/>
  <c r="AP35" i="1"/>
  <c r="AP27" i="1"/>
  <c r="AP11" i="1"/>
  <c r="AP5" i="1"/>
  <c r="AP10" i="1"/>
  <c r="AP64" i="1"/>
  <c r="AP40" i="1"/>
  <c r="AP14" i="1"/>
  <c r="AP79" i="1"/>
  <c r="AP31" i="1"/>
  <c r="AP69" i="1"/>
  <c r="AP84" i="1"/>
  <c r="AP82" i="1"/>
  <c r="AP74" i="1"/>
  <c r="AP66" i="1"/>
  <c r="AP58" i="1"/>
  <c r="AP50" i="1"/>
  <c r="AP42" i="1"/>
  <c r="AP34" i="1"/>
  <c r="AP26" i="1"/>
  <c r="AP19" i="1"/>
  <c r="AP21" i="1"/>
  <c r="AP18" i="1"/>
  <c r="AP81" i="1"/>
  <c r="AP73" i="1"/>
  <c r="AP65" i="1"/>
  <c r="AP57" i="1"/>
  <c r="AP49" i="1"/>
  <c r="AP41" i="1"/>
  <c r="AP33" i="1"/>
  <c r="AP25" i="1"/>
  <c r="AP6" i="1"/>
  <c r="AP13" i="1"/>
  <c r="AP2" i="1"/>
  <c r="AD57" i="1"/>
  <c r="AQ57" i="1" s="1"/>
  <c r="AD24" i="1"/>
  <c r="AQ24" i="1" s="1"/>
  <c r="AD81" i="1"/>
  <c r="AQ81" i="1" s="1"/>
  <c r="AD41" i="1"/>
  <c r="AQ41" i="1" s="1"/>
  <c r="AD25" i="1"/>
  <c r="AQ25" i="1" s="1"/>
  <c r="AD9" i="1"/>
  <c r="AQ9" i="1" s="1"/>
  <c r="AD88" i="1"/>
  <c r="AQ88" i="1" s="1"/>
  <c r="AD72" i="1"/>
  <c r="AQ72" i="1" s="1"/>
  <c r="AD56" i="1"/>
  <c r="AQ56" i="1" s="1"/>
  <c r="AD40" i="1"/>
  <c r="AQ40" i="1" s="1"/>
  <c r="AD16" i="1"/>
  <c r="AQ16" i="1" s="1"/>
  <c r="AD65" i="1"/>
  <c r="AQ65" i="1" s="1"/>
  <c r="AD33" i="1"/>
  <c r="AQ33" i="1" s="1"/>
  <c r="AD80" i="1"/>
  <c r="AQ80" i="1" s="1"/>
  <c r="AD64" i="1"/>
  <c r="AQ64" i="1" s="1"/>
  <c r="AD48" i="1"/>
  <c r="AQ48" i="1" s="1"/>
  <c r="AD32" i="1"/>
  <c r="AQ32" i="1" s="1"/>
  <c r="AD8" i="1"/>
  <c r="AQ8" i="1" s="1"/>
  <c r="AD73" i="1"/>
  <c r="AQ73" i="1" s="1"/>
  <c r="AD2" i="1"/>
  <c r="AL2" i="1" s="1"/>
  <c r="AD49" i="1"/>
  <c r="AQ49" i="1" s="1"/>
  <c r="AD17" i="1"/>
  <c r="AQ17" i="1" s="1"/>
  <c r="AD34" i="1"/>
  <c r="AQ34" i="1" s="1"/>
  <c r="AD26" i="1"/>
  <c r="AQ26" i="1" s="1"/>
  <c r="AD18" i="1"/>
  <c r="AQ18" i="1" s="1"/>
  <c r="AD10" i="1"/>
  <c r="AQ10" i="1" s="1"/>
  <c r="AD70" i="1"/>
  <c r="AQ70" i="1" s="1"/>
  <c r="AD46" i="1"/>
  <c r="AQ46" i="1" s="1"/>
  <c r="AD14" i="1"/>
  <c r="AQ14" i="1" s="1"/>
  <c r="AD78" i="1"/>
  <c r="AQ78" i="1" s="1"/>
  <c r="AD62" i="1"/>
  <c r="AQ62" i="1" s="1"/>
  <c r="AD38" i="1"/>
  <c r="AQ38" i="1" s="1"/>
  <c r="AD6" i="1"/>
  <c r="AQ6" i="1" s="1"/>
  <c r="AD22" i="1"/>
  <c r="AQ22" i="1" s="1"/>
  <c r="AD86" i="1"/>
  <c r="AQ86" i="1" s="1"/>
  <c r="AD54" i="1"/>
  <c r="AQ54" i="1" s="1"/>
  <c r="AD30" i="1"/>
  <c r="AQ30" i="1" s="1"/>
  <c r="AD87" i="1"/>
  <c r="AQ87" i="1" s="1"/>
  <c r="AD79" i="1"/>
  <c r="AQ79" i="1" s="1"/>
  <c r="AD71" i="1"/>
  <c r="AQ71" i="1" s="1"/>
  <c r="AD63" i="1"/>
  <c r="AQ63" i="1" s="1"/>
  <c r="AD55" i="1"/>
  <c r="AQ55" i="1" s="1"/>
  <c r="AD47" i="1"/>
  <c r="AQ47" i="1" s="1"/>
  <c r="AD39" i="1"/>
  <c r="AQ39" i="1" s="1"/>
  <c r="AD31" i="1"/>
  <c r="AQ31" i="1" s="1"/>
  <c r="AD23" i="1"/>
  <c r="AQ23" i="1" s="1"/>
  <c r="AD15" i="1"/>
  <c r="AQ15" i="1" s="1"/>
  <c r="AD7" i="1"/>
  <c r="AQ7" i="1" s="1"/>
  <c r="AD69" i="1"/>
  <c r="AQ69" i="1" s="1"/>
  <c r="AD45" i="1"/>
  <c r="AQ45" i="1" s="1"/>
  <c r="AD21" i="1"/>
  <c r="AQ21" i="1" s="1"/>
  <c r="AD84" i="1"/>
  <c r="AQ84" i="1" s="1"/>
  <c r="AD76" i="1"/>
  <c r="AQ76" i="1" s="1"/>
  <c r="AD68" i="1"/>
  <c r="AQ68" i="1" s="1"/>
  <c r="AD60" i="1"/>
  <c r="AQ60" i="1" s="1"/>
  <c r="AD52" i="1"/>
  <c r="AQ52" i="1" s="1"/>
  <c r="AD44" i="1"/>
  <c r="AQ44" i="1" s="1"/>
  <c r="AD36" i="1"/>
  <c r="AQ36" i="1" s="1"/>
  <c r="AD28" i="1"/>
  <c r="AQ28" i="1" s="1"/>
  <c r="AD20" i="1"/>
  <c r="AQ20" i="1" s="1"/>
  <c r="AD12" i="1"/>
  <c r="AQ12" i="1" s="1"/>
  <c r="AD4" i="1"/>
  <c r="AQ4" i="1" s="1"/>
  <c r="AD83" i="1"/>
  <c r="AQ83" i="1" s="1"/>
  <c r="AD75" i="1"/>
  <c r="AQ75" i="1" s="1"/>
  <c r="AD67" i="1"/>
  <c r="AQ67" i="1" s="1"/>
  <c r="AD59" i="1"/>
  <c r="AQ59" i="1" s="1"/>
  <c r="AD51" i="1"/>
  <c r="AQ51" i="1" s="1"/>
  <c r="AD43" i="1"/>
  <c r="AQ43" i="1" s="1"/>
  <c r="AD35" i="1"/>
  <c r="AQ35" i="1" s="1"/>
  <c r="AD27" i="1"/>
  <c r="AQ27" i="1" s="1"/>
  <c r="AD19" i="1"/>
  <c r="AQ19" i="1" s="1"/>
  <c r="AD11" i="1"/>
  <c r="AQ11" i="1" s="1"/>
  <c r="AD3" i="1"/>
  <c r="AQ3" i="1" s="1"/>
  <c r="AD77" i="1"/>
  <c r="AQ77" i="1" s="1"/>
  <c r="AD53" i="1"/>
  <c r="AQ53" i="1" s="1"/>
  <c r="AD29" i="1"/>
  <c r="AQ29" i="1" s="1"/>
  <c r="AD13" i="1"/>
  <c r="AQ13" i="1" s="1"/>
  <c r="AD82" i="1"/>
  <c r="AQ82" i="1" s="1"/>
  <c r="AD74" i="1"/>
  <c r="AQ74" i="1" s="1"/>
  <c r="AD66" i="1"/>
  <c r="AQ66" i="1" s="1"/>
  <c r="AD58" i="1"/>
  <c r="AQ58" i="1" s="1"/>
  <c r="AD50" i="1"/>
  <c r="AQ50" i="1" s="1"/>
  <c r="AD42" i="1"/>
  <c r="AQ42" i="1" s="1"/>
  <c r="AD85" i="1"/>
  <c r="AQ85" i="1" s="1"/>
  <c r="AD61" i="1"/>
  <c r="AQ61" i="1" s="1"/>
  <c r="AD37" i="1"/>
  <c r="AQ37" i="1" s="1"/>
  <c r="AD5" i="1"/>
  <c r="AQ5" i="1" s="1"/>
  <c r="AL45" i="1" l="1"/>
  <c r="AM45" i="1" s="1"/>
  <c r="AN45" i="1" s="1"/>
  <c r="AO45" i="1" s="1"/>
  <c r="AL85" i="1"/>
  <c r="AM85" i="1" s="1"/>
  <c r="AN85" i="1" s="1"/>
  <c r="AO85" i="1" s="1"/>
  <c r="AL70" i="1"/>
  <c r="AM70" i="1" s="1"/>
  <c r="AN70" i="1" s="1"/>
  <c r="AO70" i="1" s="1"/>
  <c r="AL12" i="1"/>
  <c r="AM12" i="1" s="1"/>
  <c r="AN12" i="1" s="1"/>
  <c r="AO12" i="1" s="1"/>
  <c r="AL24" i="1"/>
  <c r="AM24" i="1" s="1"/>
  <c r="AN24" i="1" s="1"/>
  <c r="AO24" i="1" s="1"/>
  <c r="AL28" i="1"/>
  <c r="AM28" i="1" s="1"/>
  <c r="AN28" i="1" s="1"/>
  <c r="AO28" i="1" s="1"/>
  <c r="AL39" i="1"/>
  <c r="AM39" i="1" s="1"/>
  <c r="AN39" i="1" s="1"/>
  <c r="AO39" i="1" s="1"/>
  <c r="AL65" i="1"/>
  <c r="AM65" i="1" s="1"/>
  <c r="AN65" i="1" s="1"/>
  <c r="AO65" i="1" s="1"/>
  <c r="AL88" i="1"/>
  <c r="AM88" i="1" s="1"/>
  <c r="AN88" i="1" s="1"/>
  <c r="AO88" i="1" s="1"/>
  <c r="AL22" i="1"/>
  <c r="AM22" i="1" s="1"/>
  <c r="AN22" i="1" s="1"/>
  <c r="AO22" i="1" s="1"/>
  <c r="AL30" i="1"/>
  <c r="AM30" i="1" s="1"/>
  <c r="AN30" i="1" s="1"/>
  <c r="AO30" i="1" s="1"/>
  <c r="AL32" i="1"/>
  <c r="AM32" i="1" s="1"/>
  <c r="AN32" i="1" s="1"/>
  <c r="AO32" i="1" s="1"/>
  <c r="AL42" i="1"/>
  <c r="AM42" i="1" s="1"/>
  <c r="AN42" i="1" s="1"/>
  <c r="AO42" i="1" s="1"/>
  <c r="AL31" i="1"/>
  <c r="AM31" i="1" s="1"/>
  <c r="AN31" i="1" s="1"/>
  <c r="AO31" i="1" s="1"/>
  <c r="AL59" i="1"/>
  <c r="AM59" i="1" s="1"/>
  <c r="AN59" i="1" s="1"/>
  <c r="AO59" i="1" s="1"/>
  <c r="AL55" i="1"/>
  <c r="AM55" i="1" s="1"/>
  <c r="AN55" i="1" s="1"/>
  <c r="AO55" i="1" s="1"/>
  <c r="AL64" i="1"/>
  <c r="AM64" i="1" s="1"/>
  <c r="AN64" i="1" s="1"/>
  <c r="AO64" i="1" s="1"/>
  <c r="AL33" i="1"/>
  <c r="AM33" i="1" s="1"/>
  <c r="AN33" i="1" s="1"/>
  <c r="AO33" i="1" s="1"/>
  <c r="AL63" i="1"/>
  <c r="AM63" i="1" s="1"/>
  <c r="AN63" i="1" s="1"/>
  <c r="AO63" i="1" s="1"/>
  <c r="AL16" i="1"/>
  <c r="AM16" i="1" s="1"/>
  <c r="AN16" i="1" s="1"/>
  <c r="AO16" i="1" s="1"/>
  <c r="AL21" i="1"/>
  <c r="AM21" i="1" s="1"/>
  <c r="AN21" i="1" s="1"/>
  <c r="AO21" i="1" s="1"/>
  <c r="AL27" i="1"/>
  <c r="AM27" i="1" s="1"/>
  <c r="AN27" i="1" s="1"/>
  <c r="AO27" i="1" s="1"/>
  <c r="AL62" i="1"/>
  <c r="AM62" i="1" s="1"/>
  <c r="AN62" i="1" s="1"/>
  <c r="AO62" i="1" s="1"/>
  <c r="AL23" i="1"/>
  <c r="AM23" i="1" s="1"/>
  <c r="AN23" i="1" s="1"/>
  <c r="AO23" i="1" s="1"/>
  <c r="AL38" i="1"/>
  <c r="AM38" i="1" s="1"/>
  <c r="AN38" i="1" s="1"/>
  <c r="AO38" i="1" s="1"/>
  <c r="AL13" i="1"/>
  <c r="AM13" i="1" s="1"/>
  <c r="AN13" i="1" s="1"/>
  <c r="AO13" i="1" s="1"/>
  <c r="AL41" i="1"/>
  <c r="AM41" i="1" s="1"/>
  <c r="AN41" i="1" s="1"/>
  <c r="AO41" i="1" s="1"/>
  <c r="AL73" i="1"/>
  <c r="AM73" i="1" s="1"/>
  <c r="AN73" i="1" s="1"/>
  <c r="AO73" i="1" s="1"/>
  <c r="AL19" i="1"/>
  <c r="AM19" i="1" s="1"/>
  <c r="AN19" i="1" s="1"/>
  <c r="AO19" i="1" s="1"/>
  <c r="AL50" i="1"/>
  <c r="AM50" i="1" s="1"/>
  <c r="AN50" i="1" s="1"/>
  <c r="AO50" i="1" s="1"/>
  <c r="AL82" i="1"/>
  <c r="AM82" i="1" s="1"/>
  <c r="AN82" i="1" s="1"/>
  <c r="AO82" i="1" s="1"/>
  <c r="AL10" i="1"/>
  <c r="AM10" i="1" s="1"/>
  <c r="AN10" i="1" s="1"/>
  <c r="AO10" i="1" s="1"/>
  <c r="AL35" i="1"/>
  <c r="AM35" i="1" s="1"/>
  <c r="AN35" i="1" s="1"/>
  <c r="AO35" i="1" s="1"/>
  <c r="AL67" i="1"/>
  <c r="AM67" i="1" s="1"/>
  <c r="AN67" i="1" s="1"/>
  <c r="AO67" i="1" s="1"/>
  <c r="AL61" i="1"/>
  <c r="AM61" i="1" s="1"/>
  <c r="AN61" i="1" s="1"/>
  <c r="AO61" i="1" s="1"/>
  <c r="AL36" i="1"/>
  <c r="AM36" i="1" s="1"/>
  <c r="AN36" i="1" s="1"/>
  <c r="AO36" i="1" s="1"/>
  <c r="AL68" i="1"/>
  <c r="AM68" i="1" s="1"/>
  <c r="AN68" i="1" s="1"/>
  <c r="AO68" i="1" s="1"/>
  <c r="AL17" i="1"/>
  <c r="AM17" i="1" s="1"/>
  <c r="AN17" i="1" s="1"/>
  <c r="AO17" i="1" s="1"/>
  <c r="AL72" i="1"/>
  <c r="AM72" i="1" s="1"/>
  <c r="AN72" i="1" s="1"/>
  <c r="AO72" i="1" s="1"/>
  <c r="AL77" i="1"/>
  <c r="AM77" i="1" s="1"/>
  <c r="AN77" i="1" s="1"/>
  <c r="AO77" i="1" s="1"/>
  <c r="AL80" i="1"/>
  <c r="AM80" i="1" s="1"/>
  <c r="AN80" i="1" s="1"/>
  <c r="AO80" i="1" s="1"/>
  <c r="AL46" i="1"/>
  <c r="AM46" i="1" s="1"/>
  <c r="AN46" i="1" s="1"/>
  <c r="AO46" i="1" s="1"/>
  <c r="AL78" i="1"/>
  <c r="AM78" i="1" s="1"/>
  <c r="AN78" i="1" s="1"/>
  <c r="AO78" i="1" s="1"/>
  <c r="AL71" i="1"/>
  <c r="AM71" i="1" s="1"/>
  <c r="AN71" i="1" s="1"/>
  <c r="AO71" i="1" s="1"/>
  <c r="AL48" i="1"/>
  <c r="AM48" i="1" s="1"/>
  <c r="AN48" i="1" s="1"/>
  <c r="AO48" i="1" s="1"/>
  <c r="AL79" i="1"/>
  <c r="AM79" i="1" s="1"/>
  <c r="AN79" i="1" s="1"/>
  <c r="AO79" i="1" s="1"/>
  <c r="AL87" i="1"/>
  <c r="AM87" i="1" s="1"/>
  <c r="AN87" i="1" s="1"/>
  <c r="AO87" i="1" s="1"/>
  <c r="AQ2" i="1"/>
  <c r="AL6" i="1"/>
  <c r="AM6" i="1" s="1"/>
  <c r="AN6" i="1" s="1"/>
  <c r="AO6" i="1" s="1"/>
  <c r="AL49" i="1"/>
  <c r="AM49" i="1" s="1"/>
  <c r="AN49" i="1" s="1"/>
  <c r="AO49" i="1" s="1"/>
  <c r="AL81" i="1"/>
  <c r="AM81" i="1" s="1"/>
  <c r="AN81" i="1" s="1"/>
  <c r="AO81" i="1" s="1"/>
  <c r="AL26" i="1"/>
  <c r="AM26" i="1" s="1"/>
  <c r="AN26" i="1" s="1"/>
  <c r="AO26" i="1" s="1"/>
  <c r="AL58" i="1"/>
  <c r="AM58" i="1" s="1"/>
  <c r="AN58" i="1" s="1"/>
  <c r="AO58" i="1" s="1"/>
  <c r="AL84" i="1"/>
  <c r="AM84" i="1" s="1"/>
  <c r="AN84" i="1" s="1"/>
  <c r="AO84" i="1" s="1"/>
  <c r="AL14" i="1"/>
  <c r="AM14" i="1" s="1"/>
  <c r="AN14" i="1" s="1"/>
  <c r="AO14" i="1" s="1"/>
  <c r="AL5" i="1"/>
  <c r="AM5" i="1" s="1"/>
  <c r="AN5" i="1" s="1"/>
  <c r="AO5" i="1" s="1"/>
  <c r="AL43" i="1"/>
  <c r="AM43" i="1" s="1"/>
  <c r="AN43" i="1" s="1"/>
  <c r="AO43" i="1" s="1"/>
  <c r="AL75" i="1"/>
  <c r="AM75" i="1" s="1"/>
  <c r="AN75" i="1" s="1"/>
  <c r="AO75" i="1" s="1"/>
  <c r="AL20" i="1"/>
  <c r="AM20" i="1" s="1"/>
  <c r="AN20" i="1" s="1"/>
  <c r="AO20" i="1" s="1"/>
  <c r="AL44" i="1"/>
  <c r="AM44" i="1" s="1"/>
  <c r="AN44" i="1" s="1"/>
  <c r="AO44" i="1" s="1"/>
  <c r="AL76" i="1"/>
  <c r="AM76" i="1" s="1"/>
  <c r="AN76" i="1" s="1"/>
  <c r="AO76" i="1" s="1"/>
  <c r="AL29" i="1"/>
  <c r="AM29" i="1" s="1"/>
  <c r="AN29" i="1" s="1"/>
  <c r="AO29" i="1" s="1"/>
  <c r="AL4" i="1"/>
  <c r="AM4" i="1" s="1"/>
  <c r="AN4" i="1" s="1"/>
  <c r="AO4" i="1" s="1"/>
  <c r="AL15" i="1"/>
  <c r="AM15" i="1" s="1"/>
  <c r="AN15" i="1" s="1"/>
  <c r="AO15" i="1" s="1"/>
  <c r="AL69" i="1"/>
  <c r="AM69" i="1" s="1"/>
  <c r="AN69" i="1" s="1"/>
  <c r="AO69" i="1" s="1"/>
  <c r="AL40" i="1"/>
  <c r="AM40" i="1" s="1"/>
  <c r="AN40" i="1" s="1"/>
  <c r="AO40" i="1" s="1"/>
  <c r="AL47" i="1"/>
  <c r="AM47" i="1" s="1"/>
  <c r="AN47" i="1" s="1"/>
  <c r="AO47" i="1" s="1"/>
  <c r="AL53" i="1"/>
  <c r="AM53" i="1" s="1"/>
  <c r="AN53" i="1" s="1"/>
  <c r="AO53" i="1" s="1"/>
  <c r="AL8" i="1"/>
  <c r="AM8" i="1" s="1"/>
  <c r="AN8" i="1" s="1"/>
  <c r="AO8" i="1" s="1"/>
  <c r="AL37" i="1"/>
  <c r="AM37" i="1" s="1"/>
  <c r="AN37" i="1" s="1"/>
  <c r="AO37" i="1" s="1"/>
  <c r="AL54" i="1"/>
  <c r="AM54" i="1" s="1"/>
  <c r="AN54" i="1" s="1"/>
  <c r="AO54" i="1" s="1"/>
  <c r="AL86" i="1"/>
  <c r="AM86" i="1" s="1"/>
  <c r="AN86" i="1" s="1"/>
  <c r="AO86" i="1" s="1"/>
  <c r="AL7" i="1"/>
  <c r="AM7" i="1" s="1"/>
  <c r="AN7" i="1" s="1"/>
  <c r="AO7" i="1" s="1"/>
  <c r="AL74" i="1"/>
  <c r="AM74" i="1" s="1"/>
  <c r="AN74" i="1" s="1"/>
  <c r="AO74" i="1" s="1"/>
  <c r="AL60" i="1"/>
  <c r="AM60" i="1" s="1"/>
  <c r="AN60" i="1" s="1"/>
  <c r="AO60" i="1" s="1"/>
  <c r="AL25" i="1"/>
  <c r="AM25" i="1" s="1"/>
  <c r="AN25" i="1" s="1"/>
  <c r="AO25" i="1" s="1"/>
  <c r="AL57" i="1"/>
  <c r="AM57" i="1" s="1"/>
  <c r="AN57" i="1" s="1"/>
  <c r="AO57" i="1" s="1"/>
  <c r="AL18" i="1"/>
  <c r="AM18" i="1" s="1"/>
  <c r="AN18" i="1" s="1"/>
  <c r="AO18" i="1" s="1"/>
  <c r="AL34" i="1"/>
  <c r="AM34" i="1" s="1"/>
  <c r="AN34" i="1" s="1"/>
  <c r="AO34" i="1" s="1"/>
  <c r="AL66" i="1"/>
  <c r="AM66" i="1" s="1"/>
  <c r="AN66" i="1" s="1"/>
  <c r="AO66" i="1" s="1"/>
  <c r="AL11" i="1"/>
  <c r="AM11" i="1" s="1"/>
  <c r="AN11" i="1" s="1"/>
  <c r="AO11" i="1" s="1"/>
  <c r="AL51" i="1"/>
  <c r="AM51" i="1" s="1"/>
  <c r="AN51" i="1" s="1"/>
  <c r="AO51" i="1" s="1"/>
  <c r="AL83" i="1"/>
  <c r="AM83" i="1" s="1"/>
  <c r="AN83" i="1" s="1"/>
  <c r="AO83" i="1" s="1"/>
  <c r="AL56" i="1"/>
  <c r="AM56" i="1" s="1"/>
  <c r="AN56" i="1" s="1"/>
  <c r="AO56" i="1" s="1"/>
  <c r="AL3" i="1"/>
  <c r="AM3" i="1" s="1"/>
  <c r="AN3" i="1" s="1"/>
  <c r="AO3" i="1" s="1"/>
  <c r="AL52" i="1"/>
  <c r="AM52" i="1" s="1"/>
  <c r="AN52" i="1" s="1"/>
  <c r="AO52" i="1" s="1"/>
  <c r="AL9" i="1"/>
  <c r="AM9" i="1" s="1"/>
  <c r="AN9" i="1" s="1"/>
  <c r="AO9" i="1" s="1"/>
  <c r="AM2" i="1"/>
  <c r="AN2" i="1" l="1"/>
  <c r="AO2" i="1" l="1"/>
</calcChain>
</file>

<file path=xl/sharedStrings.xml><?xml version="1.0" encoding="utf-8"?>
<sst xmlns="http://schemas.openxmlformats.org/spreadsheetml/2006/main" count="1504" uniqueCount="470">
  <si>
    <t>Vertebrates</t>
  </si>
  <si>
    <t>Amphibians</t>
  </si>
  <si>
    <t>Lithobates chiricahuensis</t>
  </si>
  <si>
    <t>G3</t>
  </si>
  <si>
    <t>T</t>
  </si>
  <si>
    <t>G = Relatively Stable (&lt;=10% change)</t>
  </si>
  <si>
    <t>yes</t>
  </si>
  <si>
    <t>Good partnering opportunities that include BLM, good recoverability, preserving frog will preserve wetland habitat for other species. USFWS recovery priority #2C (High Threat, High Recovery Potential)</t>
  </si>
  <si>
    <t>Birds</t>
  </si>
  <si>
    <t>Brachyramphus marmoratus</t>
  </si>
  <si>
    <t>PS:LT</t>
  </si>
  <si>
    <t>D = Decline of 50-70%</t>
  </si>
  <si>
    <t>3.4% EO on BLM land, so limited ability to contribute to conservation, partnerships. Also limited ability to contribute to multispecies benefits. Column I - USFWS recovery priority #2C (High Threat, High Recovery Potential, Conflicts)</t>
  </si>
  <si>
    <t>Centrocercus minimus</t>
  </si>
  <si>
    <t>G2</t>
  </si>
  <si>
    <t>73% EO on BLM land. Habitat restoration and protection for this species benefits multiple other species in sagebrush and wet meadow habitats including significant numbers of migratory birds. Large partnership effort. Column H - despite efforts, population declines continue so some concern with effectiveness. Column I - USFWS recovery priority #8C (Moderate Threat, High Recovery Potential)</t>
  </si>
  <si>
    <t>Charadrius nivosus nivosus</t>
  </si>
  <si>
    <t>T3</t>
  </si>
  <si>
    <t>F = Decline of 10-30%</t>
  </si>
  <si>
    <t xml:space="preserve">35% EO BLM lands. Conservation benefit multiple species along the entire Oregon Coast - beach restrictions, predation management - however it is not clear if other species require these efforts. Significant partnership efforts. Column H - Conservation measures appear successful. Column I - USFWS recovery priority #3C (High Threat, High Recovery Potential, Conflicts). </t>
  </si>
  <si>
    <t>Coccyzus americanus occidentalis</t>
  </si>
  <si>
    <t>T2</t>
  </si>
  <si>
    <t xml:space="preserve">44% EO BLM land. Significant partnerships to conserve riparian habitats throughout the species range. Conservation of riparian systems supports multiple other species in an otherwise arid environment. Column H - threats difficult to overcome due to water issues and invasives. Column I - USFWS recovery priority #3C (High Threat, High Recovery Potential, Conflicts). </t>
  </si>
  <si>
    <t>Empidonax traillii extimus</t>
  </si>
  <si>
    <t>E</t>
  </si>
  <si>
    <t>FG = Decline of &lt;30% to relatively stable</t>
  </si>
  <si>
    <t>22% EO BLM land. Conservation includes protection and restoration of riparian habitats with benefits to multiple riverine and riparian species. Column H - high ranking due to focus by multiple partners on riparian restoration and habitat connectivity. Column I - USFWS recovery priority #3C (High Threat, High Recovery Potential, Conflicts)</t>
  </si>
  <si>
    <t>Gymnogyps californianus</t>
  </si>
  <si>
    <t>G1</t>
  </si>
  <si>
    <t>E,XN</t>
  </si>
  <si>
    <t>GH = Relatively Stable to increase of &lt;25%</t>
  </si>
  <si>
    <t>Species recovery pursued by extensive partnerships. Recovery primarily captive breeding and lead poisoning control efforts, so benefits to other species probably low to moderate. Column I - USFWS recovery priority #4C (High Threat, Low Recovery Potential)</t>
  </si>
  <si>
    <t>Polysticta stelleri</t>
  </si>
  <si>
    <t>Steller's Eider</t>
  </si>
  <si>
    <t>14% EO BLM land. BLM AK has very little involvement in recovery. Conservation actions mostly in the context of section 7 consultation and therefore are not likely to benefit multiple species. Column H - recovery likey given remote locations. Column I - USFWS recovery priority #15 (Low Threat, High Recovery Potential).</t>
  </si>
  <si>
    <t>Rallus obsoletus yumanensis</t>
  </si>
  <si>
    <t>33% EO BLM land. Marsh/wetland inhabitant and conservation can benefit multiple species. Significant partnerships. Column H - Wetland habitat loss a significant threat that may be difficult to overcome. Column I - USFWS recovery priority #6 (High Threat, Low Recovery Potential)</t>
  </si>
  <si>
    <t>Somateria fischeri</t>
  </si>
  <si>
    <t>Spectacled Eider</t>
  </si>
  <si>
    <t>50% EO on BLM land, however BLM AK has very little involvement in recovery. Conservation actions mostly in the context of section 7 consultation, research, and monitoring. This reduces contributions from partnering or other conservation actions, and contributions to multiple other species. Column H - The distribution of this species on Alaska's North Slope, and partnership recovery efforts likely means conservation practicability is relatively high. Column I - USFWS recovery priority #8 (Moderate Threat, High Recovery Probability).</t>
  </si>
  <si>
    <t>Strix occidentalis caurina</t>
  </si>
  <si>
    <t>50% EO on BLM lands. Active multistate recovery efforts underway, keystone rank from OR/WA analysis (conservation benefits many other forest species). Column H - takes into account the significant recovery efforts ongoing for this species. Column I - USFWS recovery priority #12C (Moderate Threat, Low Recovery Potential).</t>
  </si>
  <si>
    <t>Fishes - Freshwater and Anadromous Bony, Cartilaginous; Lampreys</t>
  </si>
  <si>
    <t>Catostomus warnerensis</t>
  </si>
  <si>
    <t>U = Unknown</t>
  </si>
  <si>
    <t>33% EO on BLM Land. Did not find examples of active reintroductions, predation seems to be key threat. Fish passage/screening projects underway through multiple partnerships. Riverine and riparian conservation benefits multiple species. Column I - USFWS recovery priority #2C (High Threat, High Recovery Potential).</t>
  </si>
  <si>
    <t>Chasmistes brevirostris</t>
  </si>
  <si>
    <t>AD = Decline of &gt;50%</t>
  </si>
  <si>
    <t>61% EO BLM lands. Partnering rank from ORWA analysis. Keystone/multispecies rank - occupies two large watersheds with benefits to multiple riverine and riparian species. USFWS reintroductions underway. Column H - mid range ranking due to low partnership ranking. Upper Klamath River Basin in Oregon and the Lost River Basin in California. Column I - USFWS recovery priority #5C (High Threat, Low Recovery Potential)</t>
  </si>
  <si>
    <t>Crenichthys baileyi grandis</t>
  </si>
  <si>
    <t>T1</t>
  </si>
  <si>
    <t>33% EO on BLM land. Narrow endemic to warm thermal springs, some reintroductions - mostly USFWS and BLM efforts. Column I - USFWS recovery priority #3C (High Threat, High Recovery Potential, Conflicts)</t>
  </si>
  <si>
    <t>Cyprinodon diabolis</t>
  </si>
  <si>
    <t>HI = Increase of &gt;10%</t>
  </si>
  <si>
    <t>NA</t>
  </si>
  <si>
    <t>Narrow endemic not clear if conservation provides multispecies benefit, could not find active propagation and reitnroduction projects. FWS recovery priority #5 (High Threat, Low Recovery Potential)</t>
  </si>
  <si>
    <t>Cyprinodon macularius</t>
  </si>
  <si>
    <t>Narrow endemic not clear if conservation provides multispecies benefit, could not find active propagation and reitnroduction projects. FWS recovery priority #2C (High Threat, High Recovery Potential)</t>
  </si>
  <si>
    <t>Cyprinodon nevadensis mionectes</t>
  </si>
  <si>
    <t>Limited distribution on BLM moslty on FWS refuge - this reduces partnership opportunities and opportunities to benefit multiple species on a large scale. Recovery Priority #15 (Low Threat, High Recovery Potential)</t>
  </si>
  <si>
    <t>Eremichthys acros</t>
  </si>
  <si>
    <t>Narrow endemic fish, limited distribution, conservation will protects wetlands and aquifer in eastern nevada, USFWS, BLM and NDOW are partnering. The Nature Conservancy has purchased habitats and transferred to BLM. Area provides important habitat for several species including pronghorn, sage-grouse, and LCT (however dace occupies a relatively small area compared to the other species so it is not clear if the measures for dace are helping other species or vice versa). 25% EOs on BLM land. Column H - Practicality of conservation - due to partnering and successful conservation efforts.  Column I - USFWS recovery priority #7C (Moderate Threat, High Recovery Potential, Conflicts)</t>
  </si>
  <si>
    <t>Gila elegans</t>
  </si>
  <si>
    <t>Species is in the lower colorado river watershed, multiple partnerships, muliple state  fishieries work to reintroduce speciies. Big river fish - many other associated riverine and riparian species. Column H - Conservation practicablity rank (very informal) from FWS source. Column I - USFWS recovery priority #5C (High Degree Threat, Low Recovery Potential)</t>
  </si>
  <si>
    <t>Gila intermedia</t>
  </si>
  <si>
    <t>35% EOs on BLM land, Gila River Basin. Gila chub commonly inhabits headwater pools in smaller streams, springs, and desert wetlands. Small, isolated populations so potential benefits to multiple species is uncertain. Partnerships with BOR, state. Column H - considered high partnerships. Column I - USFWS recovery priority #2C (High Threat, High Recovery Potential, Conflicts)</t>
  </si>
  <si>
    <t>Gila robusta</t>
  </si>
  <si>
    <t>PS:LE</t>
  </si>
  <si>
    <t>n/a</t>
  </si>
  <si>
    <t>24% EO BLM land. Watershed and stream conservation and restoration are important to the species conservation efforts and these efforts can benefit multiple other riverine and riparian species (wide distribution in the Colorado River basin). Threats include habitat loss and nonnative fish species. Substantial partnerships. Column H - No USFWS recovery priority #.</t>
  </si>
  <si>
    <t>Gila seminuda</t>
  </si>
  <si>
    <t>Species is in the lower colorado river watershed, fishieries propagated and reintroduced, plenty of partnership opportunities. Conservation benefits multiple riverine and riparian species in an otherwise arid environment. Column H - difficulty in securing adequate water flows longterm.  No USFWS recovery priority number.</t>
  </si>
  <si>
    <t>Meda fulgida</t>
  </si>
  <si>
    <t>20% EO on BLM land. Native to Gila River Basin - conservation measures can benefit multiple other riparian and riverine species. Column H - Difficulty in securing adequate water flows longterm and control of non-native fish. Column I - USFWS recovery priority #4C (High Threat, Low Recovery Potential).</t>
  </si>
  <si>
    <t>Moapa coriacea</t>
  </si>
  <si>
    <t>Moapa Dace</t>
  </si>
  <si>
    <t>No EO info for BLM land. Narrow endemic on FWS refuge, BLM has limited conservation involvement except to protect aquifier. Multispecies benefit ranking was lowered because the species is not on BLM lands. Column H - lower than I because species not on BLM land. Column I - USFWS recovery priority #1C (High Threat, High Recovery Benefit, Conflicts)</t>
  </si>
  <si>
    <t>Oncorhynchus clarkii henshawi</t>
  </si>
  <si>
    <t>50% EO on BLM land so BLM can have significant contributions. Significant partnerships. Native to several large rivers and smaller streams in the Great Basin - conservation efforts can benefit multiple riverine and riparian species in an otherwise arid environment.Increased OR/WA keystone rank from 3 to 4. Column I - USFWS recovery priority #9 (Moderate Threat, High Recovery Potential)</t>
  </si>
  <si>
    <t>Oncorhynchus kisutch pop. 2</t>
  </si>
  <si>
    <t>Keystone rank came from OR/WA SO seems like numerous fisheries and conservation partnerships. Beneficial effects to many other marine, riverine, and riparian species.</t>
  </si>
  <si>
    <t>Oncorhynchus kisutch pop. 3</t>
  </si>
  <si>
    <t>Keystone rank came from OR/WA SO seems like numerous fisheries and conservation partnerships</t>
  </si>
  <si>
    <t>Oncorhynchus mykiss</t>
  </si>
  <si>
    <t>G5</t>
  </si>
  <si>
    <t>PS</t>
  </si>
  <si>
    <t>No Eo info for BLM land. No FWS recovery priority number. Large river fish with benefits to signficant conservation benefits to other riverine and riparian ecosystems and species. Significant partnerships. Water issues and dams may impeded recovery efforts longterm.</t>
  </si>
  <si>
    <t>Oncorhynchus mykiss pop. 17</t>
  </si>
  <si>
    <t>T,XN</t>
  </si>
  <si>
    <t>Oncorhynchus nerka</t>
  </si>
  <si>
    <t>Large river fish with significant, long-term, established partnerships. Conservation of this species can benefit multiple riparian and riverine species. No USFWS recovery priority number. Column H - recovery high cost, but multiple long-term partnerships likely move this to high threat, high recovery potential = 4.</t>
  </si>
  <si>
    <t>Oncorhynchus tshawytscha pop. 16</t>
  </si>
  <si>
    <t>EF = Decline of 10-50%</t>
  </si>
  <si>
    <t>Many partners. Conservation of salmon beneficially affects many other species in aquatic (ocean, river) and riparian ecosystems. Column H - high degree of threat but high recovery potential due to the longstanding partnerships. Column I - no USFWS recovery priority #</t>
  </si>
  <si>
    <t>Plagopterus argentissimus</t>
  </si>
  <si>
    <t>E = Decline of 30-50%</t>
  </si>
  <si>
    <t>Water issues bring a lot of partnerships to the table.  83% of the species on BLM lands. Efforts to recover woundfin benefit the entire Virgin River watershed and multiple riverine and riparian species. Column H - water issues and invasive fish species make recovery difficult. Column I - USFWS Recovery Priority # 1C (High Threat, High Recovery Potential, Conflicts).</t>
  </si>
  <si>
    <t>Poeciliopsis occidentalis</t>
  </si>
  <si>
    <t>29% EOs BLM land. Prefer small creeks and pools. Native to the Santa Cruz and San Pedro River watersheds, however they now only occur in a few specific locations in Pima County, including Cienega Creek, Sabino Canyon, and the lower Santa Cruz River. Relatively small distribution which lowers multispecies benefits. Column I - USFWS recovery priority #3C (High Threat, High Recovery Potential)</t>
  </si>
  <si>
    <t>Ptychocheilus lucius</t>
  </si>
  <si>
    <t>Colorado Pikeminnow</t>
  </si>
  <si>
    <t>Keystone rank from UT SO - big river fish - conservation actions benefit miles of riverine and riparian habitat for many species. Practical conservation - off the cuff rank from FWS source. Column I - USFWS recovery priority #8C (Moderate Threat, High Recovery Potential)</t>
  </si>
  <si>
    <t>Rhinichthys cobitis</t>
  </si>
  <si>
    <t>33 % EO on BLM lands. Native to the Gila River Basin - actions to recover this species can benefit the riverine and riparian habitats at a watershed level. Concerns with river flows and recoverability. Substantial partnerships. USFWS recovery priority #4C (High Threat, Low Recovery Potential, Conflicts)</t>
  </si>
  <si>
    <t>Rhinichthys osculus nevadensis</t>
  </si>
  <si>
    <t>Ash Meadows Speckled Dace</t>
  </si>
  <si>
    <t>Limited distribution on BLM mostly on FWS refuge - this reduces partnership opportunities and opportunities to benefit multiple species on a large scale. USFWS recovery priority #9 (Moderate Threat, High Recovery Potential)</t>
  </si>
  <si>
    <t>Salvelinus confluentus</t>
  </si>
  <si>
    <t>PS:LT,XN</t>
  </si>
  <si>
    <t>Keystone rank from ID SO - kept as is - big river fish with many associated riverine and riparian species. Many partnering opportunities given the extent of the species distribution and association with river habitats. Column H - Conservation practicability likely moderate due to high cost. Column I - USFWS recovery priority #9C (Moderate Threat, High Recovery Potential, Conflicts)</t>
  </si>
  <si>
    <t>Siphateles bicolor mohavensis</t>
  </si>
  <si>
    <t>All populations in refugia ponds at 4 locations, none of which are on BLM land. Populations are currently stable, but long-term sustainability and viability remain unclear due to uncertainties related to water availability and the need for ongoing, extensive management. USFWS recovery priority #6 (High Threat, Low Recovery Potential)</t>
  </si>
  <si>
    <t>Xyrauchen texanus</t>
  </si>
  <si>
    <t>E,PT</t>
  </si>
  <si>
    <t>24% EO BLM lands. Keystone ranking came from UTSO. Species in in the upper colorado river watershed, many partnering  opportunities and multiple riverine and riparian species benefits. Column H - off the cuff ranking from USFWS source. USFWS recovery priority #7C (Moderate Threat, High Potential for Recovery)</t>
  </si>
  <si>
    <t>Mammals</t>
  </si>
  <si>
    <t>Aplodontia rufa nigra</t>
  </si>
  <si>
    <t>8% EO BLM land. Very small distribution on BLM land, lowering the effectiveness of BLM conservation measures and ability to partner effectively. Conservation practicability also low given low occupation of the species on BLM land. USFWS recovery priority #9C (Moderate Threat, High Recovery Potential, Conflicts)</t>
  </si>
  <si>
    <t>Bison bison athabascae</t>
  </si>
  <si>
    <t>Wood Bison</t>
  </si>
  <si>
    <t>I = Increase of &gt;25%</t>
  </si>
  <si>
    <t>Bison being reintroduced to BLM lands and surrounding areas. High partnership effort including BLM. Considered a keystone species in the literature. USFWS recovery priority #15 (Low Threat, High Recovery Potential).</t>
  </si>
  <si>
    <t>Dipodomys ingens</t>
  </si>
  <si>
    <t>50% EOs on BLM land. High number of partnerships. Columns H and I - Conservation practicability - USFWS recovery priority number 2 - high degree of threat, high potential for recovery.</t>
  </si>
  <si>
    <t>Dipodomys nitratoides nitratoides</t>
  </si>
  <si>
    <t>23% EO BLM lands. Very small, isolate remaining habitat fragments. Limits ability to benefit multiple species. USFWS priority recovery #3C (High Threats, High Recovery Potential, Conflicts). Column H - mid range ranking due to relatively low EO on BLM land reducing conservation practicability. Column I - USFWS recovery priority #3C (High Threat, High Recovery Potential)</t>
  </si>
  <si>
    <t>Dipodomys stephensi</t>
  </si>
  <si>
    <t>12% EO BLM land. BLM contributions and partnerships limited given small % EO. BLM contribution to affect conservation practicability also limited. No USFWS recovery priority #.</t>
  </si>
  <si>
    <t>Leptonycteris nivalis</t>
  </si>
  <si>
    <t>17% EO on BLM land so BLM contributions to the species minor-moderate. Keystone ranking high - bats play major roles in the environment. High partnership efforts for virtually all bat species. Column H - took into account wide ranging, high partnerships - recovery efforts may improve outcome. Column I - USFWS recovery priority #5 (High Threat, Low Recovery Potential)</t>
  </si>
  <si>
    <t>Lynx canadensis</t>
  </si>
  <si>
    <t>5.8% E.O.s on BLM land. Partnering - low opportunites because limited habitat on BLM land. Column H - Conservation practical on USFS lands - not substantial habitat on BLM lands. Column I - USFWS recovery priority #15 (Low Threat, High Recovery Potential)</t>
  </si>
  <si>
    <t>Microtus californicus scirpensis</t>
  </si>
  <si>
    <t xml:space="preserve">Practical Conservation: Column H - Proven increase and translocation so far for the species. Column I - FWS recovery priority #6 (High Threat, Low Recovery Potential) </t>
  </si>
  <si>
    <t>Mustela nigripes</t>
  </si>
  <si>
    <t>Pulled the keystone rank from the UT analysis. Column H - Long term conservation difficult due to plague and habitat loss - but ongoing partnerships mean consistent recovery efforts. Column I - USFWS recovery number 2C (High Threat, High Recovery Potential, Conflicts)</t>
  </si>
  <si>
    <t>Myotis septentrionalis</t>
  </si>
  <si>
    <t>Northern Long-eared Bat</t>
  </si>
  <si>
    <t>T,PE</t>
  </si>
  <si>
    <t>AC = Decline of &gt;70%</t>
  </si>
  <si>
    <t>1.7% EO on BLM land, reducing the ability to contribute significantly to partnerships and conservation efforts. Wide ranging species and bats are generally considered a keystone species due their high level of effect on the ecosystem.  White nose syndrome is the predominent threat to the species. Column H - took into account the high level of partnerships for bats nationwide. Column I - USFWS recovery priority #5 (High Threat, Low Recovery Potential)</t>
  </si>
  <si>
    <t>Ovis canadensis pop. 2</t>
  </si>
  <si>
    <t>57% EO on BLM lands. Column I - USFWS recovery priority #3C (High Threat, High Recovery Potential, Conflicts). DPS that occupies the peninsular range in CA - Peninsular bighorn sheep are 
considered unique among bighorn sheep because they utilize relatively low elevation habitat. Significant partnerships because species crosses multiple landownerships and several NGOs are involved. Habitat loss from development is a major threat also disease and predation. Due to its wide range in a desert environment, and the fact that conservation includes habitat protection, conservation for this species has multiple benefits for multiple other species.</t>
  </si>
  <si>
    <t>Ursus arctos horribilis</t>
  </si>
  <si>
    <t>Grizzly Bear</t>
  </si>
  <si>
    <t>T4</t>
  </si>
  <si>
    <t>PS:T</t>
  </si>
  <si>
    <t>Wide ranging species using varied habitats. Conservation affects numerous other species. Significant partnerships. Column H - took into account that NPS and USFS likely have more conservation "responsiblity" for this species compared to BLM. Column I - USFWS recovery priority #9C (Moderate Threat, High Recovery Potential). BLM likely plays a large role in conflict management and habitat connectivity.</t>
  </si>
  <si>
    <t>Ursus maritimus</t>
  </si>
  <si>
    <t>BLM AK has very little involvement in recovery. Conservation actions mostly in the context of section 7 consultation - revised AKSO mutlispecies benefit from 4 to 2 because BLM conservation efforts would not provide a significant multispecies benefit. This also makes the ranking more consistent with other marine mammals rankings. USFWS recovery priority #5C (High Threat, Low Recovery Potential). Climate change is a major concern.</t>
  </si>
  <si>
    <t>Vulpes macrotis mutica</t>
  </si>
  <si>
    <t>13% EO BLM land. Relatively small distribution on BLM land, lowering partnering and effective conservation rankings. Described as an umbrella species in recovery documents. Column I - USFWS recovery priority #3C (High Threat, High Recovery Potential, Conflicts)</t>
  </si>
  <si>
    <t>Reptiles</t>
  </si>
  <si>
    <t>Gambelia sila</t>
  </si>
  <si>
    <t>Blunt-nosed Leopard Lizard</t>
  </si>
  <si>
    <t>Species is being captively breed for reintorduction thru partnerships that include BLM. Conservation likely conserving habitat that would otherwise be developed. Column H - USFWS recovery priority number 2C (High Threat, High Recovery Potential)</t>
  </si>
  <si>
    <t>Thamnophis eques megalops</t>
  </si>
  <si>
    <t xml:space="preserve">23% EO on BLM land. No USFWS recovery priority #. Habitat along southwest streams so conservation would also benefit other riverine and riparian species. The gartersnake exists at very low population densities in up to 90 percent of the areas it has occurred,and is considered viable at only five of 29 known locations in Arizona and Southern New Mexico (therefore its contribution for multispecies conservation is somewhat limited). </t>
  </si>
  <si>
    <t>Thamnophis rufipunctatus</t>
  </si>
  <si>
    <t>Narrow-headed Gartersnake</t>
  </si>
  <si>
    <t>2% EO on BLM land, so BLM has limited ability to contribute significantly. Found near river banks, streams - Protecting the species is likely to improve habatat for variety of species dependent on aquatic habitats but limited EOs on BLM land limit this benefit. No USFWS recovery priority #.</t>
  </si>
  <si>
    <t>Uma inornata</t>
  </si>
  <si>
    <t>The species only exists on sand dunes that are already protected. Due to endemic distriution, conservation actions not likely to significantly benefit many other species. USFWS recovery priority #5C (High Threat, Low Recovery Potential)</t>
  </si>
  <si>
    <t>Turtles</t>
  </si>
  <si>
    <t>Gopherus agassizii</t>
  </si>
  <si>
    <t>61% EO on BLM land. Wide ranging species in arid environment - conservation for tortoise can benefit multiple other species in the Mojave desert. Large partnership effort. Threats likely to increase with climate change, fires, invasive species, renewable development. Column I - USFWS recovery priority #11C (Moderate Threat, Low Recovery Potential, Conflicts)</t>
  </si>
  <si>
    <t>Crayfish, Shrimp, &amp; Other Crustaceans</t>
  </si>
  <si>
    <t>Fairy, Clam, and Tadpole Shrimps</t>
  </si>
  <si>
    <t>Branchinecta lynchi</t>
  </si>
  <si>
    <t>0.9% EO BLM land so partnerships and ability to contribute substantially are limited. Important food source for migratory birds/waterfowl and the presence of the shrimp keeps the vernal pools clean. Column H - very low EO on BLM land means low contribution to conservation practicability. Column I - USFWS recovery priority #2C (High Threat, High Recovery Potential)</t>
  </si>
  <si>
    <t>Insects - Butterflies and Moths</t>
  </si>
  <si>
    <t>Butterflies and Skippers</t>
  </si>
  <si>
    <t>Argynnis zerene behrensii</t>
  </si>
  <si>
    <t>Being captively raised for reintroduction thru partnerships, likely limited distribution on BLM so partnering opportunities likely low to moderate - its found on the coast range in Napa and Sonoma. Restricted to small remaining habitat, so likely not considered a keystone/umbrella species. Practical conservation - column H 3, column I - FWS recovery priority #3c (high threat, high recovery potential) so ranked 4 BLM practical conservation.</t>
  </si>
  <si>
    <t>Mussels, Snails, &amp; Other Molluscs</t>
  </si>
  <si>
    <t>Freshwater Mussels</t>
  </si>
  <si>
    <t>Popenaias popeii</t>
  </si>
  <si>
    <t>Texas Hornshell</t>
  </si>
  <si>
    <t>11% EO on BLM lands, limiting ability for significant contributions. Requires three native fish the larvae parasitize  by living in the gills (so the hornshell requires other species and not necessarily the other way around). Habitat degradation and water quality declines and low flows are affecting the species and may impede recovery efforts. Column I - mid range ranking due to high threats but ongoing recovery efforts with sustained partnerships. No USFWS recovery priority #.</t>
  </si>
  <si>
    <t>Vascular Plants - Flowering Plants</t>
  </si>
  <si>
    <t>Dicots</t>
  </si>
  <si>
    <t>Arctomecon humilis</t>
  </si>
  <si>
    <t>Restoration itself is difficult- because of the soils requirement. UTSO ranked it a 5 as a keystone species - reduced keystone ranking because it is a narrow endemic and actions are not likely to substantially benefit a large number of other species. Column H - ranked higher than column because partnerships and completed land purchase at white dome were successful. Column I - FWS recovery priority #5C (High Threat, Low Recovery Potential, Conflicts).</t>
  </si>
  <si>
    <t>Astragalus holmgreniorum</t>
  </si>
  <si>
    <t>40% EO on BLM land. Revised multispecies benefit from 5 to 2 did not find anything to suggest the species was supporting or part of a unique local ecosystem. Key stone ranking came from UTSO, there are existing partnerhing and propagation efforts underway. Column H - despite high threats there are significant partnerships and a good portion of EOs on BLM land. Column I - USFWS recovery priority #5C (High Threat, Low Recovery Potential, Conflicts)</t>
  </si>
  <si>
    <t>Astragalus humillimus</t>
  </si>
  <si>
    <t>Mancos Milkvetch</t>
  </si>
  <si>
    <t>AF = Decline of &gt;10%</t>
  </si>
  <si>
    <t>20% EO on BLM land. NS indicates species is hard to propagate despite numerous attempts, not sure there are many BLM pops and partnerin opportunities. Column I - USFWS recovery priority #5C (High Threat, Low Recovery Potential)</t>
  </si>
  <si>
    <t>Castilleja levisecta</t>
  </si>
  <si>
    <t>T,PDL</t>
  </si>
  <si>
    <t xml:space="preserve">After reading the SSA - changed multispecies benefit from 5 to 2 becuaes the habitat description does not suggest a significant multispecies benefit.  Column I - USFWS recovery priority #2 (High Threat, High Recovery Potential) </t>
  </si>
  <si>
    <t>Eriastrum densifolium ssp. sanctorum</t>
  </si>
  <si>
    <t>Endemic to one river drainage in California, largely on private and local govt lands. BLM actions will not have a large beneficial effect on this species and therfore it is also not considered an umbrella species. USFWS recovery priority #6C (High Threat, Low Recovery Potential, Conflicts)</t>
  </si>
  <si>
    <t>Erigeron decumbens</t>
  </si>
  <si>
    <t>G4</t>
  </si>
  <si>
    <t>Found in seasonally-wet prairies and drier upland prairie sites, where woody cover is nearly absent and herbaceous vegetation tends to be low in stature. Now restricted to small, scattered sites. Not clear if conservation significantly supports multiple other species, though the species attracts pollinators where it occurs. Info on extent of partnerships and %EO not readily available. Column H - Species can be propagated and populations reintroduced so recovery potential high. Column I - USFWS recovery priority #3C (High Threat, High Recovery Potential)</t>
  </si>
  <si>
    <t>Eriogonum gypsophilum</t>
  </si>
  <si>
    <t>100% EO on BLM land. narrow endemic on barren exposed gypsum out crops, could not find examples of propagation and reintroduction online. Column I - USFWS recovery priority #14 (Low Threat, High Recovery Potential)</t>
  </si>
  <si>
    <t>Lepidium papilliferum</t>
  </si>
  <si>
    <t>DE = Decline of 30-70%</t>
  </si>
  <si>
    <t>94% EO BLM land. Column H - substantial ongoing recovery efforts accounted for in this ranking despite ongoing threats from fire and nonnative species. Column I - USFWS recovery priority #11C (Moderate Threat, Low Recovery Potential). High partnering among federal agencies with conservation agreements. Work with native seed introductions. Small population sizes on microsites with no information that they are providing a substantially unique habitat for many other species, though the species may be important for some pollinators.</t>
  </si>
  <si>
    <t>Lesquerella congesta</t>
  </si>
  <si>
    <t>Dudley Bluffs Bladderpod</t>
  </si>
  <si>
    <t>narrow endemic on exposed shale out crops, one thesis investigated propagation and reinrodution, could not find exampes of multiagency colaboration. USFWS recovery priority #8C (Moderate Threat, High Recovery Potential, Conflicts)</t>
  </si>
  <si>
    <t>Lilaeopsis schaffneriana var. recurva</t>
  </si>
  <si>
    <t>22% species EOs on BLM lands. Species known from 17 locations that remain occupied - the limited extent reduces potential for partnering and for benefits to multiple species. Column H - practicability could be considered low because of the difficulty to prevent water drawdowns and increase water recharge in occupied watersheds. Column I - USFWS recovery priority #3C (High Threat, High Recovery Potential, Conflicts)</t>
  </si>
  <si>
    <t>Lomatium cookii</t>
  </si>
  <si>
    <t>Keystone rank came from OR/WA SO threats known. Threatened by mining and OHV activity.  USFWS recovery priority #2C (High Threat, High Recovery Potential, Conflicts)</t>
  </si>
  <si>
    <t>Mirabilis macfarlanei</t>
  </si>
  <si>
    <t>Column I - USFWS recovery priority #11 (Moderate Threat, Low Recovery Potential)</t>
  </si>
  <si>
    <t>Pediocactus peeblesianus ssp. fickeiseniorum</t>
  </si>
  <si>
    <t>Narrow endemic. UFWS recovery priority #12 (Moderate Threat, Low Recovery Potential)</t>
  </si>
  <si>
    <t>Penstemon haydenii</t>
  </si>
  <si>
    <t>DF = Decline of 10-70%</t>
  </si>
  <si>
    <t>Keystone taken from WY prioritization spreadsheet. Column H - species 5 year review shows transplanting effective and has increased populations, however there continues to be loss of habitat and lack of habitat management (especially in Nebraska), lack of plans to guide habitat management, and initiation of agreements to implement any plans. Column I - USFWS recovery priority #11C (Moderate Threat, Low Recovery Potential, Conflicts)</t>
  </si>
  <si>
    <t>Penstemon yampaensis</t>
  </si>
  <si>
    <t>80% EO on BLM lands with the rest largely on private land. The extent of partnerships is not clear, but likely limited given its distribution. The beardtongue is endemic one population in a 3km sq area in Middle Park in Grand County, on white to tan shale exposures. No information that it is key to sustaining multiple other species in its ecosystem - in fact, pollinators are key to conserving the beardtongue. No USFWS recovery priority #. Species small pop size/distribution limits the potential for recovery to some degree.</t>
  </si>
  <si>
    <t>Phacelia formosula</t>
  </si>
  <si>
    <t>82% EO on BLM land. Column I - USFWS recovery priority #8 (Moderate Threat, High Recovery Potential). Found only in North Park of northern Colorado. The species is limited to a 10 sq mile area of eroded soil outcrops composed of barren exposures of the Coalmont Formation, a coal-bearing substrate. Limited distribution makes it vulnerable to habitat loss and ability to provide a unique resource for multiple species conservation. Most of the species occur on BLM and private lands, so partnering is somewhat limited, though there appears to be involvement from TNC.</t>
  </si>
  <si>
    <t>Sclerocactus glaucus</t>
  </si>
  <si>
    <t>89% EO on BLM land. Slow growing species, likely challenging to propagate and reintroduce could not find current recovery and propagation efforts. USFWS recovery priority #8C (Moderate Threat, High Recovery Potential)</t>
  </si>
  <si>
    <t>Sclerocactus mesae-verdae</t>
  </si>
  <si>
    <t>Mesa Verde Cactus</t>
  </si>
  <si>
    <t>Very little distribution on BLM with limited partnering oppoutnities (12% EOs), could not find exmples of propagation ad reintroduction. Column I - USFWS recovery priority #11C (Moderate Threat, Low Recovery Potential, Conflicts)</t>
  </si>
  <si>
    <t>Sidalcea nelsoniana</t>
  </si>
  <si>
    <t>EG = Decline of &lt;50% to Relatively Stable</t>
  </si>
  <si>
    <t>1% EO on BLM Land - so limited ability for signficant partnerships or contributions. Also limited abiltiy to benefit multiple species. Revised multispecies benefit ranking from 5 (OR/WA ranking) to 1 after reading SSA did not find informaton that suggests the species is part of a unique localized ecosystem. Some propagation and reintroduction success. USFWS recovery priority #2 (High Threat, High Recovery Potential)</t>
  </si>
  <si>
    <t>Silene spaldingii</t>
  </si>
  <si>
    <t>29% EO BLM land. Updated partnering to 5 based on OR/WA coordination ranking. Endemic to native palouse prairie - species is part of recovery efforts for the whole ecosystem (however, it is just one component of conservation efforts and it is not clear if it is a significant contributor to multi species conservaiton. Significant partnership effort including a land trust and Fed agencies. USFWS recovery priority #8C (Moderate Threat, High Recovery Potential)</t>
  </si>
  <si>
    <t>Sphaeralcea gierischii</t>
  </si>
  <si>
    <t xml:space="preserve">100% EOs on BLM land. No USFWS recovery priority #.  I raised the multispecies benefit from 1 to 3 because I could not determine if the species is part of a unique localized ecosystems. Because the species is a gypsum endemic that is entirely possible.  Habitat information for the species is not available on line would need to look at surveys in the grey lit. </t>
  </si>
  <si>
    <t>Stephanomeria malheurensis</t>
  </si>
  <si>
    <t>100% EO BLM land, single site. Ongoing conservation reintroduction efforts since 2007, keystone rank from ORWA analysis. Column I - USFWS recovery priority #2 (High Threat, High Recovery Potential)</t>
  </si>
  <si>
    <t>Yermo xanthocephalus</t>
  </si>
  <si>
    <t>Narrow endemic not clear if conservation provides multispecies benefit, could not find active propagation and reitnroduction projects. FWS recovery priority #13 (Low Threat, High Recovery Potential)</t>
  </si>
  <si>
    <t>Monocots</t>
  </si>
  <si>
    <t>Fritillaria gentneri</t>
  </si>
  <si>
    <t>Lowered OR/WA keystone ranking - unclear what actions BLM would take that would benefit a significant number of other species. Columns H and I - USFWS recovery priority number 2 (High Threat, High Recovery Potential)</t>
  </si>
  <si>
    <t>Lilium occidentale</t>
  </si>
  <si>
    <t>2.7% EO BLM lands. Low EO reduces contributions to partnerships and multispecies benefits. Conservation will protect wetlands habitat, active propagation and reintroductions underway. USFWS recovery priority #2 (High Threat, High Recovery Potential)</t>
  </si>
  <si>
    <t>Spiranthes diluvialis</t>
  </si>
  <si>
    <t xml:space="preserve">67% EO BLM land. Largescale, long-term partnership efforts. Species status likely improved. Wide ranging species using riparian/wet meadow systems. Column I - USFWS recovery priority #14C (Low Threat, High Recovery Potential). </t>
  </si>
  <si>
    <t>Rule 1 summary</t>
  </si>
  <si>
    <t>Rule 3 summary</t>
  </si>
  <si>
    <t>Rule 1a Mgmt Resp-EOs</t>
  </si>
  <si>
    <t>Rule 1b Mgmt Resp-Models</t>
  </si>
  <si>
    <t>Rule 3a Imperilment - ESA</t>
  </si>
  <si>
    <t>Rule 3b Imperilment - G/T 1-2</t>
  </si>
  <si>
    <t>Rule 4 Monitoring Priority</t>
  </si>
  <si>
    <t>Rule 5 Practicability</t>
  </si>
  <si>
    <t>Rule 6a Multispp Benefits - special habitats</t>
  </si>
  <si>
    <t>Rule 6b Multispp Benefits - BLM Keystone</t>
  </si>
  <si>
    <t>Rule 7 Partnering Ops</t>
  </si>
  <si>
    <t>Rule 6 summary</t>
  </si>
  <si>
    <t>Tier 1</t>
  </si>
  <si>
    <t>Tier 2</t>
  </si>
  <si>
    <t>Tier 3</t>
  </si>
  <si>
    <t>Tier 4</t>
  </si>
  <si>
    <t>T4 Inventory Priority</t>
  </si>
  <si>
    <t>T4 Monitoring Priority</t>
  </si>
  <si>
    <t>No Data</t>
  </si>
  <si>
    <t>Rule</t>
  </si>
  <si>
    <t>Blank</t>
  </si>
  <si>
    <t>Standard Run</t>
  </si>
  <si>
    <t>BLM Prioritization Tool</t>
  </si>
  <si>
    <t>Preliminary run with 87 test species</t>
  </si>
  <si>
    <t>NatureServe</t>
  </si>
  <si>
    <t>Contact: bruce_young@natureserve.org</t>
  </si>
  <si>
    <t>Guide to the tabs in this workbook</t>
  </si>
  <si>
    <t>Results</t>
  </si>
  <si>
    <t>This tab lists how the test species are arranged into tiers using 4 different methods for running the Prioritization Tool.</t>
  </si>
  <si>
    <t>In each method, the tool is run in a sequential dichotemous fashion. The only aspect that changes across the 4 methods</t>
  </si>
  <si>
    <t>Data</t>
  </si>
  <si>
    <t>Ease Practicality Rule</t>
  </si>
  <si>
    <t>Ease Partnership Rule</t>
  </si>
  <si>
    <t>Ease Both Practicality and Partnership Rules</t>
  </si>
  <si>
    <t>Peninsular bighorn sheep</t>
  </si>
  <si>
    <t>marbled murrelet</t>
  </si>
  <si>
    <t>loach minnow</t>
  </si>
  <si>
    <t>western snowy plover</t>
  </si>
  <si>
    <t>Gunnison sagegrouse</t>
  </si>
  <si>
    <t>Warner sucker</t>
  </si>
  <si>
    <t>sockeye salmon</t>
  </si>
  <si>
    <t>western yellow-billed cuckoo</t>
  </si>
  <si>
    <t>California condor</t>
  </si>
  <si>
    <t>Coho salmon SONNC</t>
  </si>
  <si>
    <t>San Joaquin Kit Fox</t>
  </si>
  <si>
    <t>Lahanton cutthroat trout</t>
  </si>
  <si>
    <t>Gila topminnow</t>
  </si>
  <si>
    <t>Amargosa vole</t>
  </si>
  <si>
    <t>Chinook salmon UWR</t>
  </si>
  <si>
    <t>Mojave desert tortoise</t>
  </si>
  <si>
    <t>Black-footed ferret</t>
  </si>
  <si>
    <t>Canada lynx</t>
  </si>
  <si>
    <t>Polar Bear (CS), (SBS)</t>
  </si>
  <si>
    <t>desert dace</t>
  </si>
  <si>
    <t>woundfin</t>
  </si>
  <si>
    <t>Ash Meadows Amargosa Pupfish</t>
  </si>
  <si>
    <t>Virgin River chub</t>
  </si>
  <si>
    <t>spikedace</t>
  </si>
  <si>
    <t>Steelhead MCR</t>
  </si>
  <si>
    <t>Stephen's kangaroo rat</t>
  </si>
  <si>
    <t>Coho salmon OC</t>
  </si>
  <si>
    <t>Coachella Valley fringed-toed lizard</t>
  </si>
  <si>
    <t>Northern Mexican gartersnake</t>
  </si>
  <si>
    <t>Tiption kangaroo rat</t>
  </si>
  <si>
    <t>Giant Kangaroo rat</t>
  </si>
  <si>
    <t>Mojave Tui Chub</t>
  </si>
  <si>
    <t>Mexican long-nosed bat</t>
  </si>
  <si>
    <t>Yuma Ridgeway's rail</t>
  </si>
  <si>
    <t>razorback sucker</t>
  </si>
  <si>
    <t>northern spotted owl</t>
  </si>
  <si>
    <t>Point Arena Mountain beaver</t>
  </si>
  <si>
    <t>Gila chub</t>
  </si>
  <si>
    <t>steelhead trout</t>
  </si>
  <si>
    <t>southwestern willow flycatcher</t>
  </si>
  <si>
    <t>bonytail chub</t>
  </si>
  <si>
    <t>Chiricahua leopard frog</t>
  </si>
  <si>
    <t>desert pupfish</t>
  </si>
  <si>
    <t>Hiko White River springfish</t>
  </si>
  <si>
    <t>bull trout</t>
  </si>
  <si>
    <t>Devil's Hole pupfish</t>
  </si>
  <si>
    <t>Shortnose sucker</t>
  </si>
  <si>
    <t>Behren's silverspot butterfly</t>
  </si>
  <si>
    <t>Vernal pool fairy shrimp</t>
  </si>
  <si>
    <t>Holmgren milkvetch</t>
  </si>
  <si>
    <t>Ute ladies'-tresses</t>
  </si>
  <si>
    <t>Willamette daisy</t>
  </si>
  <si>
    <t>Spalding's catchfly</t>
  </si>
  <si>
    <t>Cook's lomatium</t>
  </si>
  <si>
    <t>Gypsum Wild Buckwheat</t>
  </si>
  <si>
    <t>Nelson's checkermallow</t>
  </si>
  <si>
    <t>Blowout penstemon</t>
  </si>
  <si>
    <t>Golden paintbrush</t>
  </si>
  <si>
    <t>North Park phacelia</t>
  </si>
  <si>
    <t>Malheur wire-lettuce</t>
  </si>
  <si>
    <t>Penland's beardtongue</t>
  </si>
  <si>
    <t>Fickeisen plains cactus</t>
  </si>
  <si>
    <t>MacFarlane's four-o'clock</t>
  </si>
  <si>
    <t>Desert yellowhead</t>
  </si>
  <si>
    <t>Huachuca water umbel</t>
  </si>
  <si>
    <t>Western lily</t>
  </si>
  <si>
    <t>Gentner's fritillary</t>
  </si>
  <si>
    <t>Dwarf Bearpoppy</t>
  </si>
  <si>
    <t>slickspot peppergrass</t>
  </si>
  <si>
    <t>Eriastrum densifolium subsp. sanctorum</t>
  </si>
  <si>
    <t>Gierisch mallow</t>
  </si>
  <si>
    <t>Roundtail (Gila) Chub</t>
  </si>
  <si>
    <t>CO Hookless cactus</t>
  </si>
  <si>
    <t>AK</t>
  </si>
  <si>
    <t>CA</t>
  </si>
  <si>
    <t>AZ</t>
  </si>
  <si>
    <t>NV</t>
  </si>
  <si>
    <t>CA,OR</t>
  </si>
  <si>
    <t>CO</t>
  </si>
  <si>
    <t>OR</t>
  </si>
  <si>
    <t>ID</t>
  </si>
  <si>
    <t>AZ,NV</t>
  </si>
  <si>
    <t>AZ,CA</t>
  </si>
  <si>
    <t>OR,NV</t>
  </si>
  <si>
    <t>NM</t>
  </si>
  <si>
    <t>CO,UT,WA</t>
  </si>
  <si>
    <t>CO,WY</t>
  </si>
  <si>
    <t>WY</t>
  </si>
  <si>
    <t>AZ,UT</t>
  </si>
  <si>
    <t>AZ,NM</t>
  </si>
  <si>
    <t>UT</t>
  </si>
  <si>
    <t>ID,OR</t>
  </si>
  <si>
    <t>BLM_States</t>
  </si>
  <si>
    <t>BLM_Common_Name</t>
  </si>
  <si>
    <t>no</t>
  </si>
  <si>
    <t>Practical_Cons_BLM_Score</t>
  </si>
  <si>
    <t>Practical_Cons_USFWS_recovery_priority_#s</t>
  </si>
  <si>
    <t>Keystone/Multispecies_Benefit_BLM_Score</t>
  </si>
  <si>
    <t>Partnering_Opps_BLM_Score</t>
  </si>
  <si>
    <t>BLM_Notes</t>
  </si>
  <si>
    <t>Habitat_Wetland/riparian</t>
  </si>
  <si>
    <t>Habitat_scrub/shrubland</t>
  </si>
  <si>
    <t>Habitat_grassland/steppe/prairie</t>
  </si>
  <si>
    <t>A brief synopsis of the rules used in the Prioritization Tool</t>
  </si>
  <si>
    <t>1. Management Responsibility</t>
  </si>
  <si>
    <t>Prioritization Tool Step</t>
  </si>
  <si>
    <t>Rule Set for Prioritization Tool</t>
  </si>
  <si>
    <t>1a. &gt;30% EOs on BLM land</t>
  </si>
  <si>
    <t>1b. &gt;30% Modeled habitat on BLM land</t>
  </si>
  <si>
    <t>2. Inventory Priority</t>
  </si>
  <si>
    <t>2. Species has a habitat model that experts reviewed as poor</t>
  </si>
  <si>
    <t>3. Imperilment</t>
  </si>
  <si>
    <t>3a. Species is ESA List, proposed, candidate</t>
  </si>
  <si>
    <t>3b. Species ranked G1, G2, T1, T2</t>
  </si>
  <si>
    <t>4. Monitoring Priority</t>
  </si>
  <si>
    <t>4. Species has an unknown short-term trend andits rank was reviewed in the past 10 years</t>
  </si>
  <si>
    <t>5. Conservation Practicability</t>
  </si>
  <si>
    <t>5. BLM Assessment derived from USFWS recovery priority numbers</t>
  </si>
  <si>
    <t>6a. Species occurs in special habitats (wetland/riparian, scrub/shrubland, grassland/steppe/prairie)</t>
  </si>
  <si>
    <t>6b. BLM Assessment</t>
  </si>
  <si>
    <t>7. BLM Assessment</t>
  </si>
  <si>
    <t>6. Multispecies Benefits</t>
  </si>
  <si>
    <t>7. Partnering Opportunities</t>
  </si>
  <si>
    <t>The raw data that went into the Prioritization Tool for each test species</t>
  </si>
  <si>
    <t>is how one or both of the rules scored by BLM staff, Conservation Practicability and Partnering Opportunity, are interpreted.</t>
  </si>
  <si>
    <t>NatureServe_Element_ID</t>
  </si>
  <si>
    <t>Field Name</t>
  </si>
  <si>
    <t>Definition</t>
  </si>
  <si>
    <t>NatureServe's unique identifier for species</t>
  </si>
  <si>
    <t>Informal_Group</t>
  </si>
  <si>
    <t>Informal_Taxonomy</t>
  </si>
  <si>
    <t>Scientific_Name</t>
  </si>
  <si>
    <t>Rounded_Global_Rank</t>
  </si>
  <si>
    <t>Rank_Review_Year</t>
  </si>
  <si>
    <t>USESA_Status</t>
  </si>
  <si>
    <t>Short-Term_Trend</t>
  </si>
  <si>
    <t>No_Known_Threats</t>
  </si>
  <si>
    <t>Included_in_MoBI</t>
  </si>
  <si>
    <t>Percent_EOs_BLM</t>
  </si>
  <si>
    <t>Percent_Model_Area_BLM</t>
  </si>
  <si>
    <t>Ave_Model_Review_Score</t>
  </si>
  <si>
    <t>Major taxonomic group</t>
  </si>
  <si>
    <t>Minor taxonomic group</t>
  </si>
  <si>
    <t>Scientific Name</t>
  </si>
  <si>
    <t>Common Name used by BLM in species list provided to NatureServe</t>
  </si>
  <si>
    <t>States in which the BLM office listed the species as a priority</t>
  </si>
  <si>
    <t>Rounded global rank of the species</t>
  </si>
  <si>
    <t>Year that the global rank was last reviewed</t>
  </si>
  <si>
    <t>Status under the Endangered Species Act</t>
  </si>
  <si>
    <t>The short-term population trend of the species (over last 3 generations or 10 years, whichever is longer)</t>
  </si>
  <si>
    <t>Whether the species has been tagged as having no known threats. 0 = No, 1 = Yes</t>
  </si>
  <si>
    <t>Habitat_wetland/riparian</t>
  </si>
  <si>
    <t>Whether the species occurs in a wetland or riparian habitat</t>
  </si>
  <si>
    <t>Whether the species occurs in scrub or scrubland habitats</t>
  </si>
  <si>
    <t>Whether the species occurs in grassland, steppe, or prairie habitats</t>
  </si>
  <si>
    <t>Whether the species' habitat was modeled as part of NatureServe's Map of Biodiversity Importance project</t>
  </si>
  <si>
    <t>Percent of modeled habitat for the species that occurs on BLM-managed land</t>
  </si>
  <si>
    <t>Percent of the element occurrences for the species that occurs on BLM-managed land</t>
  </si>
  <si>
    <t>Average review score given to the habitat model by experts (1=low, 5 = high)</t>
  </si>
  <si>
    <t>Practicality for conservation of the species, as scored by BLM staff (1 = low, 5 = high)</t>
  </si>
  <si>
    <t>Practicality for conservation of the species, derived from USFWS recovery priority numbers (1 = low, 5 = high)</t>
  </si>
  <si>
    <t>Partnering opportunities presented by the species, as scored by BLM staff (1 = low, 5 = high)</t>
  </si>
  <si>
    <t>Notes that BLM staff wrote describing their decisions on how to score the species</t>
  </si>
  <si>
    <t>Whether species passes Rule 1a</t>
  </si>
  <si>
    <t>Whether species passes Rule 1b</t>
  </si>
  <si>
    <t>Whether species passes Rule 3b</t>
  </si>
  <si>
    <t>Whether species passes Rule 2</t>
  </si>
  <si>
    <t>Whether species passes Rule 3a</t>
  </si>
  <si>
    <t>Whether species passes Rule 4</t>
  </si>
  <si>
    <t>Whether species passes Rule 6a</t>
  </si>
  <si>
    <t>Summary for Rule 1: TRUE = species scored as TRUE for at least one of Rules 1a and 1b</t>
  </si>
  <si>
    <t>Column intentionally left blank</t>
  </si>
  <si>
    <t>Summary for Rule 3: TRUE = species scored as TRUE for at least one of Rules 3a and 3b</t>
  </si>
  <si>
    <t>Summary for Rule 6: TRUE = species scored as TRUE for at least one of Rules 6a and 6b</t>
  </si>
  <si>
    <t>TRUE indicates species is a Tier 1 Priority</t>
  </si>
  <si>
    <t>Whether species passes Rule 5 (1-3 = FALSE, 4-5 = TRUE, except as modified in alternative runs)</t>
  </si>
  <si>
    <t>Whether species passes Rule 6b (1-3 = FALSE, 4-5 = TRUE)</t>
  </si>
  <si>
    <t>Whether species passes Rule 7  (1-3 = FALSE, 4-5 = TRUE, except as modified in alternative runs)</t>
  </si>
  <si>
    <t>TRUE indicates species is a Tier 2 Priority; N/A = species is Tier 1, so Tier 2 is not applicable</t>
  </si>
  <si>
    <t>TRUE indicates species is a Tier 3 Priority; N/A = Species is Tier 1 or Tier 2, so Tier 3 is not applicable</t>
  </si>
  <si>
    <t>TRUE indicates species is a Tier 4 Priority; N/A = Species is Tier 1, Tier 2, or Tier 3, so Tier 4 is not applicable</t>
  </si>
  <si>
    <t>If the species is Tier 4, whether it is a monitoring priority; N/A = species is not Tier 4</t>
  </si>
  <si>
    <t>If the species is Tier 4, whether it is an inventory priority; N/A = species is not Tier 4</t>
  </si>
  <si>
    <t>Rule 2 Inventory Priority</t>
  </si>
  <si>
    <r>
      <rPr>
        <b/>
        <sz val="11"/>
        <color theme="1"/>
        <rFont val="Calibri"/>
        <family val="2"/>
        <scheme val="minor"/>
      </rPr>
      <t>Standard Run</t>
    </r>
    <r>
      <rPr>
        <sz val="11"/>
        <color theme="1"/>
        <rFont val="Calibri"/>
        <family val="2"/>
        <scheme val="minor"/>
      </rPr>
      <t xml:space="preserve"> = Tool run where only scores of 4 or 5 for Conservation Practicability and Partnering Opportunity are considered as TRUE; i.e., the species satisfies the rule</t>
    </r>
  </si>
  <si>
    <r>
      <rPr>
        <b/>
        <sz val="11"/>
        <color theme="1"/>
        <rFont val="Calibri"/>
        <family val="2"/>
        <scheme val="minor"/>
      </rPr>
      <t>Ease Practicality Rule</t>
    </r>
    <r>
      <rPr>
        <sz val="11"/>
        <color theme="1"/>
        <rFont val="Calibri"/>
        <family val="2"/>
        <scheme val="minor"/>
      </rPr>
      <t xml:space="preserve"> = Tool run where scores of 3, 4, or 5 for Conservation Practicability and 4 or 5 for Partnering Opportunity are considered as TRUE; i.e., the species satisfies the rule</t>
    </r>
  </si>
  <si>
    <r>
      <rPr>
        <b/>
        <sz val="11"/>
        <color theme="1"/>
        <rFont val="Calibri"/>
        <family val="2"/>
        <scheme val="minor"/>
      </rPr>
      <t>Ease Partnership Rule</t>
    </r>
    <r>
      <rPr>
        <sz val="11"/>
        <color theme="1"/>
        <rFont val="Calibri"/>
        <family val="2"/>
        <scheme val="minor"/>
      </rPr>
      <t xml:space="preserve"> = Tool run where scores of 4 or 5 for Conservation Practicability and 3, 4, or 5 for Partnering Opportunity are considered as TRUE; i.e., the species satisfies the rule</t>
    </r>
  </si>
  <si>
    <t>Tier 4 Inventory Priority</t>
  </si>
  <si>
    <t>Tier 4 Monitoring Priority</t>
  </si>
  <si>
    <t>&lt;None&gt;</t>
  </si>
  <si>
    <t>Field definitions are as follows:</t>
  </si>
  <si>
    <t>Rule Set</t>
  </si>
  <si>
    <r>
      <rPr>
        <b/>
        <sz val="11"/>
        <color theme="1"/>
        <rFont val="Calibri"/>
        <family val="2"/>
        <scheme val="minor"/>
      </rPr>
      <t>Ease Both Practicality and Partnership Rules</t>
    </r>
    <r>
      <rPr>
        <sz val="11"/>
        <color theme="1"/>
        <rFont val="Calibri"/>
        <family val="2"/>
        <scheme val="minor"/>
      </rPr>
      <t xml:space="preserve"> = Tool run where scores of 3, 4, or 5 for both Conservation Practicability and Partnering Opportunity are considered as TRUE; i.e., the species satisfies the rule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</si>
</sst>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0" fillId="3" borderId="0" xfId="0" applyFill="1"/>
    <xf numFmtId="0" fontId="0" fillId="3" borderId="0" xfId="0" quotePrefix="1" applyFill="1"/>
    <xf numFmtId="0" fontId="0" fillId="4" borderId="0" xfId="0" applyFill="1"/>
    <xf numFmtId="0" fontId="0" fillId="0" borderId="0" xfId="0" applyAlignment="1">
      <alignment horizontal="center"/>
    </xf>
    <xf numFmtId="0" fontId="1" fillId="0" borderId="0" xfId="0" applyFont="1"/>
    <xf numFmtId="0" fontId="1" fillId="0" borderId="0" xfId="0" applyFont="1" applyAlignment="1">
      <alignment horizontal="center"/>
    </xf>
    <xf numFmtId="0" fontId="2" fillId="0" borderId="0" xfId="0" applyFont="1"/>
    <xf numFmtId="0" fontId="0" fillId="0" borderId="0" xfId="0" applyFont="1"/>
    <xf numFmtId="0" fontId="0" fillId="5" borderId="0" xfId="0" applyFill="1"/>
    <xf numFmtId="0" fontId="0" fillId="6" borderId="0" xfId="0" quotePrefix="1" applyFill="1"/>
    <xf numFmtId="0" fontId="0" fillId="6" borderId="0" xfId="0" applyFill="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colors>
    <mruColors>
      <color rgb="FFCEF2D6"/>
      <color rgb="FFACEAB9"/>
      <color rgb="FF8EE2A2"/>
      <color rgb="FF31C551"/>
      <color rgb="FF89C064"/>
      <color rgb="FFAAD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DDFFF-7D4C-40AD-A57A-5120D4674C0C}">
  <dimension ref="A1:B73"/>
  <sheetViews>
    <sheetView workbookViewId="0">
      <selection activeCell="A24" sqref="A24"/>
    </sheetView>
  </sheetViews>
  <sheetFormatPr defaultRowHeight="14.5" x14ac:dyDescent="0.35"/>
  <cols>
    <col min="1" max="1" width="38.81640625" customWidth="1"/>
  </cols>
  <sheetData>
    <row r="1" spans="1:1" x14ac:dyDescent="0.35">
      <c r="A1" s="6" t="s">
        <v>265</v>
      </c>
    </row>
    <row r="2" spans="1:1" x14ac:dyDescent="0.35">
      <c r="A2" t="s">
        <v>266</v>
      </c>
    </row>
    <row r="3" spans="1:1" x14ac:dyDescent="0.35">
      <c r="A3" s="15">
        <v>44784</v>
      </c>
    </row>
    <row r="4" spans="1:1" x14ac:dyDescent="0.35">
      <c r="A4" t="s">
        <v>267</v>
      </c>
    </row>
    <row r="5" spans="1:1" x14ac:dyDescent="0.35">
      <c r="A5" t="s">
        <v>268</v>
      </c>
    </row>
    <row r="7" spans="1:1" x14ac:dyDescent="0.35">
      <c r="A7" s="6" t="s">
        <v>269</v>
      </c>
    </row>
    <row r="9" spans="1:1" x14ac:dyDescent="0.35">
      <c r="A9" s="8" t="s">
        <v>468</v>
      </c>
    </row>
    <row r="10" spans="1:1" x14ac:dyDescent="0.35">
      <c r="A10" t="s">
        <v>380</v>
      </c>
    </row>
    <row r="12" spans="1:1" x14ac:dyDescent="0.35">
      <c r="A12" s="8" t="s">
        <v>270</v>
      </c>
    </row>
    <row r="13" spans="1:1" x14ac:dyDescent="0.35">
      <c r="A13" s="9" t="s">
        <v>271</v>
      </c>
    </row>
    <row r="14" spans="1:1" x14ac:dyDescent="0.35">
      <c r="A14" s="9" t="s">
        <v>272</v>
      </c>
    </row>
    <row r="15" spans="1:1" x14ac:dyDescent="0.35">
      <c r="A15" s="9" t="s">
        <v>401</v>
      </c>
    </row>
    <row r="16" spans="1:1" x14ac:dyDescent="0.35">
      <c r="A16" s="9"/>
    </row>
    <row r="17" spans="1:2" x14ac:dyDescent="0.35">
      <c r="A17" t="s">
        <v>461</v>
      </c>
    </row>
    <row r="19" spans="1:2" x14ac:dyDescent="0.35">
      <c r="A19" t="s">
        <v>462</v>
      </c>
    </row>
    <row r="21" spans="1:2" x14ac:dyDescent="0.35">
      <c r="A21" t="s">
        <v>463</v>
      </c>
    </row>
    <row r="23" spans="1:2" x14ac:dyDescent="0.35">
      <c r="A23" t="s">
        <v>469</v>
      </c>
    </row>
    <row r="25" spans="1:2" x14ac:dyDescent="0.35">
      <c r="A25" s="8" t="s">
        <v>273</v>
      </c>
    </row>
    <row r="26" spans="1:2" x14ac:dyDescent="0.35">
      <c r="A26" s="9" t="s">
        <v>400</v>
      </c>
    </row>
    <row r="27" spans="1:2" x14ac:dyDescent="0.35">
      <c r="A27" s="9"/>
    </row>
    <row r="28" spans="1:2" x14ac:dyDescent="0.35">
      <c r="A28" t="s">
        <v>467</v>
      </c>
    </row>
    <row r="30" spans="1:2" x14ac:dyDescent="0.35">
      <c r="A30" s="6" t="s">
        <v>403</v>
      </c>
      <c r="B30" s="6" t="s">
        <v>404</v>
      </c>
    </row>
    <row r="31" spans="1:2" x14ac:dyDescent="0.35">
      <c r="A31" t="s">
        <v>402</v>
      </c>
      <c r="B31" t="s">
        <v>405</v>
      </c>
    </row>
    <row r="32" spans="1:2" x14ac:dyDescent="0.35">
      <c r="A32" t="s">
        <v>406</v>
      </c>
      <c r="B32" t="s">
        <v>418</v>
      </c>
    </row>
    <row r="33" spans="1:2" x14ac:dyDescent="0.35">
      <c r="A33" t="s">
        <v>407</v>
      </c>
      <c r="B33" t="s">
        <v>419</v>
      </c>
    </row>
    <row r="34" spans="1:2" x14ac:dyDescent="0.35">
      <c r="A34" t="s">
        <v>408</v>
      </c>
      <c r="B34" t="s">
        <v>420</v>
      </c>
    </row>
    <row r="35" spans="1:2" x14ac:dyDescent="0.35">
      <c r="A35" t="s">
        <v>370</v>
      </c>
      <c r="B35" t="s">
        <v>421</v>
      </c>
    </row>
    <row r="36" spans="1:2" x14ac:dyDescent="0.35">
      <c r="A36" t="s">
        <v>369</v>
      </c>
      <c r="B36" t="s">
        <v>422</v>
      </c>
    </row>
    <row r="37" spans="1:2" x14ac:dyDescent="0.35">
      <c r="A37" t="s">
        <v>409</v>
      </c>
      <c r="B37" t="s">
        <v>423</v>
      </c>
    </row>
    <row r="38" spans="1:2" x14ac:dyDescent="0.35">
      <c r="A38" t="s">
        <v>410</v>
      </c>
      <c r="B38" t="s">
        <v>424</v>
      </c>
    </row>
    <row r="39" spans="1:2" x14ac:dyDescent="0.35">
      <c r="A39" t="s">
        <v>411</v>
      </c>
      <c r="B39" t="s">
        <v>425</v>
      </c>
    </row>
    <row r="40" spans="1:2" x14ac:dyDescent="0.35">
      <c r="A40" t="s">
        <v>412</v>
      </c>
      <c r="B40" t="s">
        <v>426</v>
      </c>
    </row>
    <row r="41" spans="1:2" x14ac:dyDescent="0.35">
      <c r="A41" t="s">
        <v>413</v>
      </c>
      <c r="B41" t="s">
        <v>427</v>
      </c>
    </row>
    <row r="42" spans="1:2" x14ac:dyDescent="0.35">
      <c r="A42" t="s">
        <v>428</v>
      </c>
      <c r="B42" t="s">
        <v>429</v>
      </c>
    </row>
    <row r="43" spans="1:2" x14ac:dyDescent="0.35">
      <c r="A43" t="s">
        <v>378</v>
      </c>
      <c r="B43" t="s">
        <v>430</v>
      </c>
    </row>
    <row r="44" spans="1:2" x14ac:dyDescent="0.35">
      <c r="A44" t="s">
        <v>379</v>
      </c>
      <c r="B44" t="s">
        <v>431</v>
      </c>
    </row>
    <row r="45" spans="1:2" x14ac:dyDescent="0.35">
      <c r="A45" t="s">
        <v>414</v>
      </c>
      <c r="B45" t="s">
        <v>432</v>
      </c>
    </row>
    <row r="46" spans="1:2" x14ac:dyDescent="0.35">
      <c r="A46" t="s">
        <v>415</v>
      </c>
      <c r="B46" t="s">
        <v>434</v>
      </c>
    </row>
    <row r="47" spans="1:2" x14ac:dyDescent="0.35">
      <c r="A47" t="s">
        <v>416</v>
      </c>
      <c r="B47" t="s">
        <v>433</v>
      </c>
    </row>
    <row r="48" spans="1:2" x14ac:dyDescent="0.35">
      <c r="A48" t="s">
        <v>417</v>
      </c>
      <c r="B48" t="s">
        <v>435</v>
      </c>
    </row>
    <row r="49" spans="1:2" x14ac:dyDescent="0.35">
      <c r="A49" t="s">
        <v>372</v>
      </c>
      <c r="B49" t="s">
        <v>437</v>
      </c>
    </row>
    <row r="50" spans="1:2" x14ac:dyDescent="0.35">
      <c r="A50" t="s">
        <v>373</v>
      </c>
      <c r="B50" t="s">
        <v>436</v>
      </c>
    </row>
    <row r="51" spans="1:2" x14ac:dyDescent="0.35">
      <c r="A51" t="s">
        <v>374</v>
      </c>
      <c r="B51" t="s">
        <v>438</v>
      </c>
    </row>
    <row r="52" spans="1:2" x14ac:dyDescent="0.35">
      <c r="A52" t="s">
        <v>375</v>
      </c>
      <c r="B52" t="s">
        <v>436</v>
      </c>
    </row>
    <row r="53" spans="1:2" x14ac:dyDescent="0.35">
      <c r="A53" t="s">
        <v>376</v>
      </c>
      <c r="B53" t="s">
        <v>439</v>
      </c>
    </row>
    <row r="54" spans="1:2" x14ac:dyDescent="0.35">
      <c r="A54" s="12" t="s">
        <v>245</v>
      </c>
      <c r="B54" t="s">
        <v>440</v>
      </c>
    </row>
    <row r="55" spans="1:2" x14ac:dyDescent="0.35">
      <c r="A55" s="12" t="s">
        <v>246</v>
      </c>
      <c r="B55" t="s">
        <v>441</v>
      </c>
    </row>
    <row r="56" spans="1:2" x14ac:dyDescent="0.35">
      <c r="A56" s="2" t="s">
        <v>243</v>
      </c>
      <c r="B56" t="s">
        <v>447</v>
      </c>
    </row>
    <row r="57" spans="1:2" x14ac:dyDescent="0.35">
      <c r="A57" s="10" t="s">
        <v>460</v>
      </c>
      <c r="B57" t="s">
        <v>443</v>
      </c>
    </row>
    <row r="58" spans="1:2" x14ac:dyDescent="0.35">
      <c r="A58" s="12" t="s">
        <v>247</v>
      </c>
      <c r="B58" t="s">
        <v>444</v>
      </c>
    </row>
    <row r="59" spans="1:2" x14ac:dyDescent="0.35">
      <c r="A59" s="12" t="s">
        <v>248</v>
      </c>
      <c r="B59" t="s">
        <v>442</v>
      </c>
    </row>
    <row r="60" spans="1:2" x14ac:dyDescent="0.35">
      <c r="A60" s="2" t="s">
        <v>244</v>
      </c>
      <c r="B60" t="s">
        <v>449</v>
      </c>
    </row>
    <row r="61" spans="1:2" x14ac:dyDescent="0.35">
      <c r="A61" s="10" t="s">
        <v>249</v>
      </c>
      <c r="B61" t="s">
        <v>445</v>
      </c>
    </row>
    <row r="62" spans="1:2" x14ac:dyDescent="0.35">
      <c r="A62" s="2" t="s">
        <v>250</v>
      </c>
      <c r="B62" t="s">
        <v>452</v>
      </c>
    </row>
    <row r="63" spans="1:2" x14ac:dyDescent="0.35">
      <c r="A63" s="12" t="s">
        <v>251</v>
      </c>
      <c r="B63" t="s">
        <v>446</v>
      </c>
    </row>
    <row r="64" spans="1:2" x14ac:dyDescent="0.35">
      <c r="A64" s="12" t="s">
        <v>252</v>
      </c>
      <c r="B64" t="s">
        <v>453</v>
      </c>
    </row>
    <row r="65" spans="1:2" x14ac:dyDescent="0.35">
      <c r="A65" s="2" t="s">
        <v>254</v>
      </c>
      <c r="B65" t="s">
        <v>450</v>
      </c>
    </row>
    <row r="66" spans="1:2" x14ac:dyDescent="0.35">
      <c r="A66" s="2" t="s">
        <v>253</v>
      </c>
      <c r="B66" t="s">
        <v>454</v>
      </c>
    </row>
    <row r="67" spans="1:2" x14ac:dyDescent="0.35">
      <c r="A67" s="1" t="s">
        <v>263</v>
      </c>
      <c r="B67" t="s">
        <v>448</v>
      </c>
    </row>
    <row r="68" spans="1:2" x14ac:dyDescent="0.35">
      <c r="A68" s="13" t="s">
        <v>255</v>
      </c>
      <c r="B68" t="s">
        <v>451</v>
      </c>
    </row>
    <row r="69" spans="1:2" x14ac:dyDescent="0.35">
      <c r="A69" s="13" t="s">
        <v>256</v>
      </c>
      <c r="B69" t="s">
        <v>455</v>
      </c>
    </row>
    <row r="70" spans="1:2" x14ac:dyDescent="0.35">
      <c r="A70" s="13" t="s">
        <v>257</v>
      </c>
      <c r="B70" t="s">
        <v>456</v>
      </c>
    </row>
    <row r="71" spans="1:2" x14ac:dyDescent="0.35">
      <c r="A71" s="13" t="s">
        <v>258</v>
      </c>
      <c r="B71" t="s">
        <v>457</v>
      </c>
    </row>
    <row r="72" spans="1:2" x14ac:dyDescent="0.35">
      <c r="A72" s="14" t="s">
        <v>259</v>
      </c>
      <c r="B72" t="s">
        <v>459</v>
      </c>
    </row>
    <row r="73" spans="1:2" x14ac:dyDescent="0.35">
      <c r="A73" s="14" t="s">
        <v>260</v>
      </c>
      <c r="B73" t="s">
        <v>458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3C4CB-22F1-4703-82FA-F7C2A9CD81B8}">
  <dimension ref="A1:B13"/>
  <sheetViews>
    <sheetView workbookViewId="0">
      <selection activeCell="B12" sqref="B12"/>
    </sheetView>
  </sheetViews>
  <sheetFormatPr defaultRowHeight="14.5" x14ac:dyDescent="0.35"/>
  <cols>
    <col min="1" max="1" width="27" bestFit="1" customWidth="1"/>
    <col min="2" max="2" width="56.7265625" bestFit="1" customWidth="1"/>
  </cols>
  <sheetData>
    <row r="1" spans="1:2" x14ac:dyDescent="0.35">
      <c r="A1" s="6" t="s">
        <v>383</v>
      </c>
    </row>
    <row r="3" spans="1:2" x14ac:dyDescent="0.35">
      <c r="A3" s="7" t="s">
        <v>382</v>
      </c>
      <c r="B3" s="7" t="s">
        <v>262</v>
      </c>
    </row>
    <row r="4" spans="1:2" x14ac:dyDescent="0.35">
      <c r="A4" s="16" t="s">
        <v>381</v>
      </c>
      <c r="B4" t="s">
        <v>384</v>
      </c>
    </row>
    <row r="5" spans="1:2" x14ac:dyDescent="0.35">
      <c r="A5" s="16"/>
      <c r="B5" t="s">
        <v>385</v>
      </c>
    </row>
    <row r="6" spans="1:2" x14ac:dyDescent="0.35">
      <c r="A6" t="s">
        <v>386</v>
      </c>
      <c r="B6" t="s">
        <v>387</v>
      </c>
    </row>
    <row r="7" spans="1:2" x14ac:dyDescent="0.35">
      <c r="A7" s="16" t="s">
        <v>388</v>
      </c>
      <c r="B7" t="s">
        <v>389</v>
      </c>
    </row>
    <row r="8" spans="1:2" x14ac:dyDescent="0.35">
      <c r="A8" s="16"/>
      <c r="B8" t="s">
        <v>390</v>
      </c>
    </row>
    <row r="9" spans="1:2" x14ac:dyDescent="0.35">
      <c r="A9" t="s">
        <v>391</v>
      </c>
      <c r="B9" t="s">
        <v>392</v>
      </c>
    </row>
    <row r="10" spans="1:2" x14ac:dyDescent="0.35">
      <c r="A10" t="s">
        <v>393</v>
      </c>
      <c r="B10" t="s">
        <v>394</v>
      </c>
    </row>
    <row r="11" spans="1:2" x14ac:dyDescent="0.35">
      <c r="A11" s="16" t="s">
        <v>398</v>
      </c>
      <c r="B11" t="s">
        <v>395</v>
      </c>
    </row>
    <row r="12" spans="1:2" x14ac:dyDescent="0.35">
      <c r="A12" s="16"/>
      <c r="B12" t="s">
        <v>396</v>
      </c>
    </row>
    <row r="13" spans="1:2" x14ac:dyDescent="0.35">
      <c r="A13" t="s">
        <v>399</v>
      </c>
      <c r="B13" t="s">
        <v>397</v>
      </c>
    </row>
  </sheetData>
  <mergeCells count="3">
    <mergeCell ref="A4:A5"/>
    <mergeCell ref="A7:A8"/>
    <mergeCell ref="A11: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DB8C9-E3B1-443A-AFFB-E29D42A16532}">
  <dimension ref="A1:D103"/>
  <sheetViews>
    <sheetView workbookViewId="0">
      <pane ySplit="1" topLeftCell="A5" activePane="bottomLeft" state="frozen"/>
      <selection pane="bottomLeft"/>
    </sheetView>
  </sheetViews>
  <sheetFormatPr defaultRowHeight="14.5" x14ac:dyDescent="0.35"/>
  <cols>
    <col min="1" max="1" width="40.36328125" customWidth="1"/>
    <col min="2" max="2" width="39" customWidth="1"/>
    <col min="3" max="3" width="36.453125" customWidth="1"/>
    <col min="4" max="4" width="37.54296875" customWidth="1"/>
  </cols>
  <sheetData>
    <row r="1" spans="1:4" s="6" customFormat="1" x14ac:dyDescent="0.35">
      <c r="A1" s="6" t="s">
        <v>264</v>
      </c>
      <c r="B1" s="6" t="s">
        <v>274</v>
      </c>
      <c r="C1" s="6" t="s">
        <v>275</v>
      </c>
      <c r="D1" s="6" t="s">
        <v>276</v>
      </c>
    </row>
    <row r="2" spans="1:4" x14ac:dyDescent="0.35">
      <c r="A2" s="6" t="s">
        <v>255</v>
      </c>
      <c r="B2" s="6" t="s">
        <v>255</v>
      </c>
      <c r="C2" s="6" t="s">
        <v>255</v>
      </c>
      <c r="D2" s="6" t="s">
        <v>255</v>
      </c>
    </row>
    <row r="3" spans="1:4" x14ac:dyDescent="0.35">
      <c r="A3" t="s">
        <v>312</v>
      </c>
      <c r="B3" t="s">
        <v>281</v>
      </c>
      <c r="C3" t="s">
        <v>280</v>
      </c>
      <c r="D3" t="s">
        <v>281</v>
      </c>
    </row>
    <row r="4" spans="1:4" x14ac:dyDescent="0.35">
      <c r="A4" t="s">
        <v>314</v>
      </c>
      <c r="B4" t="s">
        <v>310</v>
      </c>
      <c r="C4" t="s">
        <v>312</v>
      </c>
      <c r="D4" t="s">
        <v>280</v>
      </c>
    </row>
    <row r="5" spans="1:4" x14ac:dyDescent="0.35">
      <c r="A5" t="s">
        <v>288</v>
      </c>
      <c r="B5" t="s">
        <v>312</v>
      </c>
      <c r="C5" t="s">
        <v>314</v>
      </c>
      <c r="D5" t="s">
        <v>310</v>
      </c>
    </row>
    <row r="6" spans="1:4" x14ac:dyDescent="0.35">
      <c r="A6" t="s">
        <v>286</v>
      </c>
      <c r="B6" t="s">
        <v>282</v>
      </c>
      <c r="C6" t="s">
        <v>288</v>
      </c>
      <c r="D6" t="s">
        <v>312</v>
      </c>
    </row>
    <row r="7" spans="1:4" x14ac:dyDescent="0.35">
      <c r="A7" t="s">
        <v>100</v>
      </c>
      <c r="B7" t="s">
        <v>314</v>
      </c>
      <c r="C7" t="s">
        <v>286</v>
      </c>
      <c r="D7" t="s">
        <v>282</v>
      </c>
    </row>
    <row r="8" spans="1:4" x14ac:dyDescent="0.35">
      <c r="A8" t="s">
        <v>307</v>
      </c>
      <c r="B8" t="s">
        <v>299</v>
      </c>
      <c r="C8" t="s">
        <v>100</v>
      </c>
      <c r="D8" t="s">
        <v>320</v>
      </c>
    </row>
    <row r="9" spans="1:4" x14ac:dyDescent="0.35">
      <c r="A9" t="s">
        <v>277</v>
      </c>
      <c r="B9" t="s">
        <v>288</v>
      </c>
      <c r="C9" t="s">
        <v>307</v>
      </c>
      <c r="D9" t="s">
        <v>314</v>
      </c>
    </row>
    <row r="10" spans="1:4" x14ac:dyDescent="0.35">
      <c r="A10" t="s">
        <v>327</v>
      </c>
      <c r="B10" t="s">
        <v>286</v>
      </c>
      <c r="C10" t="s">
        <v>277</v>
      </c>
      <c r="D10" t="s">
        <v>299</v>
      </c>
    </row>
    <row r="11" spans="1:4" x14ac:dyDescent="0.35">
      <c r="B11" t="s">
        <v>100</v>
      </c>
      <c r="C11" t="s">
        <v>336</v>
      </c>
      <c r="D11" t="s">
        <v>288</v>
      </c>
    </row>
    <row r="12" spans="1:4" x14ac:dyDescent="0.35">
      <c r="A12" s="6" t="s">
        <v>256</v>
      </c>
      <c r="B12" t="s">
        <v>307</v>
      </c>
      <c r="C12" t="s">
        <v>343</v>
      </c>
      <c r="D12" t="s">
        <v>286</v>
      </c>
    </row>
    <row r="13" spans="1:4" x14ac:dyDescent="0.35">
      <c r="A13" t="s">
        <v>280</v>
      </c>
      <c r="B13" t="s">
        <v>293</v>
      </c>
      <c r="C13" t="s">
        <v>327</v>
      </c>
      <c r="D13" t="s">
        <v>100</v>
      </c>
    </row>
    <row r="14" spans="1:4" x14ac:dyDescent="0.35">
      <c r="A14" t="s">
        <v>38</v>
      </c>
      <c r="B14" t="s">
        <v>277</v>
      </c>
      <c r="D14" t="s">
        <v>307</v>
      </c>
    </row>
    <row r="15" spans="1:4" x14ac:dyDescent="0.35">
      <c r="A15" t="s">
        <v>296</v>
      </c>
      <c r="B15" t="s">
        <v>292</v>
      </c>
      <c r="C15" s="6" t="s">
        <v>256</v>
      </c>
      <c r="D15" t="s">
        <v>293</v>
      </c>
    </row>
    <row r="16" spans="1:4" x14ac:dyDescent="0.35">
      <c r="A16" t="s">
        <v>336</v>
      </c>
      <c r="B16" t="s">
        <v>345</v>
      </c>
      <c r="C16" t="s">
        <v>38</v>
      </c>
      <c r="D16" t="s">
        <v>277</v>
      </c>
    </row>
    <row r="17" spans="1:4" x14ac:dyDescent="0.35">
      <c r="A17" t="s">
        <v>343</v>
      </c>
      <c r="B17" t="s">
        <v>339</v>
      </c>
      <c r="C17" t="s">
        <v>296</v>
      </c>
      <c r="D17" t="s">
        <v>292</v>
      </c>
    </row>
    <row r="18" spans="1:4" x14ac:dyDescent="0.35">
      <c r="B18" t="s">
        <v>333</v>
      </c>
      <c r="D18" t="s">
        <v>324</v>
      </c>
    </row>
    <row r="19" spans="1:4" x14ac:dyDescent="0.35">
      <c r="A19" s="6" t="s">
        <v>257</v>
      </c>
      <c r="B19" t="s">
        <v>327</v>
      </c>
      <c r="C19" s="6" t="s">
        <v>257</v>
      </c>
      <c r="D19" t="s">
        <v>326</v>
      </c>
    </row>
    <row r="20" spans="1:4" x14ac:dyDescent="0.35">
      <c r="A20" t="s">
        <v>281</v>
      </c>
      <c r="C20" t="s">
        <v>281</v>
      </c>
      <c r="D20" t="s">
        <v>345</v>
      </c>
    </row>
    <row r="21" spans="1:4" x14ac:dyDescent="0.35">
      <c r="A21" t="s">
        <v>285</v>
      </c>
      <c r="B21" s="6" t="s">
        <v>256</v>
      </c>
      <c r="C21" t="s">
        <v>285</v>
      </c>
      <c r="D21" t="s">
        <v>330</v>
      </c>
    </row>
    <row r="22" spans="1:4" x14ac:dyDescent="0.35">
      <c r="A22" t="s">
        <v>310</v>
      </c>
      <c r="B22" t="s">
        <v>280</v>
      </c>
      <c r="C22" t="s">
        <v>310</v>
      </c>
      <c r="D22" t="s">
        <v>339</v>
      </c>
    </row>
    <row r="23" spans="1:4" x14ac:dyDescent="0.35">
      <c r="A23" t="s">
        <v>282</v>
      </c>
      <c r="B23" t="s">
        <v>38</v>
      </c>
      <c r="C23" t="s">
        <v>282</v>
      </c>
      <c r="D23" t="s">
        <v>333</v>
      </c>
    </row>
    <row r="24" spans="1:4" x14ac:dyDescent="0.35">
      <c r="A24" t="s">
        <v>323</v>
      </c>
      <c r="B24" t="s">
        <v>323</v>
      </c>
      <c r="C24" t="s">
        <v>323</v>
      </c>
      <c r="D24" t="s">
        <v>336</v>
      </c>
    </row>
    <row r="25" spans="1:4" x14ac:dyDescent="0.35">
      <c r="A25" t="s">
        <v>320</v>
      </c>
      <c r="B25" t="s">
        <v>320</v>
      </c>
      <c r="C25" t="s">
        <v>320</v>
      </c>
      <c r="D25" t="s">
        <v>340</v>
      </c>
    </row>
    <row r="26" spans="1:4" x14ac:dyDescent="0.35">
      <c r="A26" t="s">
        <v>317</v>
      </c>
      <c r="B26" t="s">
        <v>296</v>
      </c>
      <c r="C26" t="s">
        <v>317</v>
      </c>
      <c r="D26" t="s">
        <v>343</v>
      </c>
    </row>
    <row r="27" spans="1:4" x14ac:dyDescent="0.35">
      <c r="A27" t="s">
        <v>299</v>
      </c>
      <c r="B27" t="s">
        <v>324</v>
      </c>
      <c r="C27" t="s">
        <v>299</v>
      </c>
      <c r="D27" t="s">
        <v>327</v>
      </c>
    </row>
    <row r="28" spans="1:4" x14ac:dyDescent="0.35">
      <c r="A28" t="s">
        <v>297</v>
      </c>
      <c r="B28" t="s">
        <v>344</v>
      </c>
      <c r="C28" t="s">
        <v>297</v>
      </c>
    </row>
    <row r="29" spans="1:4" x14ac:dyDescent="0.35">
      <c r="A29" t="s">
        <v>279</v>
      </c>
      <c r="B29" t="s">
        <v>326</v>
      </c>
      <c r="C29" t="s">
        <v>279</v>
      </c>
      <c r="D29" s="6" t="s">
        <v>256</v>
      </c>
    </row>
    <row r="30" spans="1:4" x14ac:dyDescent="0.35">
      <c r="A30" t="s">
        <v>293</v>
      </c>
      <c r="B30" t="s">
        <v>331</v>
      </c>
      <c r="C30" t="s">
        <v>293</v>
      </c>
      <c r="D30" t="s">
        <v>38</v>
      </c>
    </row>
    <row r="31" spans="1:4" x14ac:dyDescent="0.35">
      <c r="A31" t="s">
        <v>295</v>
      </c>
      <c r="B31" t="s">
        <v>203</v>
      </c>
      <c r="C31" t="s">
        <v>295</v>
      </c>
      <c r="D31" t="s">
        <v>323</v>
      </c>
    </row>
    <row r="32" spans="1:4" x14ac:dyDescent="0.35">
      <c r="A32" t="s">
        <v>304</v>
      </c>
      <c r="B32" t="s">
        <v>330</v>
      </c>
      <c r="C32" t="s">
        <v>304</v>
      </c>
      <c r="D32" t="s">
        <v>296</v>
      </c>
    </row>
    <row r="33" spans="1:4" x14ac:dyDescent="0.35">
      <c r="A33" t="s">
        <v>292</v>
      </c>
      <c r="B33" t="s">
        <v>337</v>
      </c>
      <c r="C33" t="s">
        <v>292</v>
      </c>
      <c r="D33" t="s">
        <v>344</v>
      </c>
    </row>
    <row r="34" spans="1:4" x14ac:dyDescent="0.35">
      <c r="A34" t="s">
        <v>324</v>
      </c>
      <c r="B34" t="s">
        <v>335</v>
      </c>
      <c r="C34" t="s">
        <v>324</v>
      </c>
      <c r="D34" t="s">
        <v>331</v>
      </c>
    </row>
    <row r="35" spans="1:4" x14ac:dyDescent="0.35">
      <c r="A35" t="s">
        <v>344</v>
      </c>
      <c r="B35" t="s">
        <v>336</v>
      </c>
      <c r="C35" t="s">
        <v>344</v>
      </c>
      <c r="D35" t="s">
        <v>203</v>
      </c>
    </row>
    <row r="36" spans="1:4" x14ac:dyDescent="0.35">
      <c r="A36" t="s">
        <v>326</v>
      </c>
      <c r="B36" t="s">
        <v>340</v>
      </c>
      <c r="C36" t="s">
        <v>326</v>
      </c>
      <c r="D36" t="s">
        <v>337</v>
      </c>
    </row>
    <row r="37" spans="1:4" x14ac:dyDescent="0.35">
      <c r="A37" t="s">
        <v>331</v>
      </c>
      <c r="B37" t="s">
        <v>343</v>
      </c>
      <c r="C37" t="s">
        <v>331</v>
      </c>
      <c r="D37" t="s">
        <v>335</v>
      </c>
    </row>
    <row r="38" spans="1:4" x14ac:dyDescent="0.35">
      <c r="A38" t="s">
        <v>345</v>
      </c>
      <c r="C38" t="s">
        <v>345</v>
      </c>
    </row>
    <row r="39" spans="1:4" x14ac:dyDescent="0.35">
      <c r="A39" t="s">
        <v>203</v>
      </c>
      <c r="B39" s="6" t="s">
        <v>257</v>
      </c>
      <c r="C39" t="s">
        <v>203</v>
      </c>
      <c r="D39" s="6" t="s">
        <v>257</v>
      </c>
    </row>
    <row r="40" spans="1:4" x14ac:dyDescent="0.35">
      <c r="A40" t="s">
        <v>330</v>
      </c>
      <c r="B40" t="s">
        <v>285</v>
      </c>
      <c r="C40" t="s">
        <v>330</v>
      </c>
      <c r="D40" t="s">
        <v>285</v>
      </c>
    </row>
    <row r="41" spans="1:4" x14ac:dyDescent="0.35">
      <c r="A41" t="s">
        <v>339</v>
      </c>
      <c r="B41" t="s">
        <v>317</v>
      </c>
      <c r="C41" t="s">
        <v>339</v>
      </c>
      <c r="D41" t="s">
        <v>317</v>
      </c>
    </row>
    <row r="42" spans="1:4" x14ac:dyDescent="0.35">
      <c r="A42" t="s">
        <v>333</v>
      </c>
      <c r="B42" t="s">
        <v>297</v>
      </c>
      <c r="C42" t="s">
        <v>333</v>
      </c>
      <c r="D42" t="s">
        <v>297</v>
      </c>
    </row>
    <row r="43" spans="1:4" x14ac:dyDescent="0.35">
      <c r="A43" t="s">
        <v>337</v>
      </c>
      <c r="B43" t="s">
        <v>279</v>
      </c>
      <c r="C43" t="s">
        <v>337</v>
      </c>
      <c r="D43" t="s">
        <v>279</v>
      </c>
    </row>
    <row r="44" spans="1:4" x14ac:dyDescent="0.35">
      <c r="A44" t="s">
        <v>335</v>
      </c>
      <c r="B44" t="s">
        <v>295</v>
      </c>
      <c r="C44" t="s">
        <v>335</v>
      </c>
      <c r="D44" t="s">
        <v>295</v>
      </c>
    </row>
    <row r="45" spans="1:4" x14ac:dyDescent="0.35">
      <c r="A45" t="s">
        <v>349</v>
      </c>
      <c r="B45" t="s">
        <v>304</v>
      </c>
      <c r="C45" t="s">
        <v>349</v>
      </c>
      <c r="D45" t="s">
        <v>304</v>
      </c>
    </row>
    <row r="46" spans="1:4" x14ac:dyDescent="0.35">
      <c r="A46" t="s">
        <v>347</v>
      </c>
      <c r="B46" t="s">
        <v>349</v>
      </c>
      <c r="C46" t="s">
        <v>347</v>
      </c>
      <c r="D46" t="s">
        <v>349</v>
      </c>
    </row>
    <row r="47" spans="1:4" x14ac:dyDescent="0.35">
      <c r="A47" t="s">
        <v>340</v>
      </c>
      <c r="B47" t="s">
        <v>347</v>
      </c>
      <c r="C47" t="s">
        <v>340</v>
      </c>
      <c r="D47" t="s">
        <v>347</v>
      </c>
    </row>
    <row r="49" spans="1:4" x14ac:dyDescent="0.35">
      <c r="A49" s="6" t="s">
        <v>258</v>
      </c>
      <c r="B49" s="6" t="s">
        <v>258</v>
      </c>
      <c r="C49" s="6" t="s">
        <v>258</v>
      </c>
      <c r="D49" s="6" t="s">
        <v>258</v>
      </c>
    </row>
    <row r="50" spans="1:4" x14ac:dyDescent="0.35">
      <c r="A50" t="s">
        <v>318</v>
      </c>
      <c r="B50" t="s">
        <v>318</v>
      </c>
      <c r="C50" t="s">
        <v>318</v>
      </c>
      <c r="D50" t="s">
        <v>318</v>
      </c>
    </row>
    <row r="51" spans="1:4" x14ac:dyDescent="0.35">
      <c r="A51" t="s">
        <v>278</v>
      </c>
      <c r="B51" t="s">
        <v>278</v>
      </c>
      <c r="C51" t="s">
        <v>278</v>
      </c>
      <c r="D51" t="s">
        <v>278</v>
      </c>
    </row>
    <row r="52" spans="1:4" x14ac:dyDescent="0.35">
      <c r="A52" t="s">
        <v>284</v>
      </c>
      <c r="B52" t="s">
        <v>284</v>
      </c>
      <c r="C52" t="s">
        <v>284</v>
      </c>
      <c r="D52" t="s">
        <v>284</v>
      </c>
    </row>
    <row r="53" spans="1:4" x14ac:dyDescent="0.35">
      <c r="A53" t="s">
        <v>316</v>
      </c>
      <c r="B53" t="s">
        <v>316</v>
      </c>
      <c r="C53" t="s">
        <v>316</v>
      </c>
      <c r="D53" t="s">
        <v>316</v>
      </c>
    </row>
    <row r="54" spans="1:4" x14ac:dyDescent="0.35">
      <c r="A54" t="s">
        <v>33</v>
      </c>
      <c r="B54" t="s">
        <v>33</v>
      </c>
      <c r="C54" t="s">
        <v>33</v>
      </c>
      <c r="D54" t="s">
        <v>33</v>
      </c>
    </row>
    <row r="55" spans="1:4" x14ac:dyDescent="0.35">
      <c r="A55" t="s">
        <v>322</v>
      </c>
      <c r="B55" t="s">
        <v>322</v>
      </c>
      <c r="C55" t="s">
        <v>322</v>
      </c>
      <c r="D55" t="s">
        <v>322</v>
      </c>
    </row>
    <row r="56" spans="1:4" x14ac:dyDescent="0.35">
      <c r="A56" t="s">
        <v>319</v>
      </c>
      <c r="B56" t="s">
        <v>319</v>
      </c>
      <c r="C56" t="s">
        <v>319</v>
      </c>
      <c r="D56" t="s">
        <v>319</v>
      </c>
    </row>
    <row r="57" spans="1:4" x14ac:dyDescent="0.35">
      <c r="A57" t="s">
        <v>298</v>
      </c>
      <c r="B57" t="s">
        <v>298</v>
      </c>
      <c r="C57" t="s">
        <v>298</v>
      </c>
      <c r="D57" t="s">
        <v>298</v>
      </c>
    </row>
    <row r="58" spans="1:4" x14ac:dyDescent="0.35">
      <c r="A58" t="s">
        <v>348</v>
      </c>
      <c r="B58" t="s">
        <v>348</v>
      </c>
      <c r="C58" t="s">
        <v>348</v>
      </c>
      <c r="D58" t="s">
        <v>348</v>
      </c>
    </row>
    <row r="59" spans="1:4" x14ac:dyDescent="0.35">
      <c r="A59" t="s">
        <v>300</v>
      </c>
      <c r="B59" t="s">
        <v>300</v>
      </c>
      <c r="C59" t="s">
        <v>300</v>
      </c>
      <c r="D59" t="s">
        <v>300</v>
      </c>
    </row>
    <row r="60" spans="1:4" x14ac:dyDescent="0.35">
      <c r="A60" t="s">
        <v>75</v>
      </c>
      <c r="B60" t="s">
        <v>75</v>
      </c>
      <c r="C60" t="s">
        <v>75</v>
      </c>
      <c r="D60" t="s">
        <v>75</v>
      </c>
    </row>
    <row r="61" spans="1:4" x14ac:dyDescent="0.35">
      <c r="A61" t="s">
        <v>303</v>
      </c>
      <c r="B61" t="s">
        <v>303</v>
      </c>
      <c r="C61" t="s">
        <v>303</v>
      </c>
      <c r="D61" t="s">
        <v>303</v>
      </c>
    </row>
    <row r="62" spans="1:4" x14ac:dyDescent="0.35">
      <c r="A62" t="s">
        <v>315</v>
      </c>
      <c r="B62" t="s">
        <v>315</v>
      </c>
      <c r="C62" t="s">
        <v>315</v>
      </c>
      <c r="D62" t="s">
        <v>315</v>
      </c>
    </row>
    <row r="63" spans="1:4" x14ac:dyDescent="0.35">
      <c r="A63" t="s">
        <v>301</v>
      </c>
      <c r="B63" t="s">
        <v>301</v>
      </c>
      <c r="C63" t="s">
        <v>301</v>
      </c>
      <c r="D63" t="s">
        <v>301</v>
      </c>
    </row>
    <row r="64" spans="1:4" x14ac:dyDescent="0.35">
      <c r="A64" t="s">
        <v>283</v>
      </c>
      <c r="B64" t="s">
        <v>283</v>
      </c>
      <c r="C64" t="s">
        <v>283</v>
      </c>
      <c r="D64" t="s">
        <v>283</v>
      </c>
    </row>
    <row r="65" spans="1:4" x14ac:dyDescent="0.35">
      <c r="A65" t="s">
        <v>291</v>
      </c>
      <c r="B65" t="s">
        <v>291</v>
      </c>
      <c r="C65" t="s">
        <v>291</v>
      </c>
      <c r="D65" t="s">
        <v>291</v>
      </c>
    </row>
    <row r="66" spans="1:4" x14ac:dyDescent="0.35">
      <c r="A66" t="s">
        <v>289</v>
      </c>
      <c r="B66" t="s">
        <v>289</v>
      </c>
      <c r="C66" t="s">
        <v>289</v>
      </c>
      <c r="D66" t="s">
        <v>289</v>
      </c>
    </row>
    <row r="67" spans="1:4" x14ac:dyDescent="0.35">
      <c r="A67" t="s">
        <v>105</v>
      </c>
      <c r="B67" t="s">
        <v>105</v>
      </c>
      <c r="C67" t="s">
        <v>105</v>
      </c>
      <c r="D67" t="s">
        <v>105</v>
      </c>
    </row>
    <row r="68" spans="1:4" x14ac:dyDescent="0.35">
      <c r="A68" t="s">
        <v>321</v>
      </c>
      <c r="B68" t="s">
        <v>321</v>
      </c>
      <c r="C68" t="s">
        <v>321</v>
      </c>
      <c r="D68" t="s">
        <v>321</v>
      </c>
    </row>
    <row r="69" spans="1:4" x14ac:dyDescent="0.35">
      <c r="A69" t="s">
        <v>308</v>
      </c>
      <c r="B69" t="s">
        <v>308</v>
      </c>
      <c r="C69" t="s">
        <v>308</v>
      </c>
      <c r="D69" t="s">
        <v>308</v>
      </c>
    </row>
    <row r="70" spans="1:4" x14ac:dyDescent="0.35">
      <c r="A70" t="s">
        <v>311</v>
      </c>
      <c r="B70" t="s">
        <v>311</v>
      </c>
      <c r="C70" t="s">
        <v>311</v>
      </c>
      <c r="D70" t="s">
        <v>311</v>
      </c>
    </row>
    <row r="71" spans="1:4" x14ac:dyDescent="0.35">
      <c r="A71" t="s">
        <v>313</v>
      </c>
      <c r="B71" t="s">
        <v>313</v>
      </c>
      <c r="C71" t="s">
        <v>313</v>
      </c>
      <c r="D71" t="s">
        <v>313</v>
      </c>
    </row>
    <row r="72" spans="1:4" x14ac:dyDescent="0.35">
      <c r="A72" t="s">
        <v>119</v>
      </c>
      <c r="B72" t="s">
        <v>119</v>
      </c>
      <c r="C72" t="s">
        <v>119</v>
      </c>
      <c r="D72" t="s">
        <v>119</v>
      </c>
    </row>
    <row r="73" spans="1:4" x14ac:dyDescent="0.35">
      <c r="A73" t="s">
        <v>306</v>
      </c>
      <c r="B73" t="s">
        <v>306</v>
      </c>
      <c r="C73" t="s">
        <v>306</v>
      </c>
      <c r="D73" t="s">
        <v>306</v>
      </c>
    </row>
    <row r="74" spans="1:4" x14ac:dyDescent="0.35">
      <c r="A74" t="s">
        <v>302</v>
      </c>
      <c r="B74" t="s">
        <v>302</v>
      </c>
      <c r="C74" t="s">
        <v>302</v>
      </c>
      <c r="D74" t="s">
        <v>302</v>
      </c>
    </row>
    <row r="75" spans="1:4" x14ac:dyDescent="0.35">
      <c r="A75" t="s">
        <v>309</v>
      </c>
      <c r="B75" t="s">
        <v>309</v>
      </c>
      <c r="C75" t="s">
        <v>309</v>
      </c>
      <c r="D75" t="s">
        <v>309</v>
      </c>
    </row>
    <row r="76" spans="1:4" x14ac:dyDescent="0.35">
      <c r="A76" t="s">
        <v>294</v>
      </c>
      <c r="B76" t="s">
        <v>294</v>
      </c>
      <c r="C76" t="s">
        <v>294</v>
      </c>
      <c r="D76" t="s">
        <v>294</v>
      </c>
    </row>
    <row r="77" spans="1:4" x14ac:dyDescent="0.35">
      <c r="A77" t="s">
        <v>290</v>
      </c>
      <c r="B77" t="s">
        <v>290</v>
      </c>
      <c r="C77" t="s">
        <v>290</v>
      </c>
      <c r="D77" t="s">
        <v>290</v>
      </c>
    </row>
    <row r="78" spans="1:4" x14ac:dyDescent="0.35">
      <c r="A78" t="s">
        <v>137</v>
      </c>
      <c r="B78" t="s">
        <v>137</v>
      </c>
      <c r="C78" t="s">
        <v>137</v>
      </c>
      <c r="D78" t="s">
        <v>137</v>
      </c>
    </row>
    <row r="79" spans="1:4" x14ac:dyDescent="0.35">
      <c r="A79" t="s">
        <v>144</v>
      </c>
      <c r="B79" t="s">
        <v>144</v>
      </c>
      <c r="C79" t="s">
        <v>144</v>
      </c>
      <c r="D79" t="s">
        <v>144</v>
      </c>
    </row>
    <row r="80" spans="1:4" x14ac:dyDescent="0.35">
      <c r="A80" t="s">
        <v>287</v>
      </c>
      <c r="B80" t="s">
        <v>287</v>
      </c>
      <c r="C80" t="s">
        <v>287</v>
      </c>
      <c r="D80" t="s">
        <v>287</v>
      </c>
    </row>
    <row r="81" spans="1:4" x14ac:dyDescent="0.35">
      <c r="A81" t="s">
        <v>154</v>
      </c>
      <c r="B81" t="s">
        <v>154</v>
      </c>
      <c r="C81" t="s">
        <v>154</v>
      </c>
      <c r="D81" t="s">
        <v>154</v>
      </c>
    </row>
    <row r="82" spans="1:4" x14ac:dyDescent="0.35">
      <c r="A82" t="s">
        <v>305</v>
      </c>
      <c r="B82" t="s">
        <v>305</v>
      </c>
      <c r="C82" t="s">
        <v>305</v>
      </c>
      <c r="D82" t="s">
        <v>305</v>
      </c>
    </row>
    <row r="83" spans="1:4" x14ac:dyDescent="0.35">
      <c r="A83" t="s">
        <v>159</v>
      </c>
      <c r="B83" t="s">
        <v>159</v>
      </c>
      <c r="C83" t="s">
        <v>159</v>
      </c>
      <c r="D83" t="s">
        <v>159</v>
      </c>
    </row>
    <row r="84" spans="1:4" x14ac:dyDescent="0.35">
      <c r="A84" t="s">
        <v>325</v>
      </c>
      <c r="B84" t="s">
        <v>325</v>
      </c>
      <c r="C84" t="s">
        <v>325</v>
      </c>
      <c r="D84" t="s">
        <v>325</v>
      </c>
    </row>
    <row r="85" spans="1:4" x14ac:dyDescent="0.35">
      <c r="A85" t="s">
        <v>177</v>
      </c>
      <c r="B85" t="s">
        <v>177</v>
      </c>
      <c r="C85" t="s">
        <v>177</v>
      </c>
      <c r="D85" t="s">
        <v>177</v>
      </c>
    </row>
    <row r="86" spans="1:4" x14ac:dyDescent="0.35">
      <c r="A86" t="s">
        <v>186</v>
      </c>
      <c r="B86" t="s">
        <v>186</v>
      </c>
      <c r="C86" t="s">
        <v>186</v>
      </c>
      <c r="D86" t="s">
        <v>186</v>
      </c>
    </row>
    <row r="87" spans="1:4" x14ac:dyDescent="0.35">
      <c r="A87" t="s">
        <v>334</v>
      </c>
      <c r="B87" t="s">
        <v>334</v>
      </c>
      <c r="C87" t="s">
        <v>334</v>
      </c>
      <c r="D87" t="s">
        <v>334</v>
      </c>
    </row>
    <row r="88" spans="1:4" x14ac:dyDescent="0.35">
      <c r="A88" t="s">
        <v>346</v>
      </c>
      <c r="B88" t="s">
        <v>346</v>
      </c>
      <c r="C88" t="s">
        <v>346</v>
      </c>
      <c r="D88" t="s">
        <v>346</v>
      </c>
    </row>
    <row r="89" spans="1:4" x14ac:dyDescent="0.35">
      <c r="A89" t="s">
        <v>328</v>
      </c>
      <c r="B89" t="s">
        <v>328</v>
      </c>
      <c r="C89" t="s">
        <v>328</v>
      </c>
      <c r="D89" t="s">
        <v>328</v>
      </c>
    </row>
    <row r="90" spans="1:4" x14ac:dyDescent="0.35">
      <c r="A90" t="s">
        <v>341</v>
      </c>
      <c r="B90" t="s">
        <v>341</v>
      </c>
      <c r="C90" t="s">
        <v>341</v>
      </c>
      <c r="D90" t="s">
        <v>341</v>
      </c>
    </row>
    <row r="91" spans="1:4" x14ac:dyDescent="0.35">
      <c r="A91" t="s">
        <v>338</v>
      </c>
      <c r="B91" t="s">
        <v>338</v>
      </c>
      <c r="C91" t="s">
        <v>338</v>
      </c>
      <c r="D91" t="s">
        <v>338</v>
      </c>
    </row>
    <row r="92" spans="1:4" x14ac:dyDescent="0.35">
      <c r="A92" t="s">
        <v>223</v>
      </c>
      <c r="B92" t="s">
        <v>223</v>
      </c>
      <c r="C92" t="s">
        <v>223</v>
      </c>
      <c r="D92" t="s">
        <v>223</v>
      </c>
    </row>
    <row r="93" spans="1:4" x14ac:dyDescent="0.35">
      <c r="A93" t="s">
        <v>332</v>
      </c>
      <c r="B93" t="s">
        <v>332</v>
      </c>
      <c r="C93" t="s">
        <v>332</v>
      </c>
      <c r="D93" t="s">
        <v>332</v>
      </c>
    </row>
    <row r="94" spans="1:4" x14ac:dyDescent="0.35">
      <c r="A94" t="s">
        <v>329</v>
      </c>
      <c r="B94" t="s">
        <v>329</v>
      </c>
      <c r="C94" t="s">
        <v>329</v>
      </c>
      <c r="D94" t="s">
        <v>329</v>
      </c>
    </row>
    <row r="95" spans="1:4" x14ac:dyDescent="0.35">
      <c r="A95" t="s">
        <v>342</v>
      </c>
      <c r="B95" t="s">
        <v>342</v>
      </c>
      <c r="C95" t="s">
        <v>342</v>
      </c>
      <c r="D95" t="s">
        <v>342</v>
      </c>
    </row>
    <row r="97" spans="1:4" x14ac:dyDescent="0.35">
      <c r="A97" s="6" t="s">
        <v>464</v>
      </c>
      <c r="B97" s="6" t="s">
        <v>464</v>
      </c>
      <c r="C97" s="6" t="s">
        <v>464</v>
      </c>
      <c r="D97" s="6" t="s">
        <v>464</v>
      </c>
    </row>
    <row r="98" spans="1:4" x14ac:dyDescent="0.35">
      <c r="A98" t="s">
        <v>348</v>
      </c>
      <c r="B98" t="s">
        <v>348</v>
      </c>
      <c r="C98" t="s">
        <v>348</v>
      </c>
      <c r="D98" t="s">
        <v>348</v>
      </c>
    </row>
    <row r="99" spans="1:4" x14ac:dyDescent="0.35">
      <c r="A99" t="s">
        <v>137</v>
      </c>
      <c r="B99" t="s">
        <v>137</v>
      </c>
      <c r="C99" t="s">
        <v>137</v>
      </c>
      <c r="D99" t="s">
        <v>137</v>
      </c>
    </row>
    <row r="100" spans="1:4" x14ac:dyDescent="0.35">
      <c r="A100" t="s">
        <v>334</v>
      </c>
      <c r="B100" t="s">
        <v>334</v>
      </c>
      <c r="C100" t="s">
        <v>334</v>
      </c>
      <c r="D100" t="s">
        <v>334</v>
      </c>
    </row>
    <row r="102" spans="1:4" x14ac:dyDescent="0.35">
      <c r="A102" s="6" t="s">
        <v>465</v>
      </c>
      <c r="B102" s="6" t="s">
        <v>465</v>
      </c>
      <c r="C102" s="6" t="s">
        <v>465</v>
      </c>
      <c r="D102" s="6" t="s">
        <v>465</v>
      </c>
    </row>
    <row r="103" spans="1:4" x14ac:dyDescent="0.35">
      <c r="A103" t="s">
        <v>466</v>
      </c>
      <c r="B103" t="s">
        <v>466</v>
      </c>
      <c r="C103" t="s">
        <v>466</v>
      </c>
      <c r="D103" t="s">
        <v>466</v>
      </c>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14B9F-FDFE-487C-A504-CE5A18BA5B89}">
  <sheetPr filterMode="1"/>
  <dimension ref="A1:AQ88"/>
  <sheetViews>
    <sheetView tabSelected="1" topLeftCell="Q1" workbookViewId="0">
      <pane ySplit="1" topLeftCell="A2" activePane="bottomLeft" state="frozen"/>
      <selection pane="bottomLeft" activeCell="AA4" sqref="AA4"/>
    </sheetView>
  </sheetViews>
  <sheetFormatPr defaultRowHeight="14.5" x14ac:dyDescent="0.35"/>
  <cols>
    <col min="1" max="1" width="11.81640625" customWidth="1"/>
    <col min="2" max="2" width="16.26953125" customWidth="1"/>
    <col min="3" max="3" width="18.90625" customWidth="1"/>
    <col min="4" max="4" width="33" customWidth="1"/>
    <col min="5" max="5" width="35" customWidth="1"/>
    <col min="6" max="6" width="12.90625" bestFit="1" customWidth="1"/>
    <col min="10" max="10" width="37.7265625" customWidth="1"/>
    <col min="12" max="12" width="20.36328125" customWidth="1"/>
    <col min="13" max="13" width="19.6328125" customWidth="1"/>
    <col min="14" max="14" width="20.1796875" customWidth="1"/>
    <col min="23" max="23" width="12.1796875" customWidth="1"/>
    <col min="24" max="24" width="9.6328125" customWidth="1"/>
    <col min="28" max="28" width="8.7265625" style="4"/>
    <col min="36" max="36" width="8.7265625" customWidth="1"/>
    <col min="38" max="38" width="8.7265625" style="5" customWidth="1"/>
    <col min="39" max="41" width="8.7265625" style="5"/>
    <col min="42" max="42" width="18.36328125" style="5" bestFit="1" customWidth="1"/>
    <col min="43" max="43" width="19.6328125" style="5" bestFit="1" customWidth="1"/>
  </cols>
  <sheetData>
    <row r="1" spans="1:43" x14ac:dyDescent="0.35">
      <c r="A1" t="s">
        <v>402</v>
      </c>
      <c r="B1" t="s">
        <v>406</v>
      </c>
      <c r="C1" t="s">
        <v>407</v>
      </c>
      <c r="D1" t="s">
        <v>408</v>
      </c>
      <c r="E1" t="s">
        <v>370</v>
      </c>
      <c r="F1" t="s">
        <v>369</v>
      </c>
      <c r="G1" t="s">
        <v>409</v>
      </c>
      <c r="H1" t="s">
        <v>410</v>
      </c>
      <c r="I1" t="s">
        <v>411</v>
      </c>
      <c r="J1" t="s">
        <v>412</v>
      </c>
      <c r="K1" t="s">
        <v>413</v>
      </c>
      <c r="L1" t="s">
        <v>377</v>
      </c>
      <c r="M1" t="s">
        <v>378</v>
      </c>
      <c r="N1" t="s">
        <v>379</v>
      </c>
      <c r="O1" t="s">
        <v>414</v>
      </c>
      <c r="P1" t="s">
        <v>415</v>
      </c>
      <c r="Q1" t="s">
        <v>416</v>
      </c>
      <c r="R1" t="s">
        <v>417</v>
      </c>
      <c r="S1" t="s">
        <v>372</v>
      </c>
      <c r="T1" t="s">
        <v>373</v>
      </c>
      <c r="U1" t="s">
        <v>374</v>
      </c>
      <c r="V1" t="s">
        <v>375</v>
      </c>
      <c r="W1" t="s">
        <v>376</v>
      </c>
      <c r="X1" s="12" t="s">
        <v>245</v>
      </c>
      <c r="Y1" s="12" t="s">
        <v>246</v>
      </c>
      <c r="Z1" s="2" t="s">
        <v>243</v>
      </c>
      <c r="AA1" s="10" t="s">
        <v>460</v>
      </c>
      <c r="AB1" s="12" t="s">
        <v>247</v>
      </c>
      <c r="AC1" s="12" t="s">
        <v>248</v>
      </c>
      <c r="AD1" s="2" t="s">
        <v>244</v>
      </c>
      <c r="AE1" s="10" t="s">
        <v>249</v>
      </c>
      <c r="AF1" s="2" t="s">
        <v>250</v>
      </c>
      <c r="AG1" s="12" t="s">
        <v>251</v>
      </c>
      <c r="AH1" s="12" t="s">
        <v>252</v>
      </c>
      <c r="AI1" s="2" t="s">
        <v>254</v>
      </c>
      <c r="AJ1" s="2" t="s">
        <v>253</v>
      </c>
      <c r="AK1" s="1" t="s">
        <v>263</v>
      </c>
      <c r="AL1" s="7" t="s">
        <v>255</v>
      </c>
      <c r="AM1" s="7" t="s">
        <v>256</v>
      </c>
      <c r="AN1" s="7" t="s">
        <v>257</v>
      </c>
      <c r="AO1" s="7" t="s">
        <v>258</v>
      </c>
      <c r="AP1" s="5" t="s">
        <v>259</v>
      </c>
      <c r="AQ1" s="5" t="s">
        <v>260</v>
      </c>
    </row>
    <row r="2" spans="1:43" hidden="1" x14ac:dyDescent="0.35">
      <c r="A2">
        <v>105648</v>
      </c>
      <c r="B2" t="s">
        <v>0</v>
      </c>
      <c r="C2" t="s">
        <v>1</v>
      </c>
      <c r="D2" t="s">
        <v>2</v>
      </c>
      <c r="E2" t="s">
        <v>318</v>
      </c>
      <c r="F2" t="s">
        <v>352</v>
      </c>
      <c r="G2" t="s">
        <v>3</v>
      </c>
      <c r="H2">
        <v>2019</v>
      </c>
      <c r="I2" t="s">
        <v>4</v>
      </c>
      <c r="J2" t="s">
        <v>5</v>
      </c>
      <c r="K2">
        <v>0</v>
      </c>
      <c r="L2" t="b">
        <v>1</v>
      </c>
      <c r="M2" t="b">
        <v>0</v>
      </c>
      <c r="N2" t="b">
        <v>1</v>
      </c>
      <c r="O2" t="s">
        <v>6</v>
      </c>
      <c r="P2">
        <v>7.2539999999999996</v>
      </c>
      <c r="Q2">
        <v>4.1849999999999996</v>
      </c>
      <c r="R2">
        <v>3</v>
      </c>
      <c r="S2">
        <v>5</v>
      </c>
      <c r="T2">
        <v>4</v>
      </c>
      <c r="U2">
        <v>3</v>
      </c>
      <c r="V2">
        <v>5</v>
      </c>
      <c r="W2" t="s">
        <v>7</v>
      </c>
      <c r="X2" s="11" t="b">
        <f>IF(P2="No Data","No Data",IF(P2&gt;30,TRUE,FALSE))</f>
        <v>0</v>
      </c>
      <c r="Y2" s="11" t="b">
        <f t="shared" ref="Y2:Y33" si="0">IF(O2="yes",IF(Q2&gt;30,TRUE,FALSE),"NO DATA")</f>
        <v>0</v>
      </c>
      <c r="Z2" s="3" t="b">
        <f t="shared" ref="Z2:Z33" si="1">IF(AND(X2="No Data",Y2="No Data")=TRUE,"No Data",OR(X2=TRUE,Y2=TRUE))</f>
        <v>0</v>
      </c>
      <c r="AA2" s="10" t="b">
        <f t="shared" ref="AA2:AA33" si="2">IF(R2&lt;&gt;"",IF(R2&lt;3,TRUE,FALSE),"NO DATA")</f>
        <v>0</v>
      </c>
      <c r="AB2" s="12" t="b">
        <f>IF(I2&lt;&gt;"",TRUE,FALSE)</f>
        <v>1</v>
      </c>
      <c r="AC2" s="12" t="b">
        <f t="shared" ref="AC2:AC33" si="3">AND(OR(G2="G1",G2="G2",G2="T1",G2="t2"),K2=0)</f>
        <v>0</v>
      </c>
      <c r="AD2" s="2" t="b">
        <f>OR(AB2=TRUE,AC2=TRUE)</f>
        <v>1</v>
      </c>
      <c r="AE2" s="10" t="b">
        <f t="shared" ref="AE2:AE33" si="4">AND(J2="U = Unknown",H2&gt;2011)</f>
        <v>0</v>
      </c>
      <c r="AF2" s="2" t="b">
        <f>IF(S2&gt;2,TRUE,FALSE)</f>
        <v>1</v>
      </c>
      <c r="AG2" s="12" t="b">
        <f t="shared" ref="AG2:AG33" si="5">OR(L2=TRUE,M2=TRUE,N2=TRUE)</f>
        <v>1</v>
      </c>
      <c r="AH2" s="12" t="b">
        <f>IF(U2&gt;3,TRUE,FALSE)</f>
        <v>0</v>
      </c>
      <c r="AI2" s="2" t="b">
        <f t="shared" ref="AI2:AI33" si="6">OR(AG2=TRUE,AH2=TRUE)</f>
        <v>1</v>
      </c>
      <c r="AJ2" s="2" t="b">
        <f>IF(V2&gt;2,TRUE,FALSE)</f>
        <v>1</v>
      </c>
      <c r="AK2" s="1"/>
      <c r="AL2" s="5" t="b">
        <f t="shared" ref="AL2:AL33" si="7">AND(Z2=TRUE,AD2=TRUE,AF2=TRUE,AI2=TRUE,AJ2=TRUE)</f>
        <v>0</v>
      </c>
      <c r="AM2" s="5" t="b">
        <f t="shared" ref="AM2:AM33" si="8">IF(AL2=FALSE,IF(AND(Z2=TRUE,AD2=TRUE,AF2=TRUE)=TRUE,TRUE,FALSE),"N/A")</f>
        <v>0</v>
      </c>
      <c r="AN2" s="5" t="b">
        <f t="shared" ref="AN2:AN33" si="9">IF(AM2="N/A","N/A",IF(AM2=FALSE,IF(AND(Z2=TRUE,AD2=TRUE)=TRUE,TRUE,FALSE),"N/A"))</f>
        <v>0</v>
      </c>
      <c r="AO2" s="5" t="b">
        <f>IF(AN2="N/A","N/A",IF(AN2=FALSE,TRUE,"N/A"))</f>
        <v>1</v>
      </c>
      <c r="AP2" s="5" t="b">
        <f t="shared" ref="AP2:AP33" si="10">IF(Z2=FALSE,IF(AA2=TRUE,TRUE,FALSE),"N/A")</f>
        <v>0</v>
      </c>
      <c r="AQ2" s="5" t="str">
        <f t="shared" ref="AQ2:AQ33" si="11">IF(AD2=FALSE,IF(AE2=TRUE,TRUE,FALSE),"N/A")</f>
        <v>N/A</v>
      </c>
    </row>
    <row r="3" spans="1:43" hidden="1" x14ac:dyDescent="0.35">
      <c r="A3">
        <v>100239</v>
      </c>
      <c r="B3" t="s">
        <v>0</v>
      </c>
      <c r="C3" t="s">
        <v>8</v>
      </c>
      <c r="D3" t="s">
        <v>9</v>
      </c>
      <c r="E3" t="s">
        <v>278</v>
      </c>
      <c r="F3" t="s">
        <v>351</v>
      </c>
      <c r="G3" t="s">
        <v>3</v>
      </c>
      <c r="H3">
        <v>2016</v>
      </c>
      <c r="I3" t="s">
        <v>10</v>
      </c>
      <c r="J3" t="s">
        <v>11</v>
      </c>
      <c r="K3">
        <v>0</v>
      </c>
      <c r="L3" t="b">
        <v>0</v>
      </c>
      <c r="M3" t="b">
        <v>0</v>
      </c>
      <c r="N3" t="b">
        <v>0</v>
      </c>
      <c r="O3" t="s">
        <v>371</v>
      </c>
      <c r="P3">
        <v>3.39</v>
      </c>
      <c r="Q3" t="s">
        <v>261</v>
      </c>
      <c r="R3">
        <v>3</v>
      </c>
      <c r="S3">
        <v>2</v>
      </c>
      <c r="T3">
        <v>4</v>
      </c>
      <c r="U3">
        <v>1</v>
      </c>
      <c r="V3">
        <v>1</v>
      </c>
      <c r="W3" t="s">
        <v>12</v>
      </c>
      <c r="X3" s="11" t="b">
        <f t="shared" ref="X3:X66" si="12">IF(P3="No Data","No Data",IF(P3&gt;30,TRUE,FALSE))</f>
        <v>0</v>
      </c>
      <c r="Y3" s="11" t="str">
        <f t="shared" si="0"/>
        <v>NO DATA</v>
      </c>
      <c r="Z3" s="3" t="b">
        <f t="shared" si="1"/>
        <v>0</v>
      </c>
      <c r="AA3" s="10" t="b">
        <f t="shared" si="2"/>
        <v>0</v>
      </c>
      <c r="AB3" s="12" t="b">
        <f t="shared" ref="AB3:AB33" si="13">IF(I3&lt;&gt;"",TRUE,FALSE)</f>
        <v>1</v>
      </c>
      <c r="AC3" s="12" t="b">
        <f t="shared" si="3"/>
        <v>0</v>
      </c>
      <c r="AD3" s="2" t="b">
        <f t="shared" ref="AD3:AD66" si="14">OR(AB3=TRUE,AC3=TRUE)</f>
        <v>1</v>
      </c>
      <c r="AE3" s="10" t="b">
        <f t="shared" si="4"/>
        <v>0</v>
      </c>
      <c r="AF3" s="2" t="b">
        <f t="shared" ref="AF3:AF66" si="15">IF(S3&gt;2,TRUE,FALSE)</f>
        <v>0</v>
      </c>
      <c r="AG3" s="12" t="b">
        <f t="shared" si="5"/>
        <v>0</v>
      </c>
      <c r="AH3" s="12" t="b">
        <f t="shared" ref="AH3:AH66" si="16">IF(U3&gt;3,TRUE,FALSE)</f>
        <v>0</v>
      </c>
      <c r="AI3" s="2" t="b">
        <f t="shared" si="6"/>
        <v>0</v>
      </c>
      <c r="AJ3" s="2" t="b">
        <f t="shared" ref="AJ3:AJ66" si="17">IF(V3&gt;2,TRUE,FALSE)</f>
        <v>0</v>
      </c>
      <c r="AK3" s="1"/>
      <c r="AL3" s="5" t="b">
        <f t="shared" si="7"/>
        <v>0</v>
      </c>
      <c r="AM3" s="5" t="b">
        <f t="shared" si="8"/>
        <v>0</v>
      </c>
      <c r="AN3" s="5" t="b">
        <f t="shared" si="9"/>
        <v>0</v>
      </c>
      <c r="AO3" s="5" t="b">
        <f t="shared" ref="AO3:AO66" si="18">IF(AN3="N/A","N/A",IF(AN3=FALSE,TRUE,"N/A"))</f>
        <v>1</v>
      </c>
      <c r="AP3" s="5" t="b">
        <f t="shared" si="10"/>
        <v>0</v>
      </c>
      <c r="AQ3" s="5" t="str">
        <f t="shared" si="11"/>
        <v>N/A</v>
      </c>
    </row>
    <row r="4" spans="1:43" x14ac:dyDescent="0.35">
      <c r="A4">
        <v>100905</v>
      </c>
      <c r="B4" t="s">
        <v>0</v>
      </c>
      <c r="C4" t="s">
        <v>8</v>
      </c>
      <c r="D4" t="s">
        <v>13</v>
      </c>
      <c r="E4" t="s">
        <v>281</v>
      </c>
      <c r="F4" t="s">
        <v>355</v>
      </c>
      <c r="G4" t="s">
        <v>14</v>
      </c>
      <c r="H4">
        <v>2015</v>
      </c>
      <c r="I4" t="s">
        <v>4</v>
      </c>
      <c r="J4" t="s">
        <v>5</v>
      </c>
      <c r="K4">
        <v>0</v>
      </c>
      <c r="L4" t="b">
        <v>1</v>
      </c>
      <c r="M4" t="b">
        <v>1</v>
      </c>
      <c r="N4" t="b">
        <v>1</v>
      </c>
      <c r="O4" t="s">
        <v>6</v>
      </c>
      <c r="P4">
        <v>73.528999999999996</v>
      </c>
      <c r="Q4">
        <v>44.835999999999999</v>
      </c>
      <c r="R4">
        <v>4</v>
      </c>
      <c r="S4">
        <v>3</v>
      </c>
      <c r="T4">
        <v>4</v>
      </c>
      <c r="U4">
        <v>5</v>
      </c>
      <c r="V4">
        <v>5</v>
      </c>
      <c r="W4" t="s">
        <v>15</v>
      </c>
      <c r="X4" s="11" t="b">
        <f t="shared" si="12"/>
        <v>1</v>
      </c>
      <c r="Y4" s="11" t="b">
        <f t="shared" si="0"/>
        <v>1</v>
      </c>
      <c r="Z4" s="3" t="b">
        <f t="shared" si="1"/>
        <v>1</v>
      </c>
      <c r="AA4" s="10" t="b">
        <f t="shared" si="2"/>
        <v>0</v>
      </c>
      <c r="AB4" s="12" t="b">
        <f t="shared" si="13"/>
        <v>1</v>
      </c>
      <c r="AC4" s="12" t="b">
        <f t="shared" si="3"/>
        <v>1</v>
      </c>
      <c r="AD4" s="2" t="b">
        <f t="shared" si="14"/>
        <v>1</v>
      </c>
      <c r="AE4" s="10" t="b">
        <f t="shared" si="4"/>
        <v>0</v>
      </c>
      <c r="AF4" s="2" t="b">
        <f>IF(S4&gt;2,TRUE,FALSE)</f>
        <v>1</v>
      </c>
      <c r="AG4" s="12" t="b">
        <f t="shared" si="5"/>
        <v>1</v>
      </c>
      <c r="AH4" s="12" t="b">
        <f t="shared" si="16"/>
        <v>1</v>
      </c>
      <c r="AI4" s="2" t="b">
        <f t="shared" si="6"/>
        <v>1</v>
      </c>
      <c r="AJ4" s="2" t="b">
        <f t="shared" si="17"/>
        <v>1</v>
      </c>
      <c r="AK4" s="1"/>
      <c r="AL4" s="5" t="b">
        <f t="shared" si="7"/>
        <v>1</v>
      </c>
      <c r="AM4" s="5" t="str">
        <f t="shared" si="8"/>
        <v>N/A</v>
      </c>
      <c r="AN4" s="5" t="str">
        <f t="shared" si="9"/>
        <v>N/A</v>
      </c>
      <c r="AO4" s="5" t="str">
        <f t="shared" si="18"/>
        <v>N/A</v>
      </c>
      <c r="AP4" s="5" t="str">
        <f t="shared" si="10"/>
        <v>N/A</v>
      </c>
      <c r="AQ4" s="5" t="str">
        <f t="shared" si="11"/>
        <v>N/A</v>
      </c>
    </row>
    <row r="5" spans="1:43" hidden="1" x14ac:dyDescent="0.35">
      <c r="A5">
        <v>100393</v>
      </c>
      <c r="B5" t="s">
        <v>0</v>
      </c>
      <c r="C5" t="s">
        <v>8</v>
      </c>
      <c r="D5" t="s">
        <v>16</v>
      </c>
      <c r="E5" t="s">
        <v>280</v>
      </c>
      <c r="F5" t="s">
        <v>354</v>
      </c>
      <c r="G5" t="s">
        <v>17</v>
      </c>
      <c r="H5">
        <v>2000</v>
      </c>
      <c r="I5" t="s">
        <v>10</v>
      </c>
      <c r="J5" t="s">
        <v>18</v>
      </c>
      <c r="K5">
        <v>0</v>
      </c>
      <c r="L5" t="b">
        <v>1</v>
      </c>
      <c r="M5" t="b">
        <v>0</v>
      </c>
      <c r="N5" t="b">
        <v>0</v>
      </c>
      <c r="O5" t="s">
        <v>371</v>
      </c>
      <c r="P5">
        <v>34.646000000000001</v>
      </c>
      <c r="Q5" t="s">
        <v>261</v>
      </c>
      <c r="S5">
        <v>4</v>
      </c>
      <c r="T5">
        <v>4</v>
      </c>
      <c r="U5">
        <v>3</v>
      </c>
      <c r="V5">
        <v>3</v>
      </c>
      <c r="W5" t="s">
        <v>19</v>
      </c>
      <c r="X5" s="11" t="b">
        <f t="shared" si="12"/>
        <v>1</v>
      </c>
      <c r="Y5" s="11" t="str">
        <f t="shared" si="0"/>
        <v>NO DATA</v>
      </c>
      <c r="Z5" s="3" t="b">
        <f t="shared" si="1"/>
        <v>1</v>
      </c>
      <c r="AA5" s="10" t="str">
        <f t="shared" si="2"/>
        <v>NO DATA</v>
      </c>
      <c r="AB5" s="12" t="b">
        <f t="shared" si="13"/>
        <v>1</v>
      </c>
      <c r="AC5" s="12" t="b">
        <f t="shared" si="3"/>
        <v>0</v>
      </c>
      <c r="AD5" s="2" t="b">
        <f t="shared" si="14"/>
        <v>1</v>
      </c>
      <c r="AE5" s="10" t="b">
        <f t="shared" si="4"/>
        <v>0</v>
      </c>
      <c r="AF5" s="2" t="b">
        <f t="shared" si="15"/>
        <v>1</v>
      </c>
      <c r="AG5" s="12" t="b">
        <f t="shared" si="5"/>
        <v>1</v>
      </c>
      <c r="AH5" s="12" t="b">
        <f t="shared" si="16"/>
        <v>0</v>
      </c>
      <c r="AI5" s="2" t="b">
        <f t="shared" si="6"/>
        <v>1</v>
      </c>
      <c r="AJ5" s="2" t="b">
        <f t="shared" si="17"/>
        <v>1</v>
      </c>
      <c r="AK5" s="1"/>
      <c r="AL5" s="5" t="b">
        <f t="shared" si="7"/>
        <v>1</v>
      </c>
      <c r="AM5" s="5" t="str">
        <f t="shared" si="8"/>
        <v>N/A</v>
      </c>
      <c r="AN5" s="5" t="str">
        <f t="shared" si="9"/>
        <v>N/A</v>
      </c>
      <c r="AO5" s="5" t="str">
        <f t="shared" si="18"/>
        <v>N/A</v>
      </c>
      <c r="AP5" s="5" t="str">
        <f t="shared" si="10"/>
        <v>N/A</v>
      </c>
      <c r="AQ5" s="5" t="str">
        <f t="shared" si="11"/>
        <v>N/A</v>
      </c>
    </row>
    <row r="6" spans="1:43" hidden="1" x14ac:dyDescent="0.35">
      <c r="A6">
        <v>101258</v>
      </c>
      <c r="B6" t="s">
        <v>0</v>
      </c>
      <c r="C6" t="s">
        <v>8</v>
      </c>
      <c r="D6" t="s">
        <v>20</v>
      </c>
      <c r="E6" t="s">
        <v>284</v>
      </c>
      <c r="F6" t="s">
        <v>358</v>
      </c>
      <c r="G6" t="s">
        <v>21</v>
      </c>
      <c r="H6">
        <v>2013</v>
      </c>
      <c r="I6" t="s">
        <v>4</v>
      </c>
      <c r="J6" t="s">
        <v>18</v>
      </c>
      <c r="K6">
        <v>0</v>
      </c>
      <c r="L6" t="b">
        <v>1</v>
      </c>
      <c r="M6" t="b">
        <v>0</v>
      </c>
      <c r="N6" t="b">
        <v>0</v>
      </c>
      <c r="O6" t="s">
        <v>371</v>
      </c>
      <c r="P6">
        <v>17.895</v>
      </c>
      <c r="Q6" t="s">
        <v>261</v>
      </c>
      <c r="S6">
        <v>3</v>
      </c>
      <c r="T6">
        <v>4</v>
      </c>
      <c r="U6">
        <v>4</v>
      </c>
      <c r="V6">
        <v>5</v>
      </c>
      <c r="W6" t="s">
        <v>22</v>
      </c>
      <c r="X6" s="11" t="b">
        <f t="shared" si="12"/>
        <v>0</v>
      </c>
      <c r="Y6" s="11" t="str">
        <f t="shared" si="0"/>
        <v>NO DATA</v>
      </c>
      <c r="Z6" s="3" t="b">
        <f t="shared" si="1"/>
        <v>0</v>
      </c>
      <c r="AA6" s="10" t="str">
        <f t="shared" si="2"/>
        <v>NO DATA</v>
      </c>
      <c r="AB6" s="12" t="b">
        <f t="shared" si="13"/>
        <v>1</v>
      </c>
      <c r="AC6" s="12" t="b">
        <f t="shared" si="3"/>
        <v>1</v>
      </c>
      <c r="AD6" s="2" t="b">
        <f t="shared" si="14"/>
        <v>1</v>
      </c>
      <c r="AE6" s="10" t="b">
        <f t="shared" si="4"/>
        <v>0</v>
      </c>
      <c r="AF6" s="2" t="b">
        <f t="shared" si="15"/>
        <v>1</v>
      </c>
      <c r="AG6" s="12" t="b">
        <f t="shared" si="5"/>
        <v>1</v>
      </c>
      <c r="AH6" s="12" t="b">
        <f t="shared" si="16"/>
        <v>1</v>
      </c>
      <c r="AI6" s="2" t="b">
        <f t="shared" si="6"/>
        <v>1</v>
      </c>
      <c r="AJ6" s="2" t="b">
        <f t="shared" si="17"/>
        <v>1</v>
      </c>
      <c r="AK6" s="1"/>
      <c r="AL6" s="5" t="b">
        <f t="shared" si="7"/>
        <v>0</v>
      </c>
      <c r="AM6" s="5" t="b">
        <f t="shared" si="8"/>
        <v>0</v>
      </c>
      <c r="AN6" s="5" t="b">
        <f t="shared" si="9"/>
        <v>0</v>
      </c>
      <c r="AO6" s="5" t="b">
        <f t="shared" si="18"/>
        <v>1</v>
      </c>
      <c r="AP6" s="5" t="b">
        <f t="shared" si="10"/>
        <v>0</v>
      </c>
      <c r="AQ6" s="5" t="str">
        <f t="shared" si="11"/>
        <v>N/A</v>
      </c>
    </row>
    <row r="7" spans="1:43" hidden="1" x14ac:dyDescent="0.35">
      <c r="A7">
        <v>105260</v>
      </c>
      <c r="B7" t="s">
        <v>0</v>
      </c>
      <c r="C7" t="s">
        <v>8</v>
      </c>
      <c r="D7" t="s">
        <v>23</v>
      </c>
      <c r="E7" t="s">
        <v>316</v>
      </c>
      <c r="F7" t="s">
        <v>358</v>
      </c>
      <c r="G7" t="s">
        <v>21</v>
      </c>
      <c r="H7">
        <v>2013</v>
      </c>
      <c r="I7" t="s">
        <v>24</v>
      </c>
      <c r="J7" t="s">
        <v>25</v>
      </c>
      <c r="K7">
        <v>0</v>
      </c>
      <c r="L7" t="b">
        <v>1</v>
      </c>
      <c r="M7" t="b">
        <v>1</v>
      </c>
      <c r="N7" t="b">
        <v>0</v>
      </c>
      <c r="O7" t="s">
        <v>371</v>
      </c>
      <c r="P7">
        <v>21.99</v>
      </c>
      <c r="Q7" t="s">
        <v>261</v>
      </c>
      <c r="S7">
        <v>5</v>
      </c>
      <c r="T7">
        <v>4</v>
      </c>
      <c r="U7">
        <v>4</v>
      </c>
      <c r="V7">
        <v>5</v>
      </c>
      <c r="W7" t="s">
        <v>26</v>
      </c>
      <c r="X7" s="11" t="b">
        <f t="shared" si="12"/>
        <v>0</v>
      </c>
      <c r="Y7" s="11" t="str">
        <f t="shared" si="0"/>
        <v>NO DATA</v>
      </c>
      <c r="Z7" s="3" t="b">
        <f t="shared" si="1"/>
        <v>0</v>
      </c>
      <c r="AA7" s="10" t="str">
        <f t="shared" si="2"/>
        <v>NO DATA</v>
      </c>
      <c r="AB7" s="12" t="b">
        <f t="shared" si="13"/>
        <v>1</v>
      </c>
      <c r="AC7" s="12" t="b">
        <f t="shared" si="3"/>
        <v>1</v>
      </c>
      <c r="AD7" s="2" t="b">
        <f t="shared" si="14"/>
        <v>1</v>
      </c>
      <c r="AE7" s="10" t="b">
        <f t="shared" si="4"/>
        <v>0</v>
      </c>
      <c r="AF7" s="2" t="b">
        <f t="shared" si="15"/>
        <v>1</v>
      </c>
      <c r="AG7" s="12" t="b">
        <f t="shared" si="5"/>
        <v>1</v>
      </c>
      <c r="AH7" s="12" t="b">
        <f t="shared" si="16"/>
        <v>1</v>
      </c>
      <c r="AI7" s="2" t="b">
        <f t="shared" si="6"/>
        <v>1</v>
      </c>
      <c r="AJ7" s="2" t="b">
        <f t="shared" si="17"/>
        <v>1</v>
      </c>
      <c r="AK7" s="1"/>
      <c r="AL7" s="5" t="b">
        <f t="shared" si="7"/>
        <v>0</v>
      </c>
      <c r="AM7" s="5" t="b">
        <f t="shared" si="8"/>
        <v>0</v>
      </c>
      <c r="AN7" s="5" t="b">
        <f t="shared" si="9"/>
        <v>0</v>
      </c>
      <c r="AO7" s="5" t="b">
        <f t="shared" si="18"/>
        <v>1</v>
      </c>
      <c r="AP7" s="5" t="b">
        <f t="shared" si="10"/>
        <v>0</v>
      </c>
      <c r="AQ7" s="5" t="str">
        <f t="shared" si="11"/>
        <v>N/A</v>
      </c>
    </row>
    <row r="8" spans="1:43" hidden="1" x14ac:dyDescent="0.35">
      <c r="A8">
        <v>101273</v>
      </c>
      <c r="B8" t="s">
        <v>0</v>
      </c>
      <c r="C8" t="s">
        <v>8</v>
      </c>
      <c r="D8" t="s">
        <v>27</v>
      </c>
      <c r="E8" t="s">
        <v>285</v>
      </c>
      <c r="F8" t="s">
        <v>359</v>
      </c>
      <c r="G8" t="s">
        <v>28</v>
      </c>
      <c r="H8">
        <v>2022</v>
      </c>
      <c r="I8" t="s">
        <v>29</v>
      </c>
      <c r="J8" t="s">
        <v>30</v>
      </c>
      <c r="K8">
        <v>0</v>
      </c>
      <c r="L8" t="b">
        <v>0</v>
      </c>
      <c r="M8" t="b">
        <v>1</v>
      </c>
      <c r="N8" t="b">
        <v>1</v>
      </c>
      <c r="O8" t="s">
        <v>6</v>
      </c>
      <c r="P8">
        <v>0</v>
      </c>
      <c r="Q8">
        <v>38.058999999999997</v>
      </c>
      <c r="R8">
        <v>2.5</v>
      </c>
      <c r="S8">
        <v>2</v>
      </c>
      <c r="T8">
        <v>1</v>
      </c>
      <c r="U8">
        <v>2</v>
      </c>
      <c r="V8">
        <v>5</v>
      </c>
      <c r="W8" t="s">
        <v>31</v>
      </c>
      <c r="X8" s="11" t="b">
        <f t="shared" si="12"/>
        <v>0</v>
      </c>
      <c r="Y8" s="11" t="b">
        <f t="shared" si="0"/>
        <v>1</v>
      </c>
      <c r="Z8" s="3" t="b">
        <f t="shared" si="1"/>
        <v>1</v>
      </c>
      <c r="AA8" s="10" t="b">
        <f t="shared" si="2"/>
        <v>1</v>
      </c>
      <c r="AB8" s="12" t="b">
        <f t="shared" si="13"/>
        <v>1</v>
      </c>
      <c r="AC8" s="12" t="b">
        <f t="shared" si="3"/>
        <v>1</v>
      </c>
      <c r="AD8" s="2" t="b">
        <f t="shared" si="14"/>
        <v>1</v>
      </c>
      <c r="AE8" s="10" t="b">
        <f t="shared" si="4"/>
        <v>0</v>
      </c>
      <c r="AF8" s="2" t="b">
        <f t="shared" si="15"/>
        <v>0</v>
      </c>
      <c r="AG8" s="12" t="b">
        <f t="shared" si="5"/>
        <v>1</v>
      </c>
      <c r="AH8" s="12" t="b">
        <f t="shared" si="16"/>
        <v>0</v>
      </c>
      <c r="AI8" s="2" t="b">
        <f t="shared" si="6"/>
        <v>1</v>
      </c>
      <c r="AJ8" s="2" t="b">
        <f t="shared" si="17"/>
        <v>1</v>
      </c>
      <c r="AK8" s="1"/>
      <c r="AL8" s="5" t="b">
        <f t="shared" si="7"/>
        <v>0</v>
      </c>
      <c r="AM8" s="5" t="b">
        <f t="shared" si="8"/>
        <v>0</v>
      </c>
      <c r="AN8" s="5" t="b">
        <f t="shared" si="9"/>
        <v>1</v>
      </c>
      <c r="AO8" s="5" t="str">
        <f t="shared" si="18"/>
        <v>N/A</v>
      </c>
      <c r="AP8" s="5" t="str">
        <f t="shared" si="10"/>
        <v>N/A</v>
      </c>
      <c r="AQ8" s="5" t="str">
        <f t="shared" si="11"/>
        <v>N/A</v>
      </c>
    </row>
    <row r="9" spans="1:43" hidden="1" x14ac:dyDescent="0.35">
      <c r="A9">
        <v>105519</v>
      </c>
      <c r="B9" t="s">
        <v>0</v>
      </c>
      <c r="C9" t="s">
        <v>8</v>
      </c>
      <c r="D9" t="s">
        <v>32</v>
      </c>
      <c r="E9" t="s">
        <v>33</v>
      </c>
      <c r="F9" t="s">
        <v>350</v>
      </c>
      <c r="G9" t="s">
        <v>3</v>
      </c>
      <c r="H9">
        <v>2008</v>
      </c>
      <c r="I9" t="s">
        <v>10</v>
      </c>
      <c r="J9" t="s">
        <v>18</v>
      </c>
      <c r="K9">
        <v>0</v>
      </c>
      <c r="L9" t="b">
        <v>1</v>
      </c>
      <c r="M9" t="b">
        <v>0</v>
      </c>
      <c r="N9" t="b">
        <v>0</v>
      </c>
      <c r="O9" t="s">
        <v>371</v>
      </c>
      <c r="P9">
        <v>14.516</v>
      </c>
      <c r="Q9" t="s">
        <v>261</v>
      </c>
      <c r="S9">
        <v>3</v>
      </c>
      <c r="T9">
        <v>5</v>
      </c>
      <c r="U9">
        <v>1</v>
      </c>
      <c r="V9">
        <v>1</v>
      </c>
      <c r="W9" t="s">
        <v>34</v>
      </c>
      <c r="X9" s="11" t="b">
        <f t="shared" si="12"/>
        <v>0</v>
      </c>
      <c r="Y9" s="11" t="str">
        <f t="shared" si="0"/>
        <v>NO DATA</v>
      </c>
      <c r="Z9" s="3" t="b">
        <f t="shared" si="1"/>
        <v>0</v>
      </c>
      <c r="AA9" s="10" t="str">
        <f t="shared" si="2"/>
        <v>NO DATA</v>
      </c>
      <c r="AB9" s="12" t="b">
        <f t="shared" si="13"/>
        <v>1</v>
      </c>
      <c r="AC9" s="12" t="b">
        <f t="shared" si="3"/>
        <v>0</v>
      </c>
      <c r="AD9" s="2" t="b">
        <f t="shared" si="14"/>
        <v>1</v>
      </c>
      <c r="AE9" s="10" t="b">
        <f t="shared" si="4"/>
        <v>0</v>
      </c>
      <c r="AF9" s="2" t="b">
        <f t="shared" si="15"/>
        <v>1</v>
      </c>
      <c r="AG9" s="12" t="b">
        <f t="shared" si="5"/>
        <v>1</v>
      </c>
      <c r="AH9" s="12" t="b">
        <f t="shared" si="16"/>
        <v>0</v>
      </c>
      <c r="AI9" s="2" t="b">
        <f t="shared" si="6"/>
        <v>1</v>
      </c>
      <c r="AJ9" s="2" t="b">
        <f t="shared" si="17"/>
        <v>0</v>
      </c>
      <c r="AK9" s="1"/>
      <c r="AL9" s="5" t="b">
        <f t="shared" si="7"/>
        <v>0</v>
      </c>
      <c r="AM9" s="5" t="b">
        <f t="shared" si="8"/>
        <v>0</v>
      </c>
      <c r="AN9" s="5" t="b">
        <f t="shared" si="9"/>
        <v>0</v>
      </c>
      <c r="AO9" s="5" t="b">
        <f t="shared" si="18"/>
        <v>1</v>
      </c>
      <c r="AP9" s="5" t="b">
        <f t="shared" si="10"/>
        <v>0</v>
      </c>
      <c r="AQ9" s="5" t="str">
        <f t="shared" si="11"/>
        <v>N/A</v>
      </c>
    </row>
    <row r="10" spans="1:43" hidden="1" x14ac:dyDescent="0.35">
      <c r="A10">
        <v>104295</v>
      </c>
      <c r="B10" t="s">
        <v>0</v>
      </c>
      <c r="C10" t="s">
        <v>8</v>
      </c>
      <c r="D10" t="s">
        <v>35</v>
      </c>
      <c r="E10" t="s">
        <v>310</v>
      </c>
      <c r="F10" t="s">
        <v>352</v>
      </c>
      <c r="G10" t="s">
        <v>17</v>
      </c>
      <c r="H10">
        <v>1996</v>
      </c>
      <c r="I10" t="s">
        <v>24</v>
      </c>
      <c r="J10" t="s">
        <v>5</v>
      </c>
      <c r="K10">
        <v>0</v>
      </c>
      <c r="L10" t="b">
        <v>1</v>
      </c>
      <c r="M10" t="b">
        <v>0</v>
      </c>
      <c r="N10" t="b">
        <v>0</v>
      </c>
      <c r="O10" t="s">
        <v>371</v>
      </c>
      <c r="P10">
        <v>33.332999999999998</v>
      </c>
      <c r="Q10" t="s">
        <v>261</v>
      </c>
      <c r="S10">
        <v>3</v>
      </c>
      <c r="T10">
        <v>1</v>
      </c>
      <c r="U10">
        <v>4</v>
      </c>
      <c r="V10">
        <v>4</v>
      </c>
      <c r="W10" t="s">
        <v>36</v>
      </c>
      <c r="X10" s="11" t="b">
        <f t="shared" si="12"/>
        <v>1</v>
      </c>
      <c r="Y10" s="11" t="str">
        <f t="shared" si="0"/>
        <v>NO DATA</v>
      </c>
      <c r="Z10" s="3" t="b">
        <f t="shared" si="1"/>
        <v>1</v>
      </c>
      <c r="AA10" s="10" t="str">
        <f t="shared" si="2"/>
        <v>NO DATA</v>
      </c>
      <c r="AB10" s="12" t="b">
        <f t="shared" si="13"/>
        <v>1</v>
      </c>
      <c r="AC10" s="12" t="b">
        <f t="shared" si="3"/>
        <v>0</v>
      </c>
      <c r="AD10" s="2" t="b">
        <f t="shared" si="14"/>
        <v>1</v>
      </c>
      <c r="AE10" s="10" t="b">
        <f t="shared" si="4"/>
        <v>0</v>
      </c>
      <c r="AF10" s="2" t="b">
        <f t="shared" si="15"/>
        <v>1</v>
      </c>
      <c r="AG10" s="12" t="b">
        <f t="shared" si="5"/>
        <v>1</v>
      </c>
      <c r="AH10" s="12" t="b">
        <f t="shared" si="16"/>
        <v>1</v>
      </c>
      <c r="AI10" s="2" t="b">
        <f t="shared" si="6"/>
        <v>1</v>
      </c>
      <c r="AJ10" s="2" t="b">
        <f t="shared" si="17"/>
        <v>1</v>
      </c>
      <c r="AK10" s="1"/>
      <c r="AL10" s="5" t="b">
        <f t="shared" si="7"/>
        <v>1</v>
      </c>
      <c r="AM10" s="5" t="str">
        <f t="shared" si="8"/>
        <v>N/A</v>
      </c>
      <c r="AN10" s="5" t="str">
        <f t="shared" si="9"/>
        <v>N/A</v>
      </c>
      <c r="AO10" s="5" t="str">
        <f t="shared" si="18"/>
        <v>N/A</v>
      </c>
      <c r="AP10" s="5" t="str">
        <f t="shared" si="10"/>
        <v>N/A</v>
      </c>
      <c r="AQ10" s="5" t="str">
        <f t="shared" si="11"/>
        <v>N/A</v>
      </c>
    </row>
    <row r="11" spans="1:43" hidden="1" x14ac:dyDescent="0.35">
      <c r="A11">
        <v>100614</v>
      </c>
      <c r="B11" t="s">
        <v>0</v>
      </c>
      <c r="C11" t="s">
        <v>8</v>
      </c>
      <c r="D11" t="s">
        <v>37</v>
      </c>
      <c r="E11" t="s">
        <v>38</v>
      </c>
      <c r="F11" t="s">
        <v>350</v>
      </c>
      <c r="G11" t="s">
        <v>3</v>
      </c>
      <c r="H11">
        <v>2009</v>
      </c>
      <c r="I11" t="s">
        <v>4</v>
      </c>
      <c r="J11" t="s">
        <v>5</v>
      </c>
      <c r="K11">
        <v>0</v>
      </c>
      <c r="L11" t="b">
        <v>1</v>
      </c>
      <c r="M11" t="b">
        <v>0</v>
      </c>
      <c r="N11" t="b">
        <v>0</v>
      </c>
      <c r="O11" t="s">
        <v>371</v>
      </c>
      <c r="P11">
        <v>50</v>
      </c>
      <c r="Q11" t="s">
        <v>261</v>
      </c>
      <c r="S11">
        <v>4</v>
      </c>
      <c r="T11">
        <v>4</v>
      </c>
      <c r="U11">
        <v>1</v>
      </c>
      <c r="V11">
        <v>1</v>
      </c>
      <c r="W11" t="s">
        <v>39</v>
      </c>
      <c r="X11" s="11" t="b">
        <f t="shared" si="12"/>
        <v>1</v>
      </c>
      <c r="Y11" s="11" t="str">
        <f t="shared" si="0"/>
        <v>NO DATA</v>
      </c>
      <c r="Z11" s="3" t="b">
        <f t="shared" si="1"/>
        <v>1</v>
      </c>
      <c r="AA11" s="10" t="str">
        <f t="shared" si="2"/>
        <v>NO DATA</v>
      </c>
      <c r="AB11" s="12" t="b">
        <f t="shared" si="13"/>
        <v>1</v>
      </c>
      <c r="AC11" s="12" t="b">
        <f t="shared" si="3"/>
        <v>0</v>
      </c>
      <c r="AD11" s="2" t="b">
        <f t="shared" si="14"/>
        <v>1</v>
      </c>
      <c r="AE11" s="10" t="b">
        <f t="shared" si="4"/>
        <v>0</v>
      </c>
      <c r="AF11" s="2" t="b">
        <f t="shared" si="15"/>
        <v>1</v>
      </c>
      <c r="AG11" s="12" t="b">
        <f t="shared" si="5"/>
        <v>1</v>
      </c>
      <c r="AH11" s="12" t="b">
        <f t="shared" si="16"/>
        <v>0</v>
      </c>
      <c r="AI11" s="2" t="b">
        <f t="shared" si="6"/>
        <v>1</v>
      </c>
      <c r="AJ11" s="2" t="b">
        <f t="shared" si="17"/>
        <v>0</v>
      </c>
      <c r="AK11" s="1"/>
      <c r="AL11" s="5" t="b">
        <f t="shared" si="7"/>
        <v>0</v>
      </c>
      <c r="AM11" s="5" t="b">
        <f t="shared" si="8"/>
        <v>1</v>
      </c>
      <c r="AN11" s="5" t="str">
        <f t="shared" si="9"/>
        <v>N/A</v>
      </c>
      <c r="AO11" s="5" t="str">
        <f t="shared" si="18"/>
        <v>N/A</v>
      </c>
      <c r="AP11" s="5" t="str">
        <f t="shared" si="10"/>
        <v>N/A</v>
      </c>
      <c r="AQ11" s="5" t="str">
        <f t="shared" si="11"/>
        <v>N/A</v>
      </c>
    </row>
    <row r="12" spans="1:43" hidden="1" x14ac:dyDescent="0.35">
      <c r="A12">
        <v>104619</v>
      </c>
      <c r="B12" t="s">
        <v>0</v>
      </c>
      <c r="C12" t="s">
        <v>8</v>
      </c>
      <c r="D12" t="s">
        <v>40</v>
      </c>
      <c r="E12" t="s">
        <v>312</v>
      </c>
      <c r="F12" t="s">
        <v>354</v>
      </c>
      <c r="G12" t="s">
        <v>17</v>
      </c>
      <c r="H12">
        <v>2016</v>
      </c>
      <c r="I12" t="s">
        <v>4</v>
      </c>
      <c r="J12" t="s">
        <v>18</v>
      </c>
      <c r="K12">
        <v>0</v>
      </c>
      <c r="L12" t="b">
        <v>1</v>
      </c>
      <c r="M12" t="b">
        <v>0</v>
      </c>
      <c r="N12" t="b">
        <v>0</v>
      </c>
      <c r="O12" t="s">
        <v>371</v>
      </c>
      <c r="P12">
        <v>50.347000000000001</v>
      </c>
      <c r="Q12" t="s">
        <v>261</v>
      </c>
      <c r="S12">
        <v>4</v>
      </c>
      <c r="T12">
        <v>2</v>
      </c>
      <c r="U12">
        <v>5</v>
      </c>
      <c r="V12">
        <v>5</v>
      </c>
      <c r="W12" t="s">
        <v>41</v>
      </c>
      <c r="X12" s="11" t="b">
        <f t="shared" si="12"/>
        <v>1</v>
      </c>
      <c r="Y12" s="11" t="str">
        <f t="shared" si="0"/>
        <v>NO DATA</v>
      </c>
      <c r="Z12" s="3" t="b">
        <f t="shared" si="1"/>
        <v>1</v>
      </c>
      <c r="AA12" s="10" t="str">
        <f t="shared" si="2"/>
        <v>NO DATA</v>
      </c>
      <c r="AB12" s="12" t="b">
        <f t="shared" si="13"/>
        <v>1</v>
      </c>
      <c r="AC12" s="12" t="b">
        <f t="shared" si="3"/>
        <v>0</v>
      </c>
      <c r="AD12" s="2" t="b">
        <f t="shared" si="14"/>
        <v>1</v>
      </c>
      <c r="AE12" s="10" t="b">
        <f t="shared" si="4"/>
        <v>0</v>
      </c>
      <c r="AF12" s="2" t="b">
        <f t="shared" si="15"/>
        <v>1</v>
      </c>
      <c r="AG12" s="12" t="b">
        <f t="shared" si="5"/>
        <v>1</v>
      </c>
      <c r="AH12" s="12" t="b">
        <f t="shared" si="16"/>
        <v>1</v>
      </c>
      <c r="AI12" s="2" t="b">
        <f t="shared" si="6"/>
        <v>1</v>
      </c>
      <c r="AJ12" s="2" t="b">
        <f t="shared" si="17"/>
        <v>1</v>
      </c>
      <c r="AK12" s="1"/>
      <c r="AL12" s="5" t="b">
        <f t="shared" si="7"/>
        <v>1</v>
      </c>
      <c r="AM12" s="5" t="str">
        <f t="shared" si="8"/>
        <v>N/A</v>
      </c>
      <c r="AN12" s="5" t="str">
        <f t="shared" si="9"/>
        <v>N/A</v>
      </c>
      <c r="AO12" s="5" t="str">
        <f t="shared" si="18"/>
        <v>N/A</v>
      </c>
      <c r="AP12" s="5" t="str">
        <f t="shared" si="10"/>
        <v>N/A</v>
      </c>
      <c r="AQ12" s="5" t="str">
        <f t="shared" si="11"/>
        <v>N/A</v>
      </c>
    </row>
    <row r="13" spans="1:43" hidden="1" x14ac:dyDescent="0.35">
      <c r="A13">
        <v>100954</v>
      </c>
      <c r="B13" t="s">
        <v>0</v>
      </c>
      <c r="C13" t="s">
        <v>42</v>
      </c>
      <c r="D13" t="s">
        <v>43</v>
      </c>
      <c r="E13" t="s">
        <v>282</v>
      </c>
      <c r="F13" t="s">
        <v>356</v>
      </c>
      <c r="G13" t="s">
        <v>28</v>
      </c>
      <c r="H13">
        <v>2011</v>
      </c>
      <c r="I13" t="s">
        <v>4</v>
      </c>
      <c r="J13" t="s">
        <v>44</v>
      </c>
      <c r="K13">
        <v>0</v>
      </c>
      <c r="L13" t="b">
        <v>0</v>
      </c>
      <c r="M13" t="b">
        <v>0</v>
      </c>
      <c r="N13" t="b">
        <v>0</v>
      </c>
      <c r="O13" t="s">
        <v>6</v>
      </c>
      <c r="P13">
        <v>33.332999999999998</v>
      </c>
      <c r="Q13">
        <v>9.4469999999999992</v>
      </c>
      <c r="R13">
        <v>3</v>
      </c>
      <c r="S13">
        <v>3</v>
      </c>
      <c r="T13">
        <v>4</v>
      </c>
      <c r="U13">
        <v>4</v>
      </c>
      <c r="V13">
        <v>4</v>
      </c>
      <c r="W13" t="s">
        <v>45</v>
      </c>
      <c r="X13" s="11" t="b">
        <f t="shared" si="12"/>
        <v>1</v>
      </c>
      <c r="Y13" s="11" t="b">
        <f t="shared" si="0"/>
        <v>0</v>
      </c>
      <c r="Z13" s="3" t="b">
        <f t="shared" si="1"/>
        <v>1</v>
      </c>
      <c r="AA13" s="10" t="b">
        <f t="shared" si="2"/>
        <v>0</v>
      </c>
      <c r="AB13" s="12" t="b">
        <f t="shared" si="13"/>
        <v>1</v>
      </c>
      <c r="AC13" s="12" t="b">
        <f t="shared" si="3"/>
        <v>1</v>
      </c>
      <c r="AD13" s="2" t="b">
        <f t="shared" si="14"/>
        <v>1</v>
      </c>
      <c r="AE13" s="10" t="b">
        <f t="shared" si="4"/>
        <v>0</v>
      </c>
      <c r="AF13" s="2" t="b">
        <f t="shared" si="15"/>
        <v>1</v>
      </c>
      <c r="AG13" s="12" t="b">
        <f t="shared" si="5"/>
        <v>0</v>
      </c>
      <c r="AH13" s="12" t="b">
        <f t="shared" si="16"/>
        <v>1</v>
      </c>
      <c r="AI13" s="2" t="b">
        <f t="shared" si="6"/>
        <v>1</v>
      </c>
      <c r="AJ13" s="2" t="b">
        <f t="shared" si="17"/>
        <v>1</v>
      </c>
      <c r="AK13" s="1"/>
      <c r="AL13" s="5" t="b">
        <f t="shared" si="7"/>
        <v>1</v>
      </c>
      <c r="AM13" s="5" t="str">
        <f t="shared" si="8"/>
        <v>N/A</v>
      </c>
      <c r="AN13" s="5" t="str">
        <f t="shared" si="9"/>
        <v>N/A</v>
      </c>
      <c r="AO13" s="5" t="str">
        <f t="shared" si="18"/>
        <v>N/A</v>
      </c>
      <c r="AP13" s="5" t="str">
        <f t="shared" si="10"/>
        <v>N/A</v>
      </c>
      <c r="AQ13" s="5" t="str">
        <f t="shared" si="11"/>
        <v>N/A</v>
      </c>
    </row>
    <row r="14" spans="1:43" hidden="1" x14ac:dyDescent="0.35">
      <c r="A14">
        <v>106479</v>
      </c>
      <c r="B14" t="s">
        <v>0</v>
      </c>
      <c r="C14" t="s">
        <v>42</v>
      </c>
      <c r="D14" t="s">
        <v>46</v>
      </c>
      <c r="E14" t="s">
        <v>323</v>
      </c>
      <c r="F14" t="s">
        <v>356</v>
      </c>
      <c r="G14" t="s">
        <v>28</v>
      </c>
      <c r="H14">
        <v>2022</v>
      </c>
      <c r="I14" t="s">
        <v>24</v>
      </c>
      <c r="J14" t="s">
        <v>47</v>
      </c>
      <c r="K14">
        <v>0</v>
      </c>
      <c r="L14" t="b">
        <v>0</v>
      </c>
      <c r="M14" t="b">
        <v>0</v>
      </c>
      <c r="N14" t="b">
        <v>0</v>
      </c>
      <c r="O14" t="s">
        <v>6</v>
      </c>
      <c r="P14">
        <v>61.537999999999997</v>
      </c>
      <c r="Q14">
        <v>1.827</v>
      </c>
      <c r="R14">
        <v>5</v>
      </c>
      <c r="S14">
        <v>3</v>
      </c>
      <c r="T14">
        <v>1</v>
      </c>
      <c r="U14">
        <v>4</v>
      </c>
      <c r="V14">
        <v>1</v>
      </c>
      <c r="W14" t="s">
        <v>48</v>
      </c>
      <c r="X14" s="11" t="b">
        <f t="shared" si="12"/>
        <v>1</v>
      </c>
      <c r="Y14" s="11" t="b">
        <f t="shared" si="0"/>
        <v>0</v>
      </c>
      <c r="Z14" s="3" t="b">
        <f t="shared" si="1"/>
        <v>1</v>
      </c>
      <c r="AA14" s="10" t="b">
        <f t="shared" si="2"/>
        <v>0</v>
      </c>
      <c r="AB14" s="12" t="b">
        <f t="shared" si="13"/>
        <v>1</v>
      </c>
      <c r="AC14" s="12" t="b">
        <f t="shared" si="3"/>
        <v>1</v>
      </c>
      <c r="AD14" s="2" t="b">
        <f t="shared" si="14"/>
        <v>1</v>
      </c>
      <c r="AE14" s="10" t="b">
        <f t="shared" si="4"/>
        <v>0</v>
      </c>
      <c r="AF14" s="2" t="b">
        <f t="shared" si="15"/>
        <v>1</v>
      </c>
      <c r="AG14" s="12" t="b">
        <f t="shared" si="5"/>
        <v>0</v>
      </c>
      <c r="AH14" s="12" t="b">
        <f t="shared" si="16"/>
        <v>1</v>
      </c>
      <c r="AI14" s="2" t="b">
        <f t="shared" si="6"/>
        <v>1</v>
      </c>
      <c r="AJ14" s="2" t="b">
        <f t="shared" si="17"/>
        <v>0</v>
      </c>
      <c r="AK14" s="1"/>
      <c r="AL14" s="5" t="b">
        <f t="shared" si="7"/>
        <v>0</v>
      </c>
      <c r="AM14" s="5" t="b">
        <f t="shared" si="8"/>
        <v>1</v>
      </c>
      <c r="AN14" s="5" t="str">
        <f t="shared" si="9"/>
        <v>N/A</v>
      </c>
      <c r="AO14" s="5" t="str">
        <f t="shared" si="18"/>
        <v>N/A</v>
      </c>
      <c r="AP14" s="5" t="str">
        <f t="shared" si="10"/>
        <v>N/A</v>
      </c>
      <c r="AQ14" s="5" t="str">
        <f t="shared" si="11"/>
        <v>N/A</v>
      </c>
    </row>
    <row r="15" spans="1:43" hidden="1" x14ac:dyDescent="0.35">
      <c r="A15">
        <v>106000</v>
      </c>
      <c r="B15" t="s">
        <v>0</v>
      </c>
      <c r="C15" t="s">
        <v>42</v>
      </c>
      <c r="D15" t="s">
        <v>49</v>
      </c>
      <c r="E15" t="s">
        <v>320</v>
      </c>
      <c r="F15" t="s">
        <v>353</v>
      </c>
      <c r="G15" t="s">
        <v>50</v>
      </c>
      <c r="H15">
        <v>1996</v>
      </c>
      <c r="I15" t="s">
        <v>24</v>
      </c>
      <c r="J15" t="s">
        <v>5</v>
      </c>
      <c r="K15">
        <v>0</v>
      </c>
      <c r="L15" t="b">
        <v>1</v>
      </c>
      <c r="M15" t="b">
        <v>0</v>
      </c>
      <c r="N15" t="b">
        <v>0</v>
      </c>
      <c r="O15" t="s">
        <v>371</v>
      </c>
      <c r="P15">
        <v>33.332999999999998</v>
      </c>
      <c r="Q15" t="s">
        <v>261</v>
      </c>
      <c r="S15">
        <v>3</v>
      </c>
      <c r="T15">
        <v>4</v>
      </c>
      <c r="U15">
        <v>4</v>
      </c>
      <c r="V15">
        <v>3</v>
      </c>
      <c r="W15" t="s">
        <v>51</v>
      </c>
      <c r="X15" s="11" t="b">
        <f t="shared" si="12"/>
        <v>1</v>
      </c>
      <c r="Y15" s="11" t="str">
        <f t="shared" si="0"/>
        <v>NO DATA</v>
      </c>
      <c r="Z15" s="3" t="b">
        <f t="shared" si="1"/>
        <v>1</v>
      </c>
      <c r="AA15" s="10" t="str">
        <f t="shared" si="2"/>
        <v>NO DATA</v>
      </c>
      <c r="AB15" s="12" t="b">
        <f t="shared" si="13"/>
        <v>1</v>
      </c>
      <c r="AC15" s="12" t="b">
        <f t="shared" si="3"/>
        <v>1</v>
      </c>
      <c r="AD15" s="2" t="b">
        <f t="shared" si="14"/>
        <v>1</v>
      </c>
      <c r="AE15" s="10" t="b">
        <f t="shared" si="4"/>
        <v>0</v>
      </c>
      <c r="AF15" s="2" t="b">
        <f t="shared" si="15"/>
        <v>1</v>
      </c>
      <c r="AG15" s="12" t="b">
        <f t="shared" si="5"/>
        <v>1</v>
      </c>
      <c r="AH15" s="12" t="b">
        <f t="shared" si="16"/>
        <v>1</v>
      </c>
      <c r="AI15" s="2" t="b">
        <f t="shared" si="6"/>
        <v>1</v>
      </c>
      <c r="AJ15" s="2" t="b">
        <f t="shared" si="17"/>
        <v>1</v>
      </c>
      <c r="AK15" s="1"/>
      <c r="AL15" s="5" t="b">
        <f t="shared" si="7"/>
        <v>1</v>
      </c>
      <c r="AM15" s="5" t="str">
        <f t="shared" si="8"/>
        <v>N/A</v>
      </c>
      <c r="AN15" s="5" t="str">
        <f t="shared" si="9"/>
        <v>N/A</v>
      </c>
      <c r="AO15" s="5" t="str">
        <f t="shared" si="18"/>
        <v>N/A</v>
      </c>
      <c r="AP15" s="5" t="str">
        <f t="shared" si="10"/>
        <v>N/A</v>
      </c>
      <c r="AQ15" s="5" t="str">
        <f t="shared" si="11"/>
        <v>N/A</v>
      </c>
    </row>
    <row r="16" spans="1:43" hidden="1" x14ac:dyDescent="0.35">
      <c r="A16">
        <v>106259</v>
      </c>
      <c r="B16" t="s">
        <v>0</v>
      </c>
      <c r="C16" t="s">
        <v>42</v>
      </c>
      <c r="D16" t="s">
        <v>52</v>
      </c>
      <c r="E16" t="s">
        <v>322</v>
      </c>
      <c r="F16" t="s">
        <v>353</v>
      </c>
      <c r="G16" t="s">
        <v>28</v>
      </c>
      <c r="H16">
        <v>2011</v>
      </c>
      <c r="I16" t="s">
        <v>24</v>
      </c>
      <c r="J16" t="s">
        <v>53</v>
      </c>
      <c r="K16">
        <v>0</v>
      </c>
      <c r="L16" t="b">
        <v>0</v>
      </c>
      <c r="M16" t="b">
        <v>0</v>
      </c>
      <c r="N16" t="b">
        <v>0</v>
      </c>
      <c r="O16" t="s">
        <v>6</v>
      </c>
      <c r="P16">
        <v>0</v>
      </c>
      <c r="Q16">
        <v>0</v>
      </c>
      <c r="R16" t="s">
        <v>54</v>
      </c>
      <c r="S16">
        <v>1</v>
      </c>
      <c r="T16">
        <v>1</v>
      </c>
      <c r="U16">
        <v>1</v>
      </c>
      <c r="V16">
        <v>4</v>
      </c>
      <c r="W16" t="s">
        <v>55</v>
      </c>
      <c r="X16" s="11" t="b">
        <f t="shared" si="12"/>
        <v>0</v>
      </c>
      <c r="Y16" s="11" t="b">
        <f t="shared" si="0"/>
        <v>0</v>
      </c>
      <c r="Z16" s="3" t="b">
        <f t="shared" si="1"/>
        <v>0</v>
      </c>
      <c r="AA16" s="10" t="b">
        <f t="shared" si="2"/>
        <v>0</v>
      </c>
      <c r="AB16" s="12" t="b">
        <f t="shared" si="13"/>
        <v>1</v>
      </c>
      <c r="AC16" s="12" t="b">
        <f t="shared" si="3"/>
        <v>1</v>
      </c>
      <c r="AD16" s="2" t="b">
        <f t="shared" si="14"/>
        <v>1</v>
      </c>
      <c r="AE16" s="10" t="b">
        <f t="shared" si="4"/>
        <v>0</v>
      </c>
      <c r="AF16" s="2" t="b">
        <f t="shared" si="15"/>
        <v>0</v>
      </c>
      <c r="AG16" s="12" t="b">
        <f t="shared" si="5"/>
        <v>0</v>
      </c>
      <c r="AH16" s="12" t="b">
        <f t="shared" si="16"/>
        <v>0</v>
      </c>
      <c r="AI16" s="2" t="b">
        <f t="shared" si="6"/>
        <v>0</v>
      </c>
      <c r="AJ16" s="2" t="b">
        <f t="shared" si="17"/>
        <v>1</v>
      </c>
      <c r="AK16" s="1"/>
      <c r="AL16" s="5" t="b">
        <f t="shared" si="7"/>
        <v>0</v>
      </c>
      <c r="AM16" s="5" t="b">
        <f t="shared" si="8"/>
        <v>0</v>
      </c>
      <c r="AN16" s="5" t="b">
        <f t="shared" si="9"/>
        <v>0</v>
      </c>
      <c r="AO16" s="5" t="b">
        <f t="shared" si="18"/>
        <v>1</v>
      </c>
      <c r="AP16" s="5" t="b">
        <f t="shared" si="10"/>
        <v>0</v>
      </c>
      <c r="AQ16" s="5" t="str">
        <f t="shared" si="11"/>
        <v>N/A</v>
      </c>
    </row>
    <row r="17" spans="1:43" hidden="1" x14ac:dyDescent="0.35">
      <c r="A17">
        <v>105718</v>
      </c>
      <c r="B17" t="s">
        <v>0</v>
      </c>
      <c r="C17" t="s">
        <v>42</v>
      </c>
      <c r="D17" t="s">
        <v>56</v>
      </c>
      <c r="E17" t="s">
        <v>319</v>
      </c>
      <c r="F17" t="s">
        <v>359</v>
      </c>
      <c r="G17" t="s">
        <v>28</v>
      </c>
      <c r="H17">
        <v>2022</v>
      </c>
      <c r="I17" t="s">
        <v>24</v>
      </c>
      <c r="J17" t="s">
        <v>5</v>
      </c>
      <c r="K17">
        <v>0</v>
      </c>
      <c r="L17" t="b">
        <v>1</v>
      </c>
      <c r="M17" t="b">
        <v>0</v>
      </c>
      <c r="N17" t="b">
        <v>0</v>
      </c>
      <c r="O17" t="s">
        <v>6</v>
      </c>
      <c r="P17">
        <v>24.762</v>
      </c>
      <c r="Q17">
        <v>16.263999999999999</v>
      </c>
      <c r="R17">
        <v>3</v>
      </c>
      <c r="S17">
        <v>3</v>
      </c>
      <c r="T17">
        <v>4</v>
      </c>
      <c r="U17">
        <v>1</v>
      </c>
      <c r="V17">
        <v>2</v>
      </c>
      <c r="W17" t="s">
        <v>57</v>
      </c>
      <c r="X17" s="11" t="b">
        <f t="shared" si="12"/>
        <v>0</v>
      </c>
      <c r="Y17" s="11" t="b">
        <f t="shared" si="0"/>
        <v>0</v>
      </c>
      <c r="Z17" s="3" t="b">
        <f t="shared" si="1"/>
        <v>0</v>
      </c>
      <c r="AA17" s="10" t="b">
        <f t="shared" si="2"/>
        <v>0</v>
      </c>
      <c r="AB17" s="12" t="b">
        <f t="shared" si="13"/>
        <v>1</v>
      </c>
      <c r="AC17" s="12" t="b">
        <f t="shared" si="3"/>
        <v>1</v>
      </c>
      <c r="AD17" s="2" t="b">
        <f t="shared" si="14"/>
        <v>1</v>
      </c>
      <c r="AE17" s="10" t="b">
        <f t="shared" si="4"/>
        <v>0</v>
      </c>
      <c r="AF17" s="2" t="b">
        <f t="shared" si="15"/>
        <v>1</v>
      </c>
      <c r="AG17" s="12" t="b">
        <f t="shared" si="5"/>
        <v>1</v>
      </c>
      <c r="AH17" s="12" t="b">
        <f t="shared" si="16"/>
        <v>0</v>
      </c>
      <c r="AI17" s="2" t="b">
        <f t="shared" si="6"/>
        <v>1</v>
      </c>
      <c r="AJ17" s="2" t="b">
        <f t="shared" si="17"/>
        <v>0</v>
      </c>
      <c r="AK17" s="1"/>
      <c r="AL17" s="5" t="b">
        <f t="shared" si="7"/>
        <v>0</v>
      </c>
      <c r="AM17" s="5" t="b">
        <f t="shared" si="8"/>
        <v>0</v>
      </c>
      <c r="AN17" s="5" t="b">
        <f t="shared" si="9"/>
        <v>0</v>
      </c>
      <c r="AO17" s="5" t="b">
        <f t="shared" si="18"/>
        <v>1</v>
      </c>
      <c r="AP17" s="5" t="b">
        <f t="shared" si="10"/>
        <v>0</v>
      </c>
      <c r="AQ17" s="5" t="str">
        <f t="shared" si="11"/>
        <v>N/A</v>
      </c>
    </row>
    <row r="18" spans="1:43" hidden="1" x14ac:dyDescent="0.35">
      <c r="A18">
        <v>102611</v>
      </c>
      <c r="B18" t="s">
        <v>0</v>
      </c>
      <c r="C18" t="s">
        <v>42</v>
      </c>
      <c r="D18" t="s">
        <v>58</v>
      </c>
      <c r="E18" t="s">
        <v>298</v>
      </c>
      <c r="F18" t="s">
        <v>353</v>
      </c>
      <c r="G18" t="s">
        <v>21</v>
      </c>
      <c r="H18">
        <v>1996</v>
      </c>
      <c r="I18" t="s">
        <v>24</v>
      </c>
      <c r="J18" t="s">
        <v>5</v>
      </c>
      <c r="K18">
        <v>0</v>
      </c>
      <c r="L18" t="b">
        <v>0</v>
      </c>
      <c r="M18" t="b">
        <v>0</v>
      </c>
      <c r="N18" t="b">
        <v>0</v>
      </c>
      <c r="O18" t="s">
        <v>371</v>
      </c>
      <c r="P18">
        <v>7.1429999999999998</v>
      </c>
      <c r="Q18" t="s">
        <v>261</v>
      </c>
      <c r="S18">
        <v>3</v>
      </c>
      <c r="T18">
        <v>5</v>
      </c>
      <c r="U18">
        <v>2</v>
      </c>
      <c r="V18">
        <v>2</v>
      </c>
      <c r="W18" t="s">
        <v>59</v>
      </c>
      <c r="X18" s="11" t="b">
        <f t="shared" si="12"/>
        <v>0</v>
      </c>
      <c r="Y18" s="11" t="str">
        <f t="shared" si="0"/>
        <v>NO DATA</v>
      </c>
      <c r="Z18" s="3" t="b">
        <f t="shared" si="1"/>
        <v>0</v>
      </c>
      <c r="AA18" s="10" t="str">
        <f t="shared" si="2"/>
        <v>NO DATA</v>
      </c>
      <c r="AB18" s="12" t="b">
        <f t="shared" si="13"/>
        <v>1</v>
      </c>
      <c r="AC18" s="12" t="b">
        <f t="shared" si="3"/>
        <v>1</v>
      </c>
      <c r="AD18" s="2" t="b">
        <f t="shared" si="14"/>
        <v>1</v>
      </c>
      <c r="AE18" s="10" t="b">
        <f t="shared" si="4"/>
        <v>0</v>
      </c>
      <c r="AF18" s="2" t="b">
        <f t="shared" si="15"/>
        <v>1</v>
      </c>
      <c r="AG18" s="12" t="b">
        <f t="shared" si="5"/>
        <v>0</v>
      </c>
      <c r="AH18" s="12" t="b">
        <f t="shared" si="16"/>
        <v>0</v>
      </c>
      <c r="AI18" s="2" t="b">
        <f t="shared" si="6"/>
        <v>0</v>
      </c>
      <c r="AJ18" s="2" t="b">
        <f t="shared" si="17"/>
        <v>0</v>
      </c>
      <c r="AK18" s="1"/>
      <c r="AL18" s="5" t="b">
        <f t="shared" si="7"/>
        <v>0</v>
      </c>
      <c r="AM18" s="5" t="b">
        <f t="shared" si="8"/>
        <v>0</v>
      </c>
      <c r="AN18" s="5" t="b">
        <f t="shared" si="9"/>
        <v>0</v>
      </c>
      <c r="AO18" s="5" t="b">
        <f t="shared" si="18"/>
        <v>1</v>
      </c>
      <c r="AP18" s="5" t="b">
        <f t="shared" si="10"/>
        <v>0</v>
      </c>
      <c r="AQ18" s="5" t="str">
        <f t="shared" si="11"/>
        <v>N/A</v>
      </c>
    </row>
    <row r="19" spans="1:43" hidden="1" x14ac:dyDescent="0.35">
      <c r="A19">
        <v>102361</v>
      </c>
      <c r="B19" t="s">
        <v>0</v>
      </c>
      <c r="C19" t="s">
        <v>42</v>
      </c>
      <c r="D19" t="s">
        <v>60</v>
      </c>
      <c r="E19" t="s">
        <v>296</v>
      </c>
      <c r="F19" t="s">
        <v>353</v>
      </c>
      <c r="G19" t="s">
        <v>28</v>
      </c>
      <c r="H19">
        <v>2011</v>
      </c>
      <c r="I19" t="s">
        <v>4</v>
      </c>
      <c r="J19" t="s">
        <v>5</v>
      </c>
      <c r="K19">
        <v>0</v>
      </c>
      <c r="L19" t="b">
        <v>0</v>
      </c>
      <c r="M19" t="b">
        <v>0</v>
      </c>
      <c r="N19" t="b">
        <v>0</v>
      </c>
      <c r="O19" t="s">
        <v>6</v>
      </c>
      <c r="P19">
        <v>25</v>
      </c>
      <c r="Q19">
        <v>70.292000000000002</v>
      </c>
      <c r="R19" t="s">
        <v>54</v>
      </c>
      <c r="S19">
        <v>4</v>
      </c>
      <c r="T19">
        <v>4</v>
      </c>
      <c r="U19">
        <v>3</v>
      </c>
      <c r="V19">
        <v>4</v>
      </c>
      <c r="W19" t="s">
        <v>61</v>
      </c>
      <c r="X19" s="11" t="b">
        <f t="shared" si="12"/>
        <v>0</v>
      </c>
      <c r="Y19" s="11" t="b">
        <f t="shared" si="0"/>
        <v>1</v>
      </c>
      <c r="Z19" s="3" t="b">
        <f t="shared" si="1"/>
        <v>1</v>
      </c>
      <c r="AA19" s="10" t="b">
        <f t="shared" si="2"/>
        <v>0</v>
      </c>
      <c r="AB19" s="12" t="b">
        <f t="shared" si="13"/>
        <v>1</v>
      </c>
      <c r="AC19" s="12" t="b">
        <f t="shared" si="3"/>
        <v>1</v>
      </c>
      <c r="AD19" s="2" t="b">
        <f t="shared" si="14"/>
        <v>1</v>
      </c>
      <c r="AE19" s="10" t="b">
        <f t="shared" si="4"/>
        <v>0</v>
      </c>
      <c r="AF19" s="2" t="b">
        <f t="shared" si="15"/>
        <v>1</v>
      </c>
      <c r="AG19" s="12" t="b">
        <f t="shared" si="5"/>
        <v>0</v>
      </c>
      <c r="AH19" s="12" t="b">
        <f t="shared" si="16"/>
        <v>0</v>
      </c>
      <c r="AI19" s="2" t="b">
        <f t="shared" si="6"/>
        <v>0</v>
      </c>
      <c r="AJ19" s="2" t="b">
        <f t="shared" si="17"/>
        <v>1</v>
      </c>
      <c r="AK19" s="1"/>
      <c r="AL19" s="5" t="b">
        <f t="shared" si="7"/>
        <v>0</v>
      </c>
      <c r="AM19" s="5" t="b">
        <f t="shared" si="8"/>
        <v>1</v>
      </c>
      <c r="AN19" s="5" t="str">
        <f t="shared" si="9"/>
        <v>N/A</v>
      </c>
      <c r="AO19" s="5" t="str">
        <f t="shared" si="18"/>
        <v>N/A</v>
      </c>
      <c r="AP19" s="5" t="str">
        <f t="shared" si="10"/>
        <v>N/A</v>
      </c>
      <c r="AQ19" s="5" t="str">
        <f t="shared" si="11"/>
        <v>N/A</v>
      </c>
    </row>
    <row r="20" spans="1:43" hidden="1" x14ac:dyDescent="0.35">
      <c r="A20">
        <v>105598</v>
      </c>
      <c r="B20" t="s">
        <v>0</v>
      </c>
      <c r="C20" t="s">
        <v>42</v>
      </c>
      <c r="D20" t="s">
        <v>62</v>
      </c>
      <c r="E20" t="s">
        <v>317</v>
      </c>
      <c r="F20" t="s">
        <v>352</v>
      </c>
      <c r="G20" t="s">
        <v>28</v>
      </c>
      <c r="H20">
        <v>2012</v>
      </c>
      <c r="I20" t="s">
        <v>24</v>
      </c>
      <c r="J20" t="s">
        <v>44</v>
      </c>
      <c r="K20">
        <v>0</v>
      </c>
      <c r="L20" t="b">
        <v>0</v>
      </c>
      <c r="M20" t="b">
        <v>0</v>
      </c>
      <c r="N20" t="b">
        <v>0</v>
      </c>
      <c r="O20" t="s">
        <v>6</v>
      </c>
      <c r="P20">
        <v>42</v>
      </c>
      <c r="Q20">
        <v>10.401</v>
      </c>
      <c r="R20">
        <v>4</v>
      </c>
      <c r="S20">
        <v>2</v>
      </c>
      <c r="T20">
        <v>1</v>
      </c>
      <c r="U20">
        <v>5</v>
      </c>
      <c r="V20">
        <v>5</v>
      </c>
      <c r="W20" t="s">
        <v>63</v>
      </c>
      <c r="X20" s="11" t="b">
        <f t="shared" si="12"/>
        <v>1</v>
      </c>
      <c r="Y20" s="11" t="b">
        <f t="shared" si="0"/>
        <v>0</v>
      </c>
      <c r="Z20" s="3" t="b">
        <f t="shared" si="1"/>
        <v>1</v>
      </c>
      <c r="AA20" s="10" t="b">
        <f t="shared" si="2"/>
        <v>0</v>
      </c>
      <c r="AB20" s="12" t="b">
        <f t="shared" si="13"/>
        <v>1</v>
      </c>
      <c r="AC20" s="12" t="b">
        <f t="shared" si="3"/>
        <v>1</v>
      </c>
      <c r="AD20" s="2" t="b">
        <f t="shared" si="14"/>
        <v>1</v>
      </c>
      <c r="AE20" s="10" t="b">
        <f t="shared" si="4"/>
        <v>1</v>
      </c>
      <c r="AF20" s="2" t="b">
        <f t="shared" si="15"/>
        <v>0</v>
      </c>
      <c r="AG20" s="12" t="b">
        <f t="shared" si="5"/>
        <v>0</v>
      </c>
      <c r="AH20" s="12" t="b">
        <f t="shared" si="16"/>
        <v>1</v>
      </c>
      <c r="AI20" s="2" t="b">
        <f t="shared" si="6"/>
        <v>1</v>
      </c>
      <c r="AJ20" s="2" t="b">
        <f t="shared" si="17"/>
        <v>1</v>
      </c>
      <c r="AK20" s="1"/>
      <c r="AL20" s="5" t="b">
        <f t="shared" si="7"/>
        <v>0</v>
      </c>
      <c r="AM20" s="5" t="b">
        <f t="shared" si="8"/>
        <v>0</v>
      </c>
      <c r="AN20" s="5" t="b">
        <f t="shared" si="9"/>
        <v>1</v>
      </c>
      <c r="AO20" s="5" t="str">
        <f t="shared" si="18"/>
        <v>N/A</v>
      </c>
      <c r="AP20" s="5" t="str">
        <f t="shared" si="10"/>
        <v>N/A</v>
      </c>
      <c r="AQ20" s="5" t="str">
        <f t="shared" si="11"/>
        <v>N/A</v>
      </c>
    </row>
    <row r="21" spans="1:43" hidden="1" x14ac:dyDescent="0.35">
      <c r="A21">
        <v>104901</v>
      </c>
      <c r="B21" t="s">
        <v>0</v>
      </c>
      <c r="C21" t="s">
        <v>42</v>
      </c>
      <c r="D21" t="s">
        <v>64</v>
      </c>
      <c r="E21" t="s">
        <v>314</v>
      </c>
      <c r="F21" t="s">
        <v>352</v>
      </c>
      <c r="G21" t="s">
        <v>14</v>
      </c>
      <c r="H21">
        <v>2012</v>
      </c>
      <c r="I21" t="s">
        <v>24</v>
      </c>
      <c r="J21" t="s">
        <v>25</v>
      </c>
      <c r="K21">
        <v>0</v>
      </c>
      <c r="L21" t="b">
        <v>1</v>
      </c>
      <c r="M21" t="b">
        <v>0</v>
      </c>
      <c r="N21" t="b">
        <v>0</v>
      </c>
      <c r="O21" t="s">
        <v>6</v>
      </c>
      <c r="P21">
        <v>34.615000000000002</v>
      </c>
      <c r="Q21">
        <v>11.315</v>
      </c>
      <c r="R21">
        <v>3</v>
      </c>
      <c r="S21">
        <v>5</v>
      </c>
      <c r="T21">
        <v>4</v>
      </c>
      <c r="U21">
        <v>2</v>
      </c>
      <c r="V21">
        <v>4</v>
      </c>
      <c r="W21" t="s">
        <v>65</v>
      </c>
      <c r="X21" s="11" t="b">
        <f t="shared" si="12"/>
        <v>1</v>
      </c>
      <c r="Y21" s="11" t="b">
        <f t="shared" si="0"/>
        <v>0</v>
      </c>
      <c r="Z21" s="3" t="b">
        <f t="shared" si="1"/>
        <v>1</v>
      </c>
      <c r="AA21" s="10" t="b">
        <f t="shared" si="2"/>
        <v>0</v>
      </c>
      <c r="AB21" s="12" t="b">
        <f t="shared" si="13"/>
        <v>1</v>
      </c>
      <c r="AC21" s="12" t="b">
        <f t="shared" si="3"/>
        <v>1</v>
      </c>
      <c r="AD21" s="2" t="b">
        <f t="shared" si="14"/>
        <v>1</v>
      </c>
      <c r="AE21" s="10" t="b">
        <f t="shared" si="4"/>
        <v>0</v>
      </c>
      <c r="AF21" s="2" t="b">
        <f t="shared" si="15"/>
        <v>1</v>
      </c>
      <c r="AG21" s="12" t="b">
        <f t="shared" si="5"/>
        <v>1</v>
      </c>
      <c r="AH21" s="12" t="b">
        <f t="shared" si="16"/>
        <v>0</v>
      </c>
      <c r="AI21" s="2" t="b">
        <f t="shared" si="6"/>
        <v>1</v>
      </c>
      <c r="AJ21" s="2" t="b">
        <f t="shared" si="17"/>
        <v>1</v>
      </c>
      <c r="AK21" s="1"/>
      <c r="AL21" s="5" t="b">
        <f t="shared" si="7"/>
        <v>1</v>
      </c>
      <c r="AM21" s="5" t="str">
        <f t="shared" si="8"/>
        <v>N/A</v>
      </c>
      <c r="AN21" s="5" t="str">
        <f t="shared" si="9"/>
        <v>N/A</v>
      </c>
      <c r="AO21" s="5" t="str">
        <f t="shared" si="18"/>
        <v>N/A</v>
      </c>
      <c r="AP21" s="5" t="str">
        <f t="shared" si="10"/>
        <v>N/A</v>
      </c>
      <c r="AQ21" s="5" t="str">
        <f t="shared" si="11"/>
        <v>N/A</v>
      </c>
    </row>
    <row r="22" spans="1:43" hidden="1" x14ac:dyDescent="0.35">
      <c r="A22">
        <v>791391</v>
      </c>
      <c r="B22" t="s">
        <v>0</v>
      </c>
      <c r="C22" t="s">
        <v>42</v>
      </c>
      <c r="D22" t="s">
        <v>66</v>
      </c>
      <c r="E22" t="s">
        <v>348</v>
      </c>
      <c r="F22" t="s">
        <v>361</v>
      </c>
      <c r="G22" t="s">
        <v>3</v>
      </c>
      <c r="H22">
        <v>2012</v>
      </c>
      <c r="I22" t="s">
        <v>67</v>
      </c>
      <c r="J22" t="s">
        <v>25</v>
      </c>
      <c r="K22">
        <v>0</v>
      </c>
      <c r="L22" t="b">
        <v>0</v>
      </c>
      <c r="M22" t="b">
        <v>0</v>
      </c>
      <c r="N22" t="b">
        <v>0</v>
      </c>
      <c r="O22" t="s">
        <v>371</v>
      </c>
      <c r="P22">
        <v>23.963000000000001</v>
      </c>
      <c r="Q22" t="s">
        <v>261</v>
      </c>
      <c r="R22">
        <v>2</v>
      </c>
      <c r="S22">
        <v>4</v>
      </c>
      <c r="T22" t="s">
        <v>68</v>
      </c>
      <c r="U22">
        <v>4</v>
      </c>
      <c r="V22">
        <v>4</v>
      </c>
      <c r="W22" t="s">
        <v>69</v>
      </c>
      <c r="X22" s="11" t="b">
        <f t="shared" si="12"/>
        <v>0</v>
      </c>
      <c r="Y22" s="11" t="str">
        <f t="shared" si="0"/>
        <v>NO DATA</v>
      </c>
      <c r="Z22" s="3" t="b">
        <f t="shared" si="1"/>
        <v>0</v>
      </c>
      <c r="AA22" s="10" t="b">
        <f t="shared" si="2"/>
        <v>1</v>
      </c>
      <c r="AB22" s="12" t="b">
        <f t="shared" si="13"/>
        <v>1</v>
      </c>
      <c r="AC22" s="12" t="b">
        <f t="shared" si="3"/>
        <v>0</v>
      </c>
      <c r="AD22" s="2" t="b">
        <f t="shared" si="14"/>
        <v>1</v>
      </c>
      <c r="AE22" s="10" t="b">
        <f t="shared" si="4"/>
        <v>0</v>
      </c>
      <c r="AF22" s="2" t="b">
        <f t="shared" si="15"/>
        <v>1</v>
      </c>
      <c r="AG22" s="12" t="b">
        <f t="shared" si="5"/>
        <v>0</v>
      </c>
      <c r="AH22" s="12" t="b">
        <f t="shared" si="16"/>
        <v>1</v>
      </c>
      <c r="AI22" s="2" t="b">
        <f t="shared" si="6"/>
        <v>1</v>
      </c>
      <c r="AJ22" s="2" t="b">
        <f t="shared" si="17"/>
        <v>1</v>
      </c>
      <c r="AK22" s="1"/>
      <c r="AL22" s="5" t="b">
        <f t="shared" si="7"/>
        <v>0</v>
      </c>
      <c r="AM22" s="5" t="b">
        <f t="shared" si="8"/>
        <v>0</v>
      </c>
      <c r="AN22" s="5" t="b">
        <f t="shared" si="9"/>
        <v>0</v>
      </c>
      <c r="AO22" s="5" t="b">
        <f t="shared" si="18"/>
        <v>1</v>
      </c>
      <c r="AP22" s="5" t="b">
        <f t="shared" si="10"/>
        <v>1</v>
      </c>
      <c r="AQ22" s="5" t="str">
        <f t="shared" si="11"/>
        <v>N/A</v>
      </c>
    </row>
    <row r="23" spans="1:43" hidden="1" x14ac:dyDescent="0.35">
      <c r="A23">
        <v>102842</v>
      </c>
      <c r="B23" t="s">
        <v>0</v>
      </c>
      <c r="C23" t="s">
        <v>42</v>
      </c>
      <c r="D23" t="s">
        <v>70</v>
      </c>
      <c r="E23" t="s">
        <v>299</v>
      </c>
      <c r="F23" t="s">
        <v>365</v>
      </c>
      <c r="G23" t="s">
        <v>28</v>
      </c>
      <c r="H23">
        <v>2022</v>
      </c>
      <c r="I23" t="s">
        <v>24</v>
      </c>
      <c r="J23" t="s">
        <v>18</v>
      </c>
      <c r="K23">
        <v>0</v>
      </c>
      <c r="L23" t="b">
        <v>0</v>
      </c>
      <c r="M23" t="b">
        <v>0</v>
      </c>
      <c r="N23" t="b">
        <v>0</v>
      </c>
      <c r="O23" t="s">
        <v>6</v>
      </c>
      <c r="P23">
        <v>71.429000000000002</v>
      </c>
      <c r="Q23">
        <v>51.292999999999999</v>
      </c>
      <c r="R23">
        <v>3</v>
      </c>
      <c r="S23">
        <v>3</v>
      </c>
      <c r="T23" t="s">
        <v>68</v>
      </c>
      <c r="U23">
        <v>5</v>
      </c>
      <c r="V23">
        <v>4</v>
      </c>
      <c r="W23" t="s">
        <v>71</v>
      </c>
      <c r="X23" s="11" t="b">
        <f t="shared" si="12"/>
        <v>1</v>
      </c>
      <c r="Y23" s="11" t="b">
        <f t="shared" si="0"/>
        <v>1</v>
      </c>
      <c r="Z23" s="3" t="b">
        <f t="shared" si="1"/>
        <v>1</v>
      </c>
      <c r="AA23" s="10" t="b">
        <f t="shared" si="2"/>
        <v>0</v>
      </c>
      <c r="AB23" s="12" t="b">
        <f t="shared" si="13"/>
        <v>1</v>
      </c>
      <c r="AC23" s="12" t="b">
        <f t="shared" si="3"/>
        <v>1</v>
      </c>
      <c r="AD23" s="2" t="b">
        <f t="shared" si="14"/>
        <v>1</v>
      </c>
      <c r="AE23" s="10" t="b">
        <f t="shared" si="4"/>
        <v>0</v>
      </c>
      <c r="AF23" s="2" t="b">
        <f t="shared" si="15"/>
        <v>1</v>
      </c>
      <c r="AG23" s="12" t="b">
        <f t="shared" si="5"/>
        <v>0</v>
      </c>
      <c r="AH23" s="12" t="b">
        <f t="shared" si="16"/>
        <v>1</v>
      </c>
      <c r="AI23" s="2" t="b">
        <f t="shared" si="6"/>
        <v>1</v>
      </c>
      <c r="AJ23" s="2" t="b">
        <f t="shared" si="17"/>
        <v>1</v>
      </c>
      <c r="AK23" s="1"/>
      <c r="AL23" s="5" t="b">
        <f t="shared" si="7"/>
        <v>1</v>
      </c>
      <c r="AM23" s="5" t="str">
        <f t="shared" si="8"/>
        <v>N/A</v>
      </c>
      <c r="AN23" s="5" t="str">
        <f t="shared" si="9"/>
        <v>N/A</v>
      </c>
      <c r="AO23" s="5" t="str">
        <f t="shared" si="18"/>
        <v>N/A</v>
      </c>
      <c r="AP23" s="5" t="str">
        <f t="shared" si="10"/>
        <v>N/A</v>
      </c>
      <c r="AQ23" s="5" t="str">
        <f t="shared" si="11"/>
        <v>N/A</v>
      </c>
    </row>
    <row r="24" spans="1:43" hidden="1" x14ac:dyDescent="0.35">
      <c r="A24">
        <v>103103</v>
      </c>
      <c r="B24" t="s">
        <v>0</v>
      </c>
      <c r="C24" t="s">
        <v>42</v>
      </c>
      <c r="D24" t="s">
        <v>72</v>
      </c>
      <c r="E24" t="s">
        <v>300</v>
      </c>
      <c r="F24" t="s">
        <v>366</v>
      </c>
      <c r="G24" t="s">
        <v>14</v>
      </c>
      <c r="H24">
        <v>2012</v>
      </c>
      <c r="I24" t="s">
        <v>24</v>
      </c>
      <c r="J24" t="s">
        <v>25</v>
      </c>
      <c r="K24">
        <v>0</v>
      </c>
      <c r="L24" t="b">
        <v>0</v>
      </c>
      <c r="M24" t="b">
        <v>0</v>
      </c>
      <c r="N24" t="b">
        <v>0</v>
      </c>
      <c r="O24" t="s">
        <v>6</v>
      </c>
      <c r="P24">
        <v>19.696999999999999</v>
      </c>
      <c r="Q24">
        <v>13.907</v>
      </c>
      <c r="R24">
        <v>4</v>
      </c>
      <c r="S24">
        <v>2</v>
      </c>
      <c r="T24">
        <v>1</v>
      </c>
      <c r="U24">
        <v>4</v>
      </c>
      <c r="V24">
        <v>4</v>
      </c>
      <c r="W24" t="s">
        <v>73</v>
      </c>
      <c r="X24" s="11" t="b">
        <f t="shared" si="12"/>
        <v>0</v>
      </c>
      <c r="Y24" s="11" t="b">
        <f t="shared" si="0"/>
        <v>0</v>
      </c>
      <c r="Z24" s="3" t="b">
        <f t="shared" si="1"/>
        <v>0</v>
      </c>
      <c r="AA24" s="10" t="b">
        <f t="shared" si="2"/>
        <v>0</v>
      </c>
      <c r="AB24" s="12" t="b">
        <f t="shared" si="13"/>
        <v>1</v>
      </c>
      <c r="AC24" s="12" t="b">
        <f t="shared" si="3"/>
        <v>1</v>
      </c>
      <c r="AD24" s="2" t="b">
        <f t="shared" si="14"/>
        <v>1</v>
      </c>
      <c r="AE24" s="10" t="b">
        <f t="shared" si="4"/>
        <v>0</v>
      </c>
      <c r="AF24" s="2" t="b">
        <f t="shared" si="15"/>
        <v>0</v>
      </c>
      <c r="AG24" s="12" t="b">
        <f t="shared" si="5"/>
        <v>0</v>
      </c>
      <c r="AH24" s="12" t="b">
        <f t="shared" si="16"/>
        <v>1</v>
      </c>
      <c r="AI24" s="2" t="b">
        <f t="shared" si="6"/>
        <v>1</v>
      </c>
      <c r="AJ24" s="2" t="b">
        <f t="shared" si="17"/>
        <v>1</v>
      </c>
      <c r="AK24" s="1"/>
      <c r="AL24" s="5" t="b">
        <f t="shared" si="7"/>
        <v>0</v>
      </c>
      <c r="AM24" s="5" t="b">
        <f t="shared" si="8"/>
        <v>0</v>
      </c>
      <c r="AN24" s="5" t="b">
        <f t="shared" si="9"/>
        <v>0</v>
      </c>
      <c r="AO24" s="5" t="b">
        <f t="shared" si="18"/>
        <v>1</v>
      </c>
      <c r="AP24" s="5" t="b">
        <f t="shared" si="10"/>
        <v>0</v>
      </c>
      <c r="AQ24" s="5" t="str">
        <f t="shared" si="11"/>
        <v>N/A</v>
      </c>
    </row>
    <row r="25" spans="1:43" hidden="1" x14ac:dyDescent="0.35">
      <c r="A25">
        <v>105633</v>
      </c>
      <c r="B25" t="s">
        <v>0</v>
      </c>
      <c r="C25" t="s">
        <v>42</v>
      </c>
      <c r="D25" t="s">
        <v>74</v>
      </c>
      <c r="E25" t="s">
        <v>75</v>
      </c>
      <c r="F25" t="s">
        <v>353</v>
      </c>
      <c r="G25" t="s">
        <v>28</v>
      </c>
      <c r="H25">
        <v>2012</v>
      </c>
      <c r="I25" t="s">
        <v>24</v>
      </c>
      <c r="J25" t="s">
        <v>11</v>
      </c>
      <c r="K25">
        <v>0</v>
      </c>
      <c r="L25" t="b">
        <v>0</v>
      </c>
      <c r="M25" t="b">
        <v>0</v>
      </c>
      <c r="N25" t="b">
        <v>0</v>
      </c>
      <c r="O25" t="s">
        <v>6</v>
      </c>
      <c r="P25">
        <v>0</v>
      </c>
      <c r="Q25">
        <v>3.4279999999999999</v>
      </c>
      <c r="R25" t="s">
        <v>54</v>
      </c>
      <c r="S25">
        <v>2</v>
      </c>
      <c r="T25">
        <v>4</v>
      </c>
      <c r="U25">
        <v>2</v>
      </c>
      <c r="V25">
        <v>2</v>
      </c>
      <c r="W25" t="s">
        <v>76</v>
      </c>
      <c r="X25" s="11" t="b">
        <f t="shared" si="12"/>
        <v>0</v>
      </c>
      <c r="Y25" s="11" t="b">
        <f t="shared" si="0"/>
        <v>0</v>
      </c>
      <c r="Z25" s="3" t="b">
        <f t="shared" si="1"/>
        <v>0</v>
      </c>
      <c r="AA25" s="10" t="b">
        <f t="shared" si="2"/>
        <v>0</v>
      </c>
      <c r="AB25" s="12" t="b">
        <f t="shared" si="13"/>
        <v>1</v>
      </c>
      <c r="AC25" s="12" t="b">
        <f t="shared" si="3"/>
        <v>1</v>
      </c>
      <c r="AD25" s="2" t="b">
        <f t="shared" si="14"/>
        <v>1</v>
      </c>
      <c r="AE25" s="10" t="b">
        <f t="shared" si="4"/>
        <v>0</v>
      </c>
      <c r="AF25" s="2" t="b">
        <f t="shared" si="15"/>
        <v>0</v>
      </c>
      <c r="AG25" s="12" t="b">
        <f t="shared" si="5"/>
        <v>0</v>
      </c>
      <c r="AH25" s="12" t="b">
        <f t="shared" si="16"/>
        <v>0</v>
      </c>
      <c r="AI25" s="2" t="b">
        <f t="shared" si="6"/>
        <v>0</v>
      </c>
      <c r="AJ25" s="2" t="b">
        <f t="shared" si="17"/>
        <v>0</v>
      </c>
      <c r="AK25" s="1"/>
      <c r="AL25" s="5" t="b">
        <f t="shared" si="7"/>
        <v>0</v>
      </c>
      <c r="AM25" s="5" t="b">
        <f t="shared" si="8"/>
        <v>0</v>
      </c>
      <c r="AN25" s="5" t="b">
        <f t="shared" si="9"/>
        <v>0</v>
      </c>
      <c r="AO25" s="5" t="b">
        <f t="shared" si="18"/>
        <v>1</v>
      </c>
      <c r="AP25" s="5" t="b">
        <f t="shared" si="10"/>
        <v>0</v>
      </c>
      <c r="AQ25" s="5" t="str">
        <f t="shared" si="11"/>
        <v>N/A</v>
      </c>
    </row>
    <row r="26" spans="1:43" hidden="1" x14ac:dyDescent="0.35">
      <c r="A26">
        <v>101616</v>
      </c>
      <c r="B26" t="s">
        <v>0</v>
      </c>
      <c r="C26" t="s">
        <v>42</v>
      </c>
      <c r="D26" t="s">
        <v>77</v>
      </c>
      <c r="E26" t="s">
        <v>288</v>
      </c>
      <c r="F26" t="s">
        <v>360</v>
      </c>
      <c r="G26" t="s">
        <v>17</v>
      </c>
      <c r="H26">
        <v>2013</v>
      </c>
      <c r="I26" t="s">
        <v>4</v>
      </c>
      <c r="J26" t="s">
        <v>25</v>
      </c>
      <c r="K26">
        <v>0</v>
      </c>
      <c r="L26" t="b">
        <v>0</v>
      </c>
      <c r="M26" t="b">
        <v>0</v>
      </c>
      <c r="N26" t="b">
        <v>0</v>
      </c>
      <c r="O26" t="s">
        <v>371</v>
      </c>
      <c r="P26">
        <v>50.601999999999997</v>
      </c>
      <c r="Q26" t="s">
        <v>261</v>
      </c>
      <c r="S26">
        <v>4</v>
      </c>
      <c r="T26">
        <v>4</v>
      </c>
      <c r="U26">
        <v>4</v>
      </c>
      <c r="V26">
        <v>4</v>
      </c>
      <c r="W26" t="s">
        <v>78</v>
      </c>
      <c r="X26" s="11" t="b">
        <f t="shared" si="12"/>
        <v>1</v>
      </c>
      <c r="Y26" s="11" t="str">
        <f t="shared" si="0"/>
        <v>NO DATA</v>
      </c>
      <c r="Z26" s="3" t="b">
        <f t="shared" si="1"/>
        <v>1</v>
      </c>
      <c r="AA26" s="10" t="str">
        <f t="shared" si="2"/>
        <v>NO DATA</v>
      </c>
      <c r="AB26" s="12" t="b">
        <f t="shared" si="13"/>
        <v>1</v>
      </c>
      <c r="AC26" s="12" t="b">
        <f t="shared" si="3"/>
        <v>0</v>
      </c>
      <c r="AD26" s="2" t="b">
        <f t="shared" si="14"/>
        <v>1</v>
      </c>
      <c r="AE26" s="10" t="b">
        <f t="shared" si="4"/>
        <v>0</v>
      </c>
      <c r="AF26" s="2" t="b">
        <f t="shared" si="15"/>
        <v>1</v>
      </c>
      <c r="AG26" s="12" t="b">
        <f t="shared" si="5"/>
        <v>0</v>
      </c>
      <c r="AH26" s="12" t="b">
        <f t="shared" si="16"/>
        <v>1</v>
      </c>
      <c r="AI26" s="2" t="b">
        <f t="shared" si="6"/>
        <v>1</v>
      </c>
      <c r="AJ26" s="2" t="b">
        <f t="shared" si="17"/>
        <v>1</v>
      </c>
      <c r="AK26" s="1"/>
      <c r="AL26" s="5" t="b">
        <f t="shared" si="7"/>
        <v>1</v>
      </c>
      <c r="AM26" s="5" t="str">
        <f t="shared" si="8"/>
        <v>N/A</v>
      </c>
      <c r="AN26" s="5" t="str">
        <f t="shared" si="9"/>
        <v>N/A</v>
      </c>
      <c r="AO26" s="5" t="str">
        <f t="shared" si="18"/>
        <v>N/A</v>
      </c>
      <c r="AP26" s="5" t="str">
        <f t="shared" si="10"/>
        <v>N/A</v>
      </c>
      <c r="AQ26" s="5" t="str">
        <f t="shared" si="11"/>
        <v>N/A</v>
      </c>
    </row>
    <row r="27" spans="1:43" hidden="1" x14ac:dyDescent="0.35">
      <c r="A27">
        <v>101300</v>
      </c>
      <c r="B27" t="s">
        <v>0</v>
      </c>
      <c r="C27" t="s">
        <v>42</v>
      </c>
      <c r="D27" t="s">
        <v>79</v>
      </c>
      <c r="E27" t="s">
        <v>286</v>
      </c>
      <c r="F27" t="s">
        <v>356</v>
      </c>
      <c r="G27" t="s">
        <v>21</v>
      </c>
      <c r="H27">
        <v>2000</v>
      </c>
      <c r="I27" t="s">
        <v>4</v>
      </c>
      <c r="J27" t="s">
        <v>18</v>
      </c>
      <c r="K27">
        <v>0</v>
      </c>
      <c r="L27" t="b">
        <v>0</v>
      </c>
      <c r="M27" t="b">
        <v>0</v>
      </c>
      <c r="N27" t="b">
        <v>0</v>
      </c>
      <c r="O27" t="s">
        <v>371</v>
      </c>
      <c r="P27">
        <v>37.079000000000001</v>
      </c>
      <c r="Q27" t="s">
        <v>261</v>
      </c>
      <c r="S27">
        <v>5</v>
      </c>
      <c r="T27" t="s">
        <v>68</v>
      </c>
      <c r="U27">
        <v>5</v>
      </c>
      <c r="V27">
        <v>4</v>
      </c>
      <c r="W27" t="s">
        <v>80</v>
      </c>
      <c r="X27" s="11" t="b">
        <f t="shared" si="12"/>
        <v>1</v>
      </c>
      <c r="Y27" s="11" t="str">
        <f t="shared" si="0"/>
        <v>NO DATA</v>
      </c>
      <c r="Z27" s="3" t="b">
        <f t="shared" si="1"/>
        <v>1</v>
      </c>
      <c r="AA27" s="10" t="str">
        <f t="shared" si="2"/>
        <v>NO DATA</v>
      </c>
      <c r="AB27" s="12" t="b">
        <f t="shared" si="13"/>
        <v>1</v>
      </c>
      <c r="AC27" s="12" t="b">
        <f t="shared" si="3"/>
        <v>1</v>
      </c>
      <c r="AD27" s="2" t="b">
        <f t="shared" si="14"/>
        <v>1</v>
      </c>
      <c r="AE27" s="10" t="b">
        <f t="shared" si="4"/>
        <v>0</v>
      </c>
      <c r="AF27" s="2" t="b">
        <f t="shared" si="15"/>
        <v>1</v>
      </c>
      <c r="AG27" s="12" t="b">
        <f t="shared" si="5"/>
        <v>0</v>
      </c>
      <c r="AH27" s="12" t="b">
        <f t="shared" si="16"/>
        <v>1</v>
      </c>
      <c r="AI27" s="2" t="b">
        <f t="shared" si="6"/>
        <v>1</v>
      </c>
      <c r="AJ27" s="2" t="b">
        <f t="shared" si="17"/>
        <v>1</v>
      </c>
      <c r="AK27" s="1"/>
      <c r="AL27" s="5" t="b">
        <f t="shared" si="7"/>
        <v>1</v>
      </c>
      <c r="AM27" s="5" t="str">
        <f t="shared" si="8"/>
        <v>N/A</v>
      </c>
      <c r="AN27" s="5" t="str">
        <f t="shared" si="9"/>
        <v>N/A</v>
      </c>
      <c r="AO27" s="5" t="str">
        <f t="shared" si="18"/>
        <v>N/A</v>
      </c>
      <c r="AP27" s="5" t="str">
        <f t="shared" si="10"/>
        <v>N/A</v>
      </c>
      <c r="AQ27" s="5" t="str">
        <f t="shared" si="11"/>
        <v>N/A</v>
      </c>
    </row>
    <row r="28" spans="1:43" hidden="1" x14ac:dyDescent="0.35">
      <c r="A28">
        <v>103437</v>
      </c>
      <c r="B28" t="s">
        <v>0</v>
      </c>
      <c r="C28" t="s">
        <v>42</v>
      </c>
      <c r="D28" t="s">
        <v>81</v>
      </c>
      <c r="E28" t="s">
        <v>303</v>
      </c>
      <c r="F28" t="s">
        <v>356</v>
      </c>
      <c r="G28" t="s">
        <v>21</v>
      </c>
      <c r="H28">
        <v>2006</v>
      </c>
      <c r="I28" t="s">
        <v>4</v>
      </c>
      <c r="J28" t="s">
        <v>53</v>
      </c>
      <c r="K28">
        <v>0</v>
      </c>
      <c r="L28" t="b">
        <v>0</v>
      </c>
      <c r="M28" t="b">
        <v>0</v>
      </c>
      <c r="N28" t="b">
        <v>0</v>
      </c>
      <c r="O28" t="s">
        <v>371</v>
      </c>
      <c r="P28">
        <v>26.015999999999998</v>
      </c>
      <c r="Q28" t="s">
        <v>261</v>
      </c>
      <c r="S28">
        <v>5</v>
      </c>
      <c r="T28" t="s">
        <v>68</v>
      </c>
      <c r="U28">
        <v>5</v>
      </c>
      <c r="V28">
        <v>4</v>
      </c>
      <c r="W28" t="s">
        <v>82</v>
      </c>
      <c r="X28" s="11" t="b">
        <f t="shared" si="12"/>
        <v>0</v>
      </c>
      <c r="Y28" s="11" t="str">
        <f t="shared" si="0"/>
        <v>NO DATA</v>
      </c>
      <c r="Z28" s="3" t="b">
        <f t="shared" si="1"/>
        <v>0</v>
      </c>
      <c r="AA28" s="10" t="str">
        <f t="shared" si="2"/>
        <v>NO DATA</v>
      </c>
      <c r="AB28" s="12" t="b">
        <f t="shared" si="13"/>
        <v>1</v>
      </c>
      <c r="AC28" s="12" t="b">
        <f t="shared" si="3"/>
        <v>1</v>
      </c>
      <c r="AD28" s="2" t="b">
        <f t="shared" si="14"/>
        <v>1</v>
      </c>
      <c r="AE28" s="10" t="b">
        <f t="shared" si="4"/>
        <v>0</v>
      </c>
      <c r="AF28" s="2" t="b">
        <f t="shared" si="15"/>
        <v>1</v>
      </c>
      <c r="AG28" s="12" t="b">
        <f t="shared" si="5"/>
        <v>0</v>
      </c>
      <c r="AH28" s="12" t="b">
        <f t="shared" si="16"/>
        <v>1</v>
      </c>
      <c r="AI28" s="2" t="b">
        <f t="shared" si="6"/>
        <v>1</v>
      </c>
      <c r="AJ28" s="2" t="b">
        <f t="shared" si="17"/>
        <v>1</v>
      </c>
      <c r="AK28" s="1"/>
      <c r="AL28" s="5" t="b">
        <f t="shared" si="7"/>
        <v>0</v>
      </c>
      <c r="AM28" s="5" t="b">
        <f t="shared" si="8"/>
        <v>0</v>
      </c>
      <c r="AN28" s="5" t="b">
        <f t="shared" si="9"/>
        <v>0</v>
      </c>
      <c r="AO28" s="5" t="b">
        <f t="shared" si="18"/>
        <v>1</v>
      </c>
      <c r="AP28" s="5" t="b">
        <f t="shared" si="10"/>
        <v>0</v>
      </c>
      <c r="AQ28" s="5" t="str">
        <f t="shared" si="11"/>
        <v>N/A</v>
      </c>
    </row>
    <row r="29" spans="1:43" hidden="1" x14ac:dyDescent="0.35">
      <c r="A29">
        <v>105164</v>
      </c>
      <c r="B29" t="s">
        <v>0</v>
      </c>
      <c r="C29" t="s">
        <v>42</v>
      </c>
      <c r="D29" t="s">
        <v>83</v>
      </c>
      <c r="E29" t="s">
        <v>315</v>
      </c>
      <c r="F29" t="s">
        <v>357</v>
      </c>
      <c r="G29" t="s">
        <v>84</v>
      </c>
      <c r="H29">
        <v>2022</v>
      </c>
      <c r="I29" t="s">
        <v>85</v>
      </c>
      <c r="J29" t="s">
        <v>44</v>
      </c>
      <c r="K29">
        <v>0</v>
      </c>
      <c r="L29" t="b">
        <v>0</v>
      </c>
      <c r="M29" t="b">
        <v>0</v>
      </c>
      <c r="N29" t="b">
        <v>0</v>
      </c>
      <c r="O29" t="s">
        <v>371</v>
      </c>
      <c r="P29">
        <v>24.32</v>
      </c>
      <c r="Q29" t="s">
        <v>261</v>
      </c>
      <c r="S29">
        <v>4</v>
      </c>
      <c r="T29" t="s">
        <v>68</v>
      </c>
      <c r="U29">
        <v>5</v>
      </c>
      <c r="V29">
        <v>5</v>
      </c>
      <c r="W29" t="s">
        <v>86</v>
      </c>
      <c r="X29" s="11" t="b">
        <f t="shared" si="12"/>
        <v>0</v>
      </c>
      <c r="Y29" s="11" t="str">
        <f t="shared" si="0"/>
        <v>NO DATA</v>
      </c>
      <c r="Z29" s="3" t="b">
        <f t="shared" si="1"/>
        <v>0</v>
      </c>
      <c r="AA29" s="10" t="str">
        <f t="shared" si="2"/>
        <v>NO DATA</v>
      </c>
      <c r="AB29" s="12" t="b">
        <f t="shared" si="13"/>
        <v>1</v>
      </c>
      <c r="AC29" s="12" t="b">
        <f t="shared" si="3"/>
        <v>0</v>
      </c>
      <c r="AD29" s="2" t="b">
        <f t="shared" si="14"/>
        <v>1</v>
      </c>
      <c r="AE29" s="10" t="b">
        <f t="shared" si="4"/>
        <v>1</v>
      </c>
      <c r="AF29" s="2" t="b">
        <f t="shared" si="15"/>
        <v>1</v>
      </c>
      <c r="AG29" s="12" t="b">
        <f t="shared" si="5"/>
        <v>0</v>
      </c>
      <c r="AH29" s="12" t="b">
        <f t="shared" si="16"/>
        <v>1</v>
      </c>
      <c r="AI29" s="2" t="b">
        <f t="shared" si="6"/>
        <v>1</v>
      </c>
      <c r="AJ29" s="2" t="b">
        <f t="shared" si="17"/>
        <v>1</v>
      </c>
      <c r="AK29" s="1"/>
      <c r="AL29" s="5" t="b">
        <f t="shared" si="7"/>
        <v>0</v>
      </c>
      <c r="AM29" s="5" t="b">
        <f t="shared" si="8"/>
        <v>0</v>
      </c>
      <c r="AN29" s="5" t="b">
        <f t="shared" si="9"/>
        <v>0</v>
      </c>
      <c r="AO29" s="5" t="b">
        <f t="shared" si="18"/>
        <v>1</v>
      </c>
      <c r="AP29" s="5" t="b">
        <f t="shared" si="10"/>
        <v>0</v>
      </c>
      <c r="AQ29" s="5" t="str">
        <f t="shared" si="11"/>
        <v>N/A</v>
      </c>
    </row>
    <row r="30" spans="1:43" hidden="1" x14ac:dyDescent="0.35">
      <c r="A30">
        <v>103120</v>
      </c>
      <c r="B30" t="s">
        <v>0</v>
      </c>
      <c r="C30" t="s">
        <v>42</v>
      </c>
      <c r="D30" t="s">
        <v>87</v>
      </c>
      <c r="E30" t="s">
        <v>301</v>
      </c>
      <c r="F30" t="s">
        <v>356</v>
      </c>
      <c r="G30" t="s">
        <v>21</v>
      </c>
      <c r="H30">
        <v>1999</v>
      </c>
      <c r="I30" t="s">
        <v>88</v>
      </c>
      <c r="J30" t="s">
        <v>18</v>
      </c>
      <c r="K30">
        <v>0</v>
      </c>
      <c r="L30" t="b">
        <v>0</v>
      </c>
      <c r="M30" t="b">
        <v>0</v>
      </c>
      <c r="N30" t="b">
        <v>0</v>
      </c>
      <c r="O30" t="s">
        <v>371</v>
      </c>
      <c r="P30" t="s">
        <v>261</v>
      </c>
      <c r="Q30" t="s">
        <v>261</v>
      </c>
      <c r="S30">
        <v>4</v>
      </c>
      <c r="T30" t="s">
        <v>68</v>
      </c>
      <c r="U30">
        <v>5</v>
      </c>
      <c r="V30">
        <v>5</v>
      </c>
      <c r="W30" t="s">
        <v>86</v>
      </c>
      <c r="X30" s="11" t="str">
        <f t="shared" si="12"/>
        <v>No Data</v>
      </c>
      <c r="Y30" s="11" t="str">
        <f t="shared" si="0"/>
        <v>NO DATA</v>
      </c>
      <c r="Z30" s="3" t="str">
        <f t="shared" si="1"/>
        <v>No Data</v>
      </c>
      <c r="AA30" s="10" t="str">
        <f t="shared" si="2"/>
        <v>NO DATA</v>
      </c>
      <c r="AB30" s="12" t="b">
        <f t="shared" si="13"/>
        <v>1</v>
      </c>
      <c r="AC30" s="12" t="b">
        <f t="shared" si="3"/>
        <v>1</v>
      </c>
      <c r="AD30" s="2" t="b">
        <f t="shared" si="14"/>
        <v>1</v>
      </c>
      <c r="AE30" s="10" t="b">
        <f t="shared" si="4"/>
        <v>0</v>
      </c>
      <c r="AF30" s="2" t="b">
        <f t="shared" si="15"/>
        <v>1</v>
      </c>
      <c r="AG30" s="12" t="b">
        <f t="shared" si="5"/>
        <v>0</v>
      </c>
      <c r="AH30" s="12" t="b">
        <f t="shared" si="16"/>
        <v>1</v>
      </c>
      <c r="AI30" s="2" t="b">
        <f t="shared" si="6"/>
        <v>1</v>
      </c>
      <c r="AJ30" s="2" t="b">
        <f t="shared" si="17"/>
        <v>1</v>
      </c>
      <c r="AK30" s="1"/>
      <c r="AL30" s="5" t="b">
        <f t="shared" si="7"/>
        <v>0</v>
      </c>
      <c r="AM30" s="5" t="b">
        <f t="shared" si="8"/>
        <v>0</v>
      </c>
      <c r="AN30" s="5" t="b">
        <f t="shared" si="9"/>
        <v>0</v>
      </c>
      <c r="AO30" s="5" t="b">
        <f t="shared" si="18"/>
        <v>1</v>
      </c>
      <c r="AP30" s="5" t="str">
        <f t="shared" si="10"/>
        <v>N/A</v>
      </c>
      <c r="AQ30" s="5" t="str">
        <f t="shared" si="11"/>
        <v>N/A</v>
      </c>
    </row>
    <row r="31" spans="1:43" hidden="1" x14ac:dyDescent="0.35">
      <c r="A31">
        <v>100974</v>
      </c>
      <c r="B31" t="s">
        <v>0</v>
      </c>
      <c r="C31" t="s">
        <v>42</v>
      </c>
      <c r="D31" t="s">
        <v>89</v>
      </c>
      <c r="E31" t="s">
        <v>283</v>
      </c>
      <c r="F31" t="s">
        <v>357</v>
      </c>
      <c r="G31" t="s">
        <v>84</v>
      </c>
      <c r="H31">
        <v>2022</v>
      </c>
      <c r="I31" t="s">
        <v>85</v>
      </c>
      <c r="J31" t="s">
        <v>18</v>
      </c>
      <c r="K31">
        <v>0</v>
      </c>
      <c r="L31" t="b">
        <v>0</v>
      </c>
      <c r="M31" t="b">
        <v>0</v>
      </c>
      <c r="N31" t="b">
        <v>0</v>
      </c>
      <c r="O31" t="s">
        <v>371</v>
      </c>
      <c r="P31">
        <v>0</v>
      </c>
      <c r="Q31" t="s">
        <v>261</v>
      </c>
      <c r="S31">
        <v>4</v>
      </c>
      <c r="T31" t="s">
        <v>68</v>
      </c>
      <c r="U31">
        <v>4</v>
      </c>
      <c r="V31">
        <v>5</v>
      </c>
      <c r="W31" t="s">
        <v>90</v>
      </c>
      <c r="X31" s="11" t="b">
        <f t="shared" si="12"/>
        <v>0</v>
      </c>
      <c r="Y31" s="11" t="str">
        <f t="shared" si="0"/>
        <v>NO DATA</v>
      </c>
      <c r="Z31" s="3" t="b">
        <f t="shared" si="1"/>
        <v>0</v>
      </c>
      <c r="AA31" s="10" t="str">
        <f t="shared" si="2"/>
        <v>NO DATA</v>
      </c>
      <c r="AB31" s="12" t="b">
        <f t="shared" si="13"/>
        <v>1</v>
      </c>
      <c r="AC31" s="12" t="b">
        <f t="shared" si="3"/>
        <v>0</v>
      </c>
      <c r="AD31" s="2" t="b">
        <f t="shared" si="14"/>
        <v>1</v>
      </c>
      <c r="AE31" s="10" t="b">
        <f t="shared" si="4"/>
        <v>0</v>
      </c>
      <c r="AF31" s="2" t="b">
        <f t="shared" si="15"/>
        <v>1</v>
      </c>
      <c r="AG31" s="12" t="b">
        <f t="shared" si="5"/>
        <v>0</v>
      </c>
      <c r="AH31" s="12" t="b">
        <f t="shared" si="16"/>
        <v>1</v>
      </c>
      <c r="AI31" s="2" t="b">
        <f t="shared" si="6"/>
        <v>1</v>
      </c>
      <c r="AJ31" s="2" t="b">
        <f t="shared" si="17"/>
        <v>1</v>
      </c>
      <c r="AK31" s="1"/>
      <c r="AL31" s="5" t="b">
        <f t="shared" si="7"/>
        <v>0</v>
      </c>
      <c r="AM31" s="5" t="b">
        <f t="shared" si="8"/>
        <v>0</v>
      </c>
      <c r="AN31" s="5" t="b">
        <f t="shared" si="9"/>
        <v>0</v>
      </c>
      <c r="AO31" s="5" t="b">
        <f t="shared" si="18"/>
        <v>1</v>
      </c>
      <c r="AP31" s="5" t="b">
        <f t="shared" si="10"/>
        <v>0</v>
      </c>
      <c r="AQ31" s="5" t="str">
        <f t="shared" si="11"/>
        <v>N/A</v>
      </c>
    </row>
    <row r="32" spans="1:43" hidden="1" x14ac:dyDescent="0.35">
      <c r="A32">
        <v>102017</v>
      </c>
      <c r="B32" t="s">
        <v>0</v>
      </c>
      <c r="C32" t="s">
        <v>42</v>
      </c>
      <c r="D32" t="s">
        <v>91</v>
      </c>
      <c r="E32" t="s">
        <v>291</v>
      </c>
      <c r="F32" t="s">
        <v>356</v>
      </c>
      <c r="G32" t="s">
        <v>21</v>
      </c>
      <c r="H32">
        <v>2022</v>
      </c>
      <c r="I32" t="s">
        <v>4</v>
      </c>
      <c r="J32" t="s">
        <v>92</v>
      </c>
      <c r="K32">
        <v>0</v>
      </c>
      <c r="L32" t="b">
        <v>0</v>
      </c>
      <c r="M32" t="b">
        <v>0</v>
      </c>
      <c r="N32" t="b">
        <v>0</v>
      </c>
      <c r="O32" t="s">
        <v>371</v>
      </c>
      <c r="P32" t="s">
        <v>261</v>
      </c>
      <c r="Q32" t="s">
        <v>261</v>
      </c>
      <c r="S32">
        <v>4</v>
      </c>
      <c r="T32" t="s">
        <v>68</v>
      </c>
      <c r="U32">
        <v>5</v>
      </c>
      <c r="V32">
        <v>5</v>
      </c>
      <c r="W32" t="s">
        <v>93</v>
      </c>
      <c r="X32" s="11" t="str">
        <f t="shared" si="12"/>
        <v>No Data</v>
      </c>
      <c r="Y32" s="11" t="str">
        <f t="shared" si="0"/>
        <v>NO DATA</v>
      </c>
      <c r="Z32" s="3" t="str">
        <f t="shared" si="1"/>
        <v>No Data</v>
      </c>
      <c r="AA32" s="10" t="str">
        <f t="shared" si="2"/>
        <v>NO DATA</v>
      </c>
      <c r="AB32" s="12" t="b">
        <f t="shared" si="13"/>
        <v>1</v>
      </c>
      <c r="AC32" s="12" t="b">
        <f t="shared" si="3"/>
        <v>1</v>
      </c>
      <c r="AD32" s="2" t="b">
        <f t="shared" si="14"/>
        <v>1</v>
      </c>
      <c r="AE32" s="10" t="b">
        <f t="shared" si="4"/>
        <v>0</v>
      </c>
      <c r="AF32" s="2" t="b">
        <f t="shared" si="15"/>
        <v>1</v>
      </c>
      <c r="AG32" s="12" t="b">
        <f t="shared" si="5"/>
        <v>0</v>
      </c>
      <c r="AH32" s="12" t="b">
        <f t="shared" si="16"/>
        <v>1</v>
      </c>
      <c r="AI32" s="2" t="b">
        <f t="shared" si="6"/>
        <v>1</v>
      </c>
      <c r="AJ32" s="2" t="b">
        <f t="shared" si="17"/>
        <v>1</v>
      </c>
      <c r="AK32" s="1"/>
      <c r="AL32" s="5" t="b">
        <f t="shared" si="7"/>
        <v>0</v>
      </c>
      <c r="AM32" s="5" t="b">
        <f t="shared" si="8"/>
        <v>0</v>
      </c>
      <c r="AN32" s="5" t="b">
        <f t="shared" si="9"/>
        <v>0</v>
      </c>
      <c r="AO32" s="5" t="b">
        <f t="shared" si="18"/>
        <v>1</v>
      </c>
      <c r="AP32" s="5" t="str">
        <f t="shared" si="10"/>
        <v>N/A</v>
      </c>
      <c r="AQ32" s="5" t="str">
        <f t="shared" si="11"/>
        <v>N/A</v>
      </c>
    </row>
    <row r="33" spans="1:43" hidden="1" x14ac:dyDescent="0.35">
      <c r="A33">
        <v>102603</v>
      </c>
      <c r="B33" t="s">
        <v>0</v>
      </c>
      <c r="C33" t="s">
        <v>42</v>
      </c>
      <c r="D33" t="s">
        <v>94</v>
      </c>
      <c r="E33" t="s">
        <v>297</v>
      </c>
      <c r="F33" t="s">
        <v>352</v>
      </c>
      <c r="G33" t="s">
        <v>28</v>
      </c>
      <c r="H33">
        <v>2022</v>
      </c>
      <c r="I33" t="s">
        <v>29</v>
      </c>
      <c r="J33" t="s">
        <v>95</v>
      </c>
      <c r="K33">
        <v>0</v>
      </c>
      <c r="L33" t="b">
        <v>0</v>
      </c>
      <c r="M33" t="b">
        <v>0</v>
      </c>
      <c r="N33" t="b">
        <v>0</v>
      </c>
      <c r="O33" t="s">
        <v>6</v>
      </c>
      <c r="P33">
        <v>83.332999999999998</v>
      </c>
      <c r="Q33">
        <v>52.494</v>
      </c>
      <c r="R33">
        <v>4</v>
      </c>
      <c r="S33">
        <v>2</v>
      </c>
      <c r="T33">
        <v>4</v>
      </c>
      <c r="U33">
        <v>5</v>
      </c>
      <c r="V33">
        <v>5</v>
      </c>
      <c r="W33" t="s">
        <v>96</v>
      </c>
      <c r="X33" s="11" t="b">
        <f t="shared" si="12"/>
        <v>1</v>
      </c>
      <c r="Y33" s="11" t="b">
        <f t="shared" si="0"/>
        <v>1</v>
      </c>
      <c r="Z33" s="3" t="b">
        <f t="shared" si="1"/>
        <v>1</v>
      </c>
      <c r="AA33" s="10" t="b">
        <f t="shared" si="2"/>
        <v>0</v>
      </c>
      <c r="AB33" s="12" t="b">
        <f t="shared" si="13"/>
        <v>1</v>
      </c>
      <c r="AC33" s="12" t="b">
        <f t="shared" si="3"/>
        <v>1</v>
      </c>
      <c r="AD33" s="2" t="b">
        <f t="shared" si="14"/>
        <v>1</v>
      </c>
      <c r="AE33" s="10" t="b">
        <f t="shared" si="4"/>
        <v>0</v>
      </c>
      <c r="AF33" s="2" t="b">
        <f t="shared" si="15"/>
        <v>0</v>
      </c>
      <c r="AG33" s="12" t="b">
        <f t="shared" si="5"/>
        <v>0</v>
      </c>
      <c r="AH33" s="12" t="b">
        <f t="shared" si="16"/>
        <v>1</v>
      </c>
      <c r="AI33" s="2" t="b">
        <f t="shared" si="6"/>
        <v>1</v>
      </c>
      <c r="AJ33" s="2" t="b">
        <f t="shared" si="17"/>
        <v>1</v>
      </c>
      <c r="AK33" s="1"/>
      <c r="AL33" s="5" t="b">
        <f t="shared" si="7"/>
        <v>0</v>
      </c>
      <c r="AM33" s="5" t="b">
        <f t="shared" si="8"/>
        <v>0</v>
      </c>
      <c r="AN33" s="5" t="b">
        <f t="shared" si="9"/>
        <v>1</v>
      </c>
      <c r="AO33" s="5" t="str">
        <f t="shared" si="18"/>
        <v>N/A</v>
      </c>
      <c r="AP33" s="5" t="str">
        <f t="shared" si="10"/>
        <v>N/A</v>
      </c>
      <c r="AQ33" s="5" t="str">
        <f t="shared" si="11"/>
        <v>N/A</v>
      </c>
    </row>
    <row r="34" spans="1:43" hidden="1" x14ac:dyDescent="0.35">
      <c r="A34">
        <v>101756</v>
      </c>
      <c r="B34" t="s">
        <v>0</v>
      </c>
      <c r="C34" t="s">
        <v>42</v>
      </c>
      <c r="D34" t="s">
        <v>97</v>
      </c>
      <c r="E34" t="s">
        <v>289</v>
      </c>
      <c r="F34" t="s">
        <v>352</v>
      </c>
      <c r="G34" t="s">
        <v>3</v>
      </c>
      <c r="H34">
        <v>2022</v>
      </c>
      <c r="I34" t="s">
        <v>24</v>
      </c>
      <c r="J34" t="s">
        <v>18</v>
      </c>
      <c r="K34">
        <v>0</v>
      </c>
      <c r="L34" t="b">
        <v>1</v>
      </c>
      <c r="M34" t="b">
        <v>0</v>
      </c>
      <c r="N34" t="b">
        <v>0</v>
      </c>
      <c r="O34" t="s">
        <v>371</v>
      </c>
      <c r="P34">
        <v>29.103999999999999</v>
      </c>
      <c r="Q34" t="s">
        <v>261</v>
      </c>
      <c r="R34">
        <v>3</v>
      </c>
      <c r="S34">
        <v>4</v>
      </c>
      <c r="T34">
        <v>4</v>
      </c>
      <c r="U34">
        <v>2</v>
      </c>
      <c r="V34">
        <v>4</v>
      </c>
      <c r="W34" t="s">
        <v>98</v>
      </c>
      <c r="X34" s="11" t="b">
        <f t="shared" si="12"/>
        <v>0</v>
      </c>
      <c r="Y34" s="11" t="str">
        <f t="shared" ref="Y34:Y65" si="19">IF(O34="yes",IF(Q34&gt;30,TRUE,FALSE),"NO DATA")</f>
        <v>NO DATA</v>
      </c>
      <c r="Z34" s="3" t="b">
        <f t="shared" ref="Z34:Z65" si="20">IF(AND(X34="No Data",Y34="No Data")=TRUE,"No Data",OR(X34=TRUE,Y34=TRUE))</f>
        <v>0</v>
      </c>
      <c r="AA34" s="10" t="b">
        <f t="shared" ref="AA34:AA65" si="21">IF(R34&lt;&gt;"",IF(R34&lt;3,TRUE,FALSE),"NO DATA")</f>
        <v>0</v>
      </c>
      <c r="AB34" s="12" t="b">
        <f t="shared" ref="AB34:AB65" si="22">IF(I34&lt;&gt;"",TRUE,FALSE)</f>
        <v>1</v>
      </c>
      <c r="AC34" s="12" t="b">
        <f t="shared" ref="AC34:AC65" si="23">AND(OR(G34="G1",G34="G2",G34="T1",G34="t2"),K34=0)</f>
        <v>0</v>
      </c>
      <c r="AD34" s="2" t="b">
        <f t="shared" si="14"/>
        <v>1</v>
      </c>
      <c r="AE34" s="10" t="b">
        <f t="shared" ref="AE34:AE65" si="24">AND(J34="U = Unknown",H34&gt;2011)</f>
        <v>0</v>
      </c>
      <c r="AF34" s="2" t="b">
        <f t="shared" si="15"/>
        <v>1</v>
      </c>
      <c r="AG34" s="12" t="b">
        <f t="shared" ref="AG34:AG65" si="25">OR(L34=TRUE,M34=TRUE,N34=TRUE)</f>
        <v>1</v>
      </c>
      <c r="AH34" s="12" t="b">
        <f t="shared" si="16"/>
        <v>0</v>
      </c>
      <c r="AI34" s="2" t="b">
        <f t="shared" ref="AI34:AI65" si="26">OR(AG34=TRUE,AH34=TRUE)</f>
        <v>1</v>
      </c>
      <c r="AJ34" s="2" t="b">
        <f t="shared" si="17"/>
        <v>1</v>
      </c>
      <c r="AK34" s="1"/>
      <c r="AL34" s="5" t="b">
        <f t="shared" ref="AL34:AL65" si="27">AND(Z34=TRUE,AD34=TRUE,AF34=TRUE,AI34=TRUE,AJ34=TRUE)</f>
        <v>0</v>
      </c>
      <c r="AM34" s="5" t="b">
        <f t="shared" ref="AM34:AM65" si="28">IF(AL34=FALSE,IF(AND(Z34=TRUE,AD34=TRUE,AF34=TRUE)=TRUE,TRUE,FALSE),"N/A")</f>
        <v>0</v>
      </c>
      <c r="AN34" s="5" t="b">
        <f t="shared" ref="AN34:AN65" si="29">IF(AM34="N/A","N/A",IF(AM34=FALSE,IF(AND(Z34=TRUE,AD34=TRUE)=TRUE,TRUE,FALSE),"N/A"))</f>
        <v>0</v>
      </c>
      <c r="AO34" s="5" t="b">
        <f t="shared" si="18"/>
        <v>1</v>
      </c>
      <c r="AP34" s="5" t="b">
        <f t="shared" ref="AP34:AP65" si="30">IF(Z34=FALSE,IF(AA34=TRUE,TRUE,FALSE),"N/A")</f>
        <v>0</v>
      </c>
      <c r="AQ34" s="5" t="str">
        <f t="shared" ref="AQ34:AQ66" si="31">IF(AD34=FALSE,IF(AE34=TRUE,TRUE,FALSE),"N/A")</f>
        <v>N/A</v>
      </c>
    </row>
    <row r="35" spans="1:43" hidden="1" x14ac:dyDescent="0.35">
      <c r="A35">
        <v>104138</v>
      </c>
      <c r="B35" t="s">
        <v>0</v>
      </c>
      <c r="C35" t="s">
        <v>42</v>
      </c>
      <c r="D35" t="s">
        <v>99</v>
      </c>
      <c r="E35" t="s">
        <v>100</v>
      </c>
      <c r="F35" t="s">
        <v>367</v>
      </c>
      <c r="G35" t="s">
        <v>28</v>
      </c>
      <c r="H35">
        <v>2012</v>
      </c>
      <c r="I35" t="s">
        <v>29</v>
      </c>
      <c r="J35" t="s">
        <v>5</v>
      </c>
      <c r="K35">
        <v>0</v>
      </c>
      <c r="L35" t="b">
        <v>0</v>
      </c>
      <c r="M35" t="b">
        <v>0</v>
      </c>
      <c r="N35" t="b">
        <v>0</v>
      </c>
      <c r="O35" t="s">
        <v>6</v>
      </c>
      <c r="P35">
        <v>39.473999999999997</v>
      </c>
      <c r="Q35">
        <v>16.818999999999999</v>
      </c>
      <c r="R35">
        <v>3</v>
      </c>
      <c r="S35">
        <v>4</v>
      </c>
      <c r="T35">
        <v>4</v>
      </c>
      <c r="U35">
        <v>5</v>
      </c>
      <c r="V35">
        <v>5</v>
      </c>
      <c r="W35" t="s">
        <v>101</v>
      </c>
      <c r="X35" s="11" t="b">
        <f t="shared" si="12"/>
        <v>1</v>
      </c>
      <c r="Y35" s="11" t="b">
        <f t="shared" si="19"/>
        <v>0</v>
      </c>
      <c r="Z35" s="3" t="b">
        <f t="shared" si="20"/>
        <v>1</v>
      </c>
      <c r="AA35" s="10" t="b">
        <f t="shared" si="21"/>
        <v>0</v>
      </c>
      <c r="AB35" s="12" t="b">
        <f t="shared" si="22"/>
        <v>1</v>
      </c>
      <c r="AC35" s="12" t="b">
        <f t="shared" si="23"/>
        <v>1</v>
      </c>
      <c r="AD35" s="2" t="b">
        <f t="shared" si="14"/>
        <v>1</v>
      </c>
      <c r="AE35" s="10" t="b">
        <f t="shared" si="24"/>
        <v>0</v>
      </c>
      <c r="AF35" s="2" t="b">
        <f t="shared" si="15"/>
        <v>1</v>
      </c>
      <c r="AG35" s="12" t="b">
        <f t="shared" si="25"/>
        <v>0</v>
      </c>
      <c r="AH35" s="12" t="b">
        <f t="shared" si="16"/>
        <v>1</v>
      </c>
      <c r="AI35" s="2" t="b">
        <f t="shared" si="26"/>
        <v>1</v>
      </c>
      <c r="AJ35" s="2" t="b">
        <f t="shared" si="17"/>
        <v>1</v>
      </c>
      <c r="AK35" s="1"/>
      <c r="AL35" s="5" t="b">
        <f t="shared" si="27"/>
        <v>1</v>
      </c>
      <c r="AM35" s="5" t="str">
        <f t="shared" si="28"/>
        <v>N/A</v>
      </c>
      <c r="AN35" s="5" t="str">
        <f t="shared" si="29"/>
        <v>N/A</v>
      </c>
      <c r="AO35" s="5" t="str">
        <f t="shared" si="18"/>
        <v>N/A</v>
      </c>
      <c r="AP35" s="5" t="str">
        <f t="shared" si="30"/>
        <v>N/A</v>
      </c>
      <c r="AQ35" s="5" t="str">
        <f t="shared" si="31"/>
        <v>N/A</v>
      </c>
    </row>
    <row r="36" spans="1:43" hidden="1" x14ac:dyDescent="0.35">
      <c r="A36">
        <v>100258</v>
      </c>
      <c r="B36" t="s">
        <v>0</v>
      </c>
      <c r="C36" t="s">
        <v>42</v>
      </c>
      <c r="D36" t="s">
        <v>102</v>
      </c>
      <c r="E36" t="s">
        <v>279</v>
      </c>
      <c r="F36" t="s">
        <v>352</v>
      </c>
      <c r="G36" t="s">
        <v>14</v>
      </c>
      <c r="H36">
        <v>2022</v>
      </c>
      <c r="I36" t="s">
        <v>24</v>
      </c>
      <c r="J36" t="s">
        <v>18</v>
      </c>
      <c r="K36">
        <v>0</v>
      </c>
      <c r="L36" t="b">
        <v>0</v>
      </c>
      <c r="M36" t="b">
        <v>0</v>
      </c>
      <c r="N36" t="b">
        <v>0</v>
      </c>
      <c r="O36" t="s">
        <v>6</v>
      </c>
      <c r="P36">
        <v>33.332999999999998</v>
      </c>
      <c r="Q36">
        <v>3.87</v>
      </c>
      <c r="R36">
        <v>3</v>
      </c>
      <c r="S36">
        <v>2</v>
      </c>
      <c r="T36">
        <v>1</v>
      </c>
      <c r="U36">
        <v>4</v>
      </c>
      <c r="V36">
        <v>4</v>
      </c>
      <c r="W36" t="s">
        <v>103</v>
      </c>
      <c r="X36" s="11" t="b">
        <f t="shared" si="12"/>
        <v>1</v>
      </c>
      <c r="Y36" s="11" t="b">
        <f t="shared" si="19"/>
        <v>0</v>
      </c>
      <c r="Z36" s="3" t="b">
        <f t="shared" si="20"/>
        <v>1</v>
      </c>
      <c r="AA36" s="10" t="b">
        <f t="shared" si="21"/>
        <v>0</v>
      </c>
      <c r="AB36" s="12" t="b">
        <f t="shared" si="22"/>
        <v>1</v>
      </c>
      <c r="AC36" s="12" t="b">
        <f t="shared" si="23"/>
        <v>1</v>
      </c>
      <c r="AD36" s="2" t="b">
        <f t="shared" si="14"/>
        <v>1</v>
      </c>
      <c r="AE36" s="10" t="b">
        <f t="shared" si="24"/>
        <v>0</v>
      </c>
      <c r="AF36" s="2" t="b">
        <f t="shared" si="15"/>
        <v>0</v>
      </c>
      <c r="AG36" s="12" t="b">
        <f t="shared" si="25"/>
        <v>0</v>
      </c>
      <c r="AH36" s="12" t="b">
        <f t="shared" si="16"/>
        <v>1</v>
      </c>
      <c r="AI36" s="2" t="b">
        <f t="shared" si="26"/>
        <v>1</v>
      </c>
      <c r="AJ36" s="2" t="b">
        <f t="shared" si="17"/>
        <v>1</v>
      </c>
      <c r="AK36" s="1"/>
      <c r="AL36" s="5" t="b">
        <f t="shared" si="27"/>
        <v>0</v>
      </c>
      <c r="AM36" s="5" t="b">
        <f t="shared" si="28"/>
        <v>0</v>
      </c>
      <c r="AN36" s="5" t="b">
        <f t="shared" si="29"/>
        <v>1</v>
      </c>
      <c r="AO36" s="5" t="str">
        <f t="shared" si="18"/>
        <v>N/A</v>
      </c>
      <c r="AP36" s="5" t="str">
        <f t="shared" si="30"/>
        <v>N/A</v>
      </c>
      <c r="AQ36" s="5" t="str">
        <f t="shared" si="31"/>
        <v>N/A</v>
      </c>
    </row>
    <row r="37" spans="1:43" hidden="1" x14ac:dyDescent="0.35">
      <c r="A37">
        <v>100352</v>
      </c>
      <c r="B37" t="s">
        <v>0</v>
      </c>
      <c r="C37" t="s">
        <v>42</v>
      </c>
      <c r="D37" t="s">
        <v>104</v>
      </c>
      <c r="E37" t="s">
        <v>105</v>
      </c>
      <c r="F37" t="s">
        <v>353</v>
      </c>
      <c r="G37" t="s">
        <v>50</v>
      </c>
      <c r="H37">
        <v>1996</v>
      </c>
      <c r="I37" t="s">
        <v>24</v>
      </c>
      <c r="J37" t="s">
        <v>5</v>
      </c>
      <c r="K37">
        <v>0</v>
      </c>
      <c r="L37" t="b">
        <v>0</v>
      </c>
      <c r="M37" t="b">
        <v>0</v>
      </c>
      <c r="N37" t="b">
        <v>0</v>
      </c>
      <c r="O37" t="s">
        <v>371</v>
      </c>
      <c r="P37">
        <v>0</v>
      </c>
      <c r="Q37" t="s">
        <v>261</v>
      </c>
      <c r="S37">
        <v>3</v>
      </c>
      <c r="T37">
        <v>4</v>
      </c>
      <c r="U37">
        <v>2</v>
      </c>
      <c r="V37">
        <v>2</v>
      </c>
      <c r="W37" t="s">
        <v>106</v>
      </c>
      <c r="X37" s="11" t="b">
        <f t="shared" si="12"/>
        <v>0</v>
      </c>
      <c r="Y37" s="11" t="str">
        <f t="shared" si="19"/>
        <v>NO DATA</v>
      </c>
      <c r="Z37" s="3" t="b">
        <f t="shared" si="20"/>
        <v>0</v>
      </c>
      <c r="AA37" s="10" t="str">
        <f t="shared" si="21"/>
        <v>NO DATA</v>
      </c>
      <c r="AB37" s="12" t="b">
        <f t="shared" si="22"/>
        <v>1</v>
      </c>
      <c r="AC37" s="12" t="b">
        <f t="shared" si="23"/>
        <v>1</v>
      </c>
      <c r="AD37" s="2" t="b">
        <f t="shared" si="14"/>
        <v>1</v>
      </c>
      <c r="AE37" s="10" t="b">
        <f t="shared" si="24"/>
        <v>0</v>
      </c>
      <c r="AF37" s="2" t="b">
        <f t="shared" si="15"/>
        <v>1</v>
      </c>
      <c r="AG37" s="12" t="b">
        <f t="shared" si="25"/>
        <v>0</v>
      </c>
      <c r="AH37" s="12" t="b">
        <f t="shared" si="16"/>
        <v>0</v>
      </c>
      <c r="AI37" s="2" t="b">
        <f t="shared" si="26"/>
        <v>0</v>
      </c>
      <c r="AJ37" s="2" t="b">
        <f t="shared" si="17"/>
        <v>0</v>
      </c>
      <c r="AK37" s="1"/>
      <c r="AL37" s="5" t="b">
        <f t="shared" si="27"/>
        <v>0</v>
      </c>
      <c r="AM37" s="5" t="b">
        <f t="shared" si="28"/>
        <v>0</v>
      </c>
      <c r="AN37" s="5" t="b">
        <f t="shared" si="29"/>
        <v>0</v>
      </c>
      <c r="AO37" s="5" t="b">
        <f t="shared" si="18"/>
        <v>1</v>
      </c>
      <c r="AP37" s="5" t="b">
        <f t="shared" si="30"/>
        <v>0</v>
      </c>
      <c r="AQ37" s="5" t="str">
        <f t="shared" si="31"/>
        <v>N/A</v>
      </c>
    </row>
    <row r="38" spans="1:43" hidden="1" x14ac:dyDescent="0.35">
      <c r="A38">
        <v>106067</v>
      </c>
      <c r="B38" t="s">
        <v>0</v>
      </c>
      <c r="C38" t="s">
        <v>42</v>
      </c>
      <c r="D38" t="s">
        <v>107</v>
      </c>
      <c r="E38" t="s">
        <v>321</v>
      </c>
      <c r="F38" t="s">
        <v>368</v>
      </c>
      <c r="G38" t="s">
        <v>84</v>
      </c>
      <c r="H38">
        <v>2017</v>
      </c>
      <c r="I38" t="s">
        <v>108</v>
      </c>
      <c r="J38" t="s">
        <v>5</v>
      </c>
      <c r="K38">
        <v>0</v>
      </c>
      <c r="L38" t="b">
        <v>0</v>
      </c>
      <c r="M38" t="b">
        <v>0</v>
      </c>
      <c r="N38" t="b">
        <v>0</v>
      </c>
      <c r="O38" t="s">
        <v>371</v>
      </c>
      <c r="P38">
        <v>18.045000000000002</v>
      </c>
      <c r="Q38" t="s">
        <v>261</v>
      </c>
      <c r="S38">
        <v>3</v>
      </c>
      <c r="T38">
        <v>4</v>
      </c>
      <c r="U38">
        <v>4</v>
      </c>
      <c r="V38">
        <v>5</v>
      </c>
      <c r="W38" t="s">
        <v>109</v>
      </c>
      <c r="X38" s="11" t="b">
        <f t="shared" si="12"/>
        <v>0</v>
      </c>
      <c r="Y38" s="11" t="str">
        <f t="shared" si="19"/>
        <v>NO DATA</v>
      </c>
      <c r="Z38" s="3" t="b">
        <f t="shared" si="20"/>
        <v>0</v>
      </c>
      <c r="AA38" s="10" t="str">
        <f t="shared" si="21"/>
        <v>NO DATA</v>
      </c>
      <c r="AB38" s="12" t="b">
        <f t="shared" si="22"/>
        <v>1</v>
      </c>
      <c r="AC38" s="12" t="b">
        <f t="shared" si="23"/>
        <v>0</v>
      </c>
      <c r="AD38" s="2" t="b">
        <f t="shared" si="14"/>
        <v>1</v>
      </c>
      <c r="AE38" s="10" t="b">
        <f t="shared" si="24"/>
        <v>0</v>
      </c>
      <c r="AF38" s="2" t="b">
        <f t="shared" si="15"/>
        <v>1</v>
      </c>
      <c r="AG38" s="12" t="b">
        <f t="shared" si="25"/>
        <v>0</v>
      </c>
      <c r="AH38" s="12" t="b">
        <f t="shared" si="16"/>
        <v>1</v>
      </c>
      <c r="AI38" s="2" t="b">
        <f t="shared" si="26"/>
        <v>1</v>
      </c>
      <c r="AJ38" s="2" t="b">
        <f t="shared" si="17"/>
        <v>1</v>
      </c>
      <c r="AK38" s="1"/>
      <c r="AL38" s="5" t="b">
        <f t="shared" si="27"/>
        <v>0</v>
      </c>
      <c r="AM38" s="5" t="b">
        <f t="shared" si="28"/>
        <v>0</v>
      </c>
      <c r="AN38" s="5" t="b">
        <f t="shared" si="29"/>
        <v>0</v>
      </c>
      <c r="AO38" s="5" t="b">
        <f t="shared" si="18"/>
        <v>1</v>
      </c>
      <c r="AP38" s="5" t="b">
        <f t="shared" si="30"/>
        <v>0</v>
      </c>
      <c r="AQ38" s="5" t="str">
        <f t="shared" si="31"/>
        <v>N/A</v>
      </c>
    </row>
    <row r="39" spans="1:43" hidden="1" x14ac:dyDescent="0.35">
      <c r="A39">
        <v>104113</v>
      </c>
      <c r="B39" t="s">
        <v>0</v>
      </c>
      <c r="C39" t="s">
        <v>42</v>
      </c>
      <c r="D39" t="s">
        <v>110</v>
      </c>
      <c r="E39" t="s">
        <v>308</v>
      </c>
      <c r="F39" t="s">
        <v>351</v>
      </c>
      <c r="G39" t="s">
        <v>50</v>
      </c>
      <c r="H39">
        <v>2014</v>
      </c>
      <c r="I39" t="s">
        <v>24</v>
      </c>
      <c r="J39" t="s">
        <v>18</v>
      </c>
      <c r="K39">
        <v>0</v>
      </c>
      <c r="L39" t="b">
        <v>0</v>
      </c>
      <c r="M39" t="b">
        <v>0</v>
      </c>
      <c r="N39" t="b">
        <v>0</v>
      </c>
      <c r="O39" t="s">
        <v>371</v>
      </c>
      <c r="P39">
        <v>0</v>
      </c>
      <c r="Q39" t="s">
        <v>261</v>
      </c>
      <c r="S39">
        <v>2</v>
      </c>
      <c r="T39">
        <v>1</v>
      </c>
      <c r="U39">
        <v>1</v>
      </c>
      <c r="V39">
        <v>2</v>
      </c>
      <c r="W39" t="s">
        <v>111</v>
      </c>
      <c r="X39" s="11" t="b">
        <f t="shared" si="12"/>
        <v>0</v>
      </c>
      <c r="Y39" s="11" t="str">
        <f t="shared" si="19"/>
        <v>NO DATA</v>
      </c>
      <c r="Z39" s="3" t="b">
        <f t="shared" si="20"/>
        <v>0</v>
      </c>
      <c r="AA39" s="10" t="str">
        <f t="shared" si="21"/>
        <v>NO DATA</v>
      </c>
      <c r="AB39" s="12" t="b">
        <f t="shared" si="22"/>
        <v>1</v>
      </c>
      <c r="AC39" s="12" t="b">
        <f t="shared" si="23"/>
        <v>1</v>
      </c>
      <c r="AD39" s="2" t="b">
        <f t="shared" si="14"/>
        <v>1</v>
      </c>
      <c r="AE39" s="10" t="b">
        <f t="shared" si="24"/>
        <v>0</v>
      </c>
      <c r="AF39" s="2" t="b">
        <f t="shared" si="15"/>
        <v>0</v>
      </c>
      <c r="AG39" s="12" t="b">
        <f t="shared" si="25"/>
        <v>0</v>
      </c>
      <c r="AH39" s="12" t="b">
        <f t="shared" si="16"/>
        <v>0</v>
      </c>
      <c r="AI39" s="2" t="b">
        <f t="shared" si="26"/>
        <v>0</v>
      </c>
      <c r="AJ39" s="2" t="b">
        <f t="shared" si="17"/>
        <v>0</v>
      </c>
      <c r="AK39" s="1"/>
      <c r="AL39" s="5" t="b">
        <f t="shared" si="27"/>
        <v>0</v>
      </c>
      <c r="AM39" s="5" t="b">
        <f t="shared" si="28"/>
        <v>0</v>
      </c>
      <c r="AN39" s="5" t="b">
        <f t="shared" si="29"/>
        <v>0</v>
      </c>
      <c r="AO39" s="5" t="b">
        <f t="shared" si="18"/>
        <v>1</v>
      </c>
      <c r="AP39" s="5" t="b">
        <f t="shared" si="30"/>
        <v>0</v>
      </c>
      <c r="AQ39" s="5" t="str">
        <f t="shared" si="31"/>
        <v>N/A</v>
      </c>
    </row>
    <row r="40" spans="1:43" hidden="1" x14ac:dyDescent="0.35">
      <c r="A40">
        <v>104297</v>
      </c>
      <c r="B40" t="s">
        <v>0</v>
      </c>
      <c r="C40" t="s">
        <v>42</v>
      </c>
      <c r="D40" t="s">
        <v>112</v>
      </c>
      <c r="E40" t="s">
        <v>311</v>
      </c>
      <c r="F40" t="s">
        <v>365</v>
      </c>
      <c r="G40" t="s">
        <v>28</v>
      </c>
      <c r="H40">
        <v>2012</v>
      </c>
      <c r="I40" t="s">
        <v>113</v>
      </c>
      <c r="J40" t="s">
        <v>47</v>
      </c>
      <c r="K40">
        <v>0</v>
      </c>
      <c r="L40" t="b">
        <v>1</v>
      </c>
      <c r="M40" t="b">
        <v>0</v>
      </c>
      <c r="N40" t="b">
        <v>0</v>
      </c>
      <c r="O40" t="s">
        <v>6</v>
      </c>
      <c r="P40">
        <v>23.404</v>
      </c>
      <c r="Q40">
        <v>4.2</v>
      </c>
      <c r="R40">
        <v>4</v>
      </c>
      <c r="S40">
        <v>4</v>
      </c>
      <c r="T40">
        <v>4</v>
      </c>
      <c r="U40">
        <v>5</v>
      </c>
      <c r="V40">
        <v>5</v>
      </c>
      <c r="W40" t="s">
        <v>114</v>
      </c>
      <c r="X40" s="11" t="b">
        <f t="shared" si="12"/>
        <v>0</v>
      </c>
      <c r="Y40" s="11" t="b">
        <f t="shared" si="19"/>
        <v>0</v>
      </c>
      <c r="Z40" s="3" t="b">
        <f t="shared" si="20"/>
        <v>0</v>
      </c>
      <c r="AA40" s="10" t="b">
        <f t="shared" si="21"/>
        <v>0</v>
      </c>
      <c r="AB40" s="12" t="b">
        <f t="shared" si="22"/>
        <v>1</v>
      </c>
      <c r="AC40" s="12" t="b">
        <f t="shared" si="23"/>
        <v>1</v>
      </c>
      <c r="AD40" s="2" t="b">
        <f t="shared" si="14"/>
        <v>1</v>
      </c>
      <c r="AE40" s="10" t="b">
        <f t="shared" si="24"/>
        <v>0</v>
      </c>
      <c r="AF40" s="2" t="b">
        <f t="shared" si="15"/>
        <v>1</v>
      </c>
      <c r="AG40" s="12" t="b">
        <f t="shared" si="25"/>
        <v>1</v>
      </c>
      <c r="AH40" s="12" t="b">
        <f t="shared" si="16"/>
        <v>1</v>
      </c>
      <c r="AI40" s="2" t="b">
        <f t="shared" si="26"/>
        <v>1</v>
      </c>
      <c r="AJ40" s="2" t="b">
        <f t="shared" si="17"/>
        <v>1</v>
      </c>
      <c r="AK40" s="1"/>
      <c r="AL40" s="5" t="b">
        <f t="shared" si="27"/>
        <v>0</v>
      </c>
      <c r="AM40" s="5" t="b">
        <f t="shared" si="28"/>
        <v>0</v>
      </c>
      <c r="AN40" s="5" t="b">
        <f t="shared" si="29"/>
        <v>0</v>
      </c>
      <c r="AO40" s="5" t="b">
        <f t="shared" si="18"/>
        <v>1</v>
      </c>
      <c r="AP40" s="5" t="b">
        <f t="shared" si="30"/>
        <v>0</v>
      </c>
      <c r="AQ40" s="5" t="str">
        <f t="shared" si="31"/>
        <v>N/A</v>
      </c>
    </row>
    <row r="41" spans="1:43" hidden="1" x14ac:dyDescent="0.35">
      <c r="A41">
        <v>104721</v>
      </c>
      <c r="B41" t="s">
        <v>0</v>
      </c>
      <c r="C41" t="s">
        <v>115</v>
      </c>
      <c r="D41" t="s">
        <v>116</v>
      </c>
      <c r="E41" t="s">
        <v>313</v>
      </c>
      <c r="F41" t="s">
        <v>351</v>
      </c>
      <c r="G41" t="s">
        <v>50</v>
      </c>
      <c r="H41">
        <v>2022</v>
      </c>
      <c r="I41" t="s">
        <v>24</v>
      </c>
      <c r="J41" t="s">
        <v>5</v>
      </c>
      <c r="K41">
        <v>0</v>
      </c>
      <c r="L41" t="b">
        <v>1</v>
      </c>
      <c r="M41" t="b">
        <v>0</v>
      </c>
      <c r="N41" t="b">
        <v>0</v>
      </c>
      <c r="O41" t="s">
        <v>371</v>
      </c>
      <c r="P41">
        <v>8.1080000000000005</v>
      </c>
      <c r="Q41" t="s">
        <v>261</v>
      </c>
      <c r="S41">
        <v>2</v>
      </c>
      <c r="T41">
        <v>4</v>
      </c>
      <c r="U41">
        <v>5</v>
      </c>
      <c r="V41">
        <v>1</v>
      </c>
      <c r="W41" t="s">
        <v>117</v>
      </c>
      <c r="X41" s="11" t="b">
        <f t="shared" si="12"/>
        <v>0</v>
      </c>
      <c r="Y41" s="11" t="str">
        <f t="shared" si="19"/>
        <v>NO DATA</v>
      </c>
      <c r="Z41" s="3" t="b">
        <f t="shared" si="20"/>
        <v>0</v>
      </c>
      <c r="AA41" s="10" t="str">
        <f t="shared" si="21"/>
        <v>NO DATA</v>
      </c>
      <c r="AB41" s="12" t="b">
        <f t="shared" si="22"/>
        <v>1</v>
      </c>
      <c r="AC41" s="12" t="b">
        <f t="shared" si="23"/>
        <v>1</v>
      </c>
      <c r="AD41" s="2" t="b">
        <f t="shared" si="14"/>
        <v>1</v>
      </c>
      <c r="AE41" s="10" t="b">
        <f t="shared" si="24"/>
        <v>0</v>
      </c>
      <c r="AF41" s="2" t="b">
        <f t="shared" si="15"/>
        <v>0</v>
      </c>
      <c r="AG41" s="12" t="b">
        <f t="shared" si="25"/>
        <v>1</v>
      </c>
      <c r="AH41" s="12" t="b">
        <f t="shared" si="16"/>
        <v>1</v>
      </c>
      <c r="AI41" s="2" t="b">
        <f t="shared" si="26"/>
        <v>1</v>
      </c>
      <c r="AJ41" s="2" t="b">
        <f t="shared" si="17"/>
        <v>0</v>
      </c>
      <c r="AK41" s="1"/>
      <c r="AL41" s="5" t="b">
        <f t="shared" si="27"/>
        <v>0</v>
      </c>
      <c r="AM41" s="5" t="b">
        <f t="shared" si="28"/>
        <v>0</v>
      </c>
      <c r="AN41" s="5" t="b">
        <f t="shared" si="29"/>
        <v>0</v>
      </c>
      <c r="AO41" s="5" t="b">
        <f t="shared" si="18"/>
        <v>1</v>
      </c>
      <c r="AP41" s="5" t="b">
        <f t="shared" si="30"/>
        <v>0</v>
      </c>
      <c r="AQ41" s="5" t="str">
        <f t="shared" si="31"/>
        <v>N/A</v>
      </c>
    </row>
    <row r="42" spans="1:43" hidden="1" x14ac:dyDescent="0.35">
      <c r="A42">
        <v>100513</v>
      </c>
      <c r="B42" t="s">
        <v>0</v>
      </c>
      <c r="C42" t="s">
        <v>115</v>
      </c>
      <c r="D42" t="s">
        <v>118</v>
      </c>
      <c r="E42" t="s">
        <v>119</v>
      </c>
      <c r="F42" t="s">
        <v>350</v>
      </c>
      <c r="G42" t="s">
        <v>17</v>
      </c>
      <c r="H42">
        <v>2018</v>
      </c>
      <c r="I42" t="s">
        <v>88</v>
      </c>
      <c r="J42" t="s">
        <v>120</v>
      </c>
      <c r="K42">
        <v>0</v>
      </c>
      <c r="L42" t="b">
        <v>1</v>
      </c>
      <c r="M42" t="b">
        <v>0</v>
      </c>
      <c r="N42" t="b">
        <v>1</v>
      </c>
      <c r="O42" t="s">
        <v>371</v>
      </c>
      <c r="P42">
        <v>0</v>
      </c>
      <c r="Q42" t="s">
        <v>261</v>
      </c>
      <c r="S42">
        <v>4</v>
      </c>
      <c r="T42">
        <v>5</v>
      </c>
      <c r="U42">
        <v>5</v>
      </c>
      <c r="V42">
        <v>5</v>
      </c>
      <c r="W42" t="s">
        <v>121</v>
      </c>
      <c r="X42" s="11" t="b">
        <f t="shared" si="12"/>
        <v>0</v>
      </c>
      <c r="Y42" s="11" t="str">
        <f t="shared" si="19"/>
        <v>NO DATA</v>
      </c>
      <c r="Z42" s="3" t="b">
        <f t="shared" si="20"/>
        <v>0</v>
      </c>
      <c r="AA42" s="10" t="str">
        <f t="shared" si="21"/>
        <v>NO DATA</v>
      </c>
      <c r="AB42" s="12" t="b">
        <f t="shared" si="22"/>
        <v>1</v>
      </c>
      <c r="AC42" s="12" t="b">
        <f t="shared" si="23"/>
        <v>0</v>
      </c>
      <c r="AD42" s="2" t="b">
        <f t="shared" si="14"/>
        <v>1</v>
      </c>
      <c r="AE42" s="10" t="b">
        <f t="shared" si="24"/>
        <v>0</v>
      </c>
      <c r="AF42" s="2" t="b">
        <f t="shared" si="15"/>
        <v>1</v>
      </c>
      <c r="AG42" s="12" t="b">
        <f t="shared" si="25"/>
        <v>1</v>
      </c>
      <c r="AH42" s="12" t="b">
        <f t="shared" si="16"/>
        <v>1</v>
      </c>
      <c r="AI42" s="2" t="b">
        <f t="shared" si="26"/>
        <v>1</v>
      </c>
      <c r="AJ42" s="2" t="b">
        <f t="shared" si="17"/>
        <v>1</v>
      </c>
      <c r="AK42" s="1"/>
      <c r="AL42" s="5" t="b">
        <f t="shared" si="27"/>
        <v>0</v>
      </c>
      <c r="AM42" s="5" t="b">
        <f t="shared" si="28"/>
        <v>0</v>
      </c>
      <c r="AN42" s="5" t="b">
        <f t="shared" si="29"/>
        <v>0</v>
      </c>
      <c r="AO42" s="5" t="b">
        <f t="shared" si="18"/>
        <v>1</v>
      </c>
      <c r="AP42" s="5" t="b">
        <f t="shared" si="30"/>
        <v>0</v>
      </c>
      <c r="AQ42" s="5" t="str">
        <f t="shared" si="31"/>
        <v>N/A</v>
      </c>
    </row>
    <row r="43" spans="1:43" hidden="1" x14ac:dyDescent="0.35">
      <c r="A43">
        <v>103814</v>
      </c>
      <c r="B43" t="s">
        <v>0</v>
      </c>
      <c r="C43" t="s">
        <v>115</v>
      </c>
      <c r="D43" t="s">
        <v>122</v>
      </c>
      <c r="E43" t="s">
        <v>307</v>
      </c>
      <c r="F43" t="s">
        <v>351</v>
      </c>
      <c r="G43" t="s">
        <v>28</v>
      </c>
      <c r="H43">
        <v>2014</v>
      </c>
      <c r="I43" t="s">
        <v>24</v>
      </c>
      <c r="J43" t="s">
        <v>18</v>
      </c>
      <c r="K43">
        <v>0</v>
      </c>
      <c r="L43" t="b">
        <v>0</v>
      </c>
      <c r="M43" t="b">
        <v>0</v>
      </c>
      <c r="N43" t="b">
        <v>1</v>
      </c>
      <c r="O43" t="s">
        <v>6</v>
      </c>
      <c r="P43">
        <v>50.484999999999999</v>
      </c>
      <c r="Q43">
        <v>28.571999999999999</v>
      </c>
      <c r="R43" t="s">
        <v>54</v>
      </c>
      <c r="S43">
        <v>4</v>
      </c>
      <c r="T43">
        <v>4</v>
      </c>
      <c r="U43">
        <v>4</v>
      </c>
      <c r="V43">
        <v>4</v>
      </c>
      <c r="W43" t="s">
        <v>123</v>
      </c>
      <c r="X43" s="11" t="b">
        <f t="shared" si="12"/>
        <v>1</v>
      </c>
      <c r="Y43" s="11" t="b">
        <f t="shared" si="19"/>
        <v>0</v>
      </c>
      <c r="Z43" s="3" t="b">
        <f t="shared" si="20"/>
        <v>1</v>
      </c>
      <c r="AA43" s="10" t="b">
        <f t="shared" si="21"/>
        <v>0</v>
      </c>
      <c r="AB43" s="12" t="b">
        <f t="shared" si="22"/>
        <v>1</v>
      </c>
      <c r="AC43" s="12" t="b">
        <f t="shared" si="23"/>
        <v>1</v>
      </c>
      <c r="AD43" s="2" t="b">
        <f t="shared" si="14"/>
        <v>1</v>
      </c>
      <c r="AE43" s="10" t="b">
        <f t="shared" si="24"/>
        <v>0</v>
      </c>
      <c r="AF43" s="2" t="b">
        <f t="shared" si="15"/>
        <v>1</v>
      </c>
      <c r="AG43" s="12" t="b">
        <f t="shared" si="25"/>
        <v>1</v>
      </c>
      <c r="AH43" s="12" t="b">
        <f t="shared" si="16"/>
        <v>1</v>
      </c>
      <c r="AI43" s="2" t="b">
        <f t="shared" si="26"/>
        <v>1</v>
      </c>
      <c r="AJ43" s="2" t="b">
        <f t="shared" si="17"/>
        <v>1</v>
      </c>
      <c r="AK43" s="1"/>
      <c r="AL43" s="5" t="b">
        <f t="shared" si="27"/>
        <v>1</v>
      </c>
      <c r="AM43" s="5" t="str">
        <f t="shared" si="28"/>
        <v>N/A</v>
      </c>
      <c r="AN43" s="5" t="str">
        <f t="shared" si="29"/>
        <v>N/A</v>
      </c>
      <c r="AO43" s="5" t="str">
        <f t="shared" si="18"/>
        <v>N/A</v>
      </c>
      <c r="AP43" s="5" t="str">
        <f t="shared" si="30"/>
        <v>N/A</v>
      </c>
      <c r="AQ43" s="5" t="str">
        <f t="shared" si="31"/>
        <v>N/A</v>
      </c>
    </row>
    <row r="44" spans="1:43" hidden="1" x14ac:dyDescent="0.35">
      <c r="A44">
        <v>103526</v>
      </c>
      <c r="B44" t="s">
        <v>0</v>
      </c>
      <c r="C44" t="s">
        <v>115</v>
      </c>
      <c r="D44" t="s">
        <v>124</v>
      </c>
      <c r="E44" t="s">
        <v>306</v>
      </c>
      <c r="F44" t="s">
        <v>351</v>
      </c>
      <c r="G44" t="s">
        <v>50</v>
      </c>
      <c r="H44">
        <v>2014</v>
      </c>
      <c r="I44" t="s">
        <v>24</v>
      </c>
      <c r="J44" t="s">
        <v>18</v>
      </c>
      <c r="K44">
        <v>0</v>
      </c>
      <c r="L44" t="b">
        <v>0</v>
      </c>
      <c r="M44" t="b">
        <v>1</v>
      </c>
      <c r="N44" t="b">
        <v>1</v>
      </c>
      <c r="O44" t="s">
        <v>371</v>
      </c>
      <c r="P44">
        <v>22.581</v>
      </c>
      <c r="Q44" t="s">
        <v>261</v>
      </c>
      <c r="S44">
        <v>3</v>
      </c>
      <c r="T44">
        <v>4</v>
      </c>
      <c r="U44">
        <v>2</v>
      </c>
      <c r="V44">
        <v>3</v>
      </c>
      <c r="W44" t="s">
        <v>125</v>
      </c>
      <c r="X44" s="11" t="b">
        <f t="shared" si="12"/>
        <v>0</v>
      </c>
      <c r="Y44" s="11" t="str">
        <f t="shared" si="19"/>
        <v>NO DATA</v>
      </c>
      <c r="Z44" s="3" t="b">
        <f t="shared" si="20"/>
        <v>0</v>
      </c>
      <c r="AA44" s="10" t="str">
        <f t="shared" si="21"/>
        <v>NO DATA</v>
      </c>
      <c r="AB44" s="12" t="b">
        <f t="shared" si="22"/>
        <v>1</v>
      </c>
      <c r="AC44" s="12" t="b">
        <f t="shared" si="23"/>
        <v>1</v>
      </c>
      <c r="AD44" s="2" t="b">
        <f t="shared" si="14"/>
        <v>1</v>
      </c>
      <c r="AE44" s="10" t="b">
        <f t="shared" si="24"/>
        <v>0</v>
      </c>
      <c r="AF44" s="2" t="b">
        <f t="shared" si="15"/>
        <v>1</v>
      </c>
      <c r="AG44" s="12" t="b">
        <f t="shared" si="25"/>
        <v>1</v>
      </c>
      <c r="AH44" s="12" t="b">
        <f t="shared" si="16"/>
        <v>0</v>
      </c>
      <c r="AI44" s="2" t="b">
        <f t="shared" si="26"/>
        <v>1</v>
      </c>
      <c r="AJ44" s="2" t="b">
        <f t="shared" si="17"/>
        <v>1</v>
      </c>
      <c r="AK44" s="1"/>
      <c r="AL44" s="5" t="b">
        <f t="shared" si="27"/>
        <v>0</v>
      </c>
      <c r="AM44" s="5" t="b">
        <f t="shared" si="28"/>
        <v>0</v>
      </c>
      <c r="AN44" s="5" t="b">
        <f t="shared" si="29"/>
        <v>0</v>
      </c>
      <c r="AO44" s="5" t="b">
        <f t="shared" si="18"/>
        <v>1</v>
      </c>
      <c r="AP44" s="5" t="b">
        <f t="shared" si="30"/>
        <v>0</v>
      </c>
      <c r="AQ44" s="5" t="str">
        <f t="shared" si="31"/>
        <v>N/A</v>
      </c>
    </row>
    <row r="45" spans="1:43" hidden="1" x14ac:dyDescent="0.35">
      <c r="A45">
        <v>103382</v>
      </c>
      <c r="B45" t="s">
        <v>0</v>
      </c>
      <c r="C45" t="s">
        <v>115</v>
      </c>
      <c r="D45" t="s">
        <v>126</v>
      </c>
      <c r="E45" t="s">
        <v>302</v>
      </c>
      <c r="F45" t="s">
        <v>351</v>
      </c>
      <c r="G45" t="s">
        <v>14</v>
      </c>
      <c r="H45">
        <v>2014</v>
      </c>
      <c r="I45" t="s">
        <v>4</v>
      </c>
      <c r="J45" t="s">
        <v>25</v>
      </c>
      <c r="K45">
        <v>0</v>
      </c>
      <c r="L45" t="b">
        <v>0</v>
      </c>
      <c r="M45" t="b">
        <v>1</v>
      </c>
      <c r="N45" t="b">
        <v>1</v>
      </c>
      <c r="O45" t="s">
        <v>6</v>
      </c>
      <c r="P45">
        <v>11.827999999999999</v>
      </c>
      <c r="Q45">
        <v>2.2989999999999999</v>
      </c>
      <c r="R45" t="s">
        <v>54</v>
      </c>
      <c r="S45">
        <v>3</v>
      </c>
      <c r="T45" t="s">
        <v>68</v>
      </c>
      <c r="U45">
        <v>2</v>
      </c>
      <c r="V45">
        <v>3</v>
      </c>
      <c r="W45" t="s">
        <v>127</v>
      </c>
      <c r="X45" s="11" t="b">
        <f t="shared" si="12"/>
        <v>0</v>
      </c>
      <c r="Y45" s="11" t="b">
        <f t="shared" si="19"/>
        <v>0</v>
      </c>
      <c r="Z45" s="3" t="b">
        <f t="shared" si="20"/>
        <v>0</v>
      </c>
      <c r="AA45" s="10" t="b">
        <f t="shared" si="21"/>
        <v>0</v>
      </c>
      <c r="AB45" s="12" t="b">
        <f t="shared" si="22"/>
        <v>1</v>
      </c>
      <c r="AC45" s="12" t="b">
        <f t="shared" si="23"/>
        <v>1</v>
      </c>
      <c r="AD45" s="2" t="b">
        <f t="shared" si="14"/>
        <v>1</v>
      </c>
      <c r="AE45" s="10" t="b">
        <f t="shared" si="24"/>
        <v>0</v>
      </c>
      <c r="AF45" s="2" t="b">
        <f t="shared" si="15"/>
        <v>1</v>
      </c>
      <c r="AG45" s="12" t="b">
        <f t="shared" si="25"/>
        <v>1</v>
      </c>
      <c r="AH45" s="12" t="b">
        <f t="shared" si="16"/>
        <v>0</v>
      </c>
      <c r="AI45" s="2" t="b">
        <f t="shared" si="26"/>
        <v>1</v>
      </c>
      <c r="AJ45" s="2" t="b">
        <f t="shared" si="17"/>
        <v>1</v>
      </c>
      <c r="AK45" s="1"/>
      <c r="AL45" s="5" t="b">
        <f t="shared" si="27"/>
        <v>0</v>
      </c>
      <c r="AM45" s="5" t="b">
        <f t="shared" si="28"/>
        <v>0</v>
      </c>
      <c r="AN45" s="5" t="b">
        <f t="shared" si="29"/>
        <v>0</v>
      </c>
      <c r="AO45" s="5" t="b">
        <f t="shared" si="18"/>
        <v>1</v>
      </c>
      <c r="AP45" s="5" t="b">
        <f t="shared" si="30"/>
        <v>0</v>
      </c>
      <c r="AQ45" s="5" t="str">
        <f t="shared" si="31"/>
        <v>N/A</v>
      </c>
    </row>
    <row r="46" spans="1:43" hidden="1" x14ac:dyDescent="0.35">
      <c r="A46">
        <v>104259</v>
      </c>
      <c r="B46" t="s">
        <v>0</v>
      </c>
      <c r="C46" t="s">
        <v>115</v>
      </c>
      <c r="D46" t="s">
        <v>128</v>
      </c>
      <c r="E46" t="s">
        <v>309</v>
      </c>
      <c r="F46" t="s">
        <v>361</v>
      </c>
      <c r="G46" t="s">
        <v>3</v>
      </c>
      <c r="H46">
        <v>2015</v>
      </c>
      <c r="I46" t="s">
        <v>24</v>
      </c>
      <c r="J46" t="s">
        <v>44</v>
      </c>
      <c r="K46">
        <v>0</v>
      </c>
      <c r="L46" t="b">
        <v>1</v>
      </c>
      <c r="M46" t="b">
        <v>0</v>
      </c>
      <c r="N46" t="b">
        <v>0</v>
      </c>
      <c r="O46" t="s">
        <v>6</v>
      </c>
      <c r="P46">
        <v>16.667000000000002</v>
      </c>
      <c r="Q46">
        <v>4.6139999999999999</v>
      </c>
      <c r="R46" t="s">
        <v>54</v>
      </c>
      <c r="S46">
        <v>3</v>
      </c>
      <c r="T46">
        <v>1</v>
      </c>
      <c r="U46">
        <v>5</v>
      </c>
      <c r="V46">
        <v>3</v>
      </c>
      <c r="W46" t="s">
        <v>129</v>
      </c>
      <c r="X46" s="11" t="b">
        <f t="shared" si="12"/>
        <v>0</v>
      </c>
      <c r="Y46" s="11" t="b">
        <f t="shared" si="19"/>
        <v>0</v>
      </c>
      <c r="Z46" s="3" t="b">
        <f t="shared" si="20"/>
        <v>0</v>
      </c>
      <c r="AA46" s="10" t="b">
        <f t="shared" si="21"/>
        <v>0</v>
      </c>
      <c r="AB46" s="12" t="b">
        <f t="shared" si="22"/>
        <v>1</v>
      </c>
      <c r="AC46" s="12" t="b">
        <f t="shared" si="23"/>
        <v>0</v>
      </c>
      <c r="AD46" s="2" t="b">
        <f t="shared" si="14"/>
        <v>1</v>
      </c>
      <c r="AE46" s="10" t="b">
        <f t="shared" si="24"/>
        <v>1</v>
      </c>
      <c r="AF46" s="2" t="b">
        <f t="shared" si="15"/>
        <v>1</v>
      </c>
      <c r="AG46" s="12" t="b">
        <f t="shared" si="25"/>
        <v>1</v>
      </c>
      <c r="AH46" s="12" t="b">
        <f t="shared" si="16"/>
        <v>1</v>
      </c>
      <c r="AI46" s="2" t="b">
        <f t="shared" si="26"/>
        <v>1</v>
      </c>
      <c r="AJ46" s="2" t="b">
        <f t="shared" si="17"/>
        <v>1</v>
      </c>
      <c r="AK46" s="1"/>
      <c r="AL46" s="5" t="b">
        <f t="shared" si="27"/>
        <v>0</v>
      </c>
      <c r="AM46" s="5" t="b">
        <f t="shared" si="28"/>
        <v>0</v>
      </c>
      <c r="AN46" s="5" t="b">
        <f t="shared" si="29"/>
        <v>0</v>
      </c>
      <c r="AO46" s="5" t="b">
        <f t="shared" si="18"/>
        <v>1</v>
      </c>
      <c r="AP46" s="5" t="b">
        <f t="shared" si="30"/>
        <v>0</v>
      </c>
      <c r="AQ46" s="5" t="str">
        <f t="shared" si="31"/>
        <v>N/A</v>
      </c>
    </row>
    <row r="47" spans="1:43" hidden="1" x14ac:dyDescent="0.35">
      <c r="A47">
        <v>102126</v>
      </c>
      <c r="B47" t="s">
        <v>0</v>
      </c>
      <c r="C47" t="s">
        <v>115</v>
      </c>
      <c r="D47" t="s">
        <v>130</v>
      </c>
      <c r="E47" t="s">
        <v>294</v>
      </c>
      <c r="F47" t="s">
        <v>363</v>
      </c>
      <c r="G47" t="s">
        <v>84</v>
      </c>
      <c r="H47">
        <v>2016</v>
      </c>
      <c r="I47" t="s">
        <v>10</v>
      </c>
      <c r="J47" t="s">
        <v>44</v>
      </c>
      <c r="K47">
        <v>0</v>
      </c>
      <c r="L47" t="b">
        <v>1</v>
      </c>
      <c r="M47" t="b">
        <v>0</v>
      </c>
      <c r="N47" t="b">
        <v>0</v>
      </c>
      <c r="O47" t="s">
        <v>371</v>
      </c>
      <c r="P47">
        <v>4.5609999999999999</v>
      </c>
      <c r="Q47" t="s">
        <v>261</v>
      </c>
      <c r="S47">
        <v>2</v>
      </c>
      <c r="T47">
        <v>5</v>
      </c>
      <c r="U47">
        <v>3</v>
      </c>
      <c r="V47">
        <v>1</v>
      </c>
      <c r="W47" t="s">
        <v>131</v>
      </c>
      <c r="X47" s="11" t="b">
        <f t="shared" si="12"/>
        <v>0</v>
      </c>
      <c r="Y47" s="11" t="str">
        <f t="shared" si="19"/>
        <v>NO DATA</v>
      </c>
      <c r="Z47" s="3" t="b">
        <f t="shared" si="20"/>
        <v>0</v>
      </c>
      <c r="AA47" s="10" t="str">
        <f t="shared" si="21"/>
        <v>NO DATA</v>
      </c>
      <c r="AB47" s="12" t="b">
        <f t="shared" si="22"/>
        <v>1</v>
      </c>
      <c r="AC47" s="12" t="b">
        <f t="shared" si="23"/>
        <v>0</v>
      </c>
      <c r="AD47" s="2" t="b">
        <f t="shared" si="14"/>
        <v>1</v>
      </c>
      <c r="AE47" s="10" t="b">
        <f t="shared" si="24"/>
        <v>1</v>
      </c>
      <c r="AF47" s="2" t="b">
        <f t="shared" si="15"/>
        <v>0</v>
      </c>
      <c r="AG47" s="12" t="b">
        <f t="shared" si="25"/>
        <v>1</v>
      </c>
      <c r="AH47" s="12" t="b">
        <f t="shared" si="16"/>
        <v>0</v>
      </c>
      <c r="AI47" s="2" t="b">
        <f t="shared" si="26"/>
        <v>1</v>
      </c>
      <c r="AJ47" s="2" t="b">
        <f t="shared" si="17"/>
        <v>0</v>
      </c>
      <c r="AK47" s="1"/>
      <c r="AL47" s="5" t="b">
        <f t="shared" si="27"/>
        <v>0</v>
      </c>
      <c r="AM47" s="5" t="b">
        <f t="shared" si="28"/>
        <v>0</v>
      </c>
      <c r="AN47" s="5" t="b">
        <f t="shared" si="29"/>
        <v>0</v>
      </c>
      <c r="AO47" s="5" t="b">
        <f t="shared" si="18"/>
        <v>1</v>
      </c>
      <c r="AP47" s="5" t="b">
        <f t="shared" si="30"/>
        <v>0</v>
      </c>
      <c r="AQ47" s="5" t="str">
        <f t="shared" si="31"/>
        <v>N/A</v>
      </c>
    </row>
    <row r="48" spans="1:43" hidden="1" x14ac:dyDescent="0.35">
      <c r="A48">
        <v>101942</v>
      </c>
      <c r="B48" t="s">
        <v>0</v>
      </c>
      <c r="C48" t="s">
        <v>115</v>
      </c>
      <c r="D48" t="s">
        <v>132</v>
      </c>
      <c r="E48" t="s">
        <v>290</v>
      </c>
      <c r="F48" t="s">
        <v>351</v>
      </c>
      <c r="G48" t="s">
        <v>50</v>
      </c>
      <c r="H48">
        <v>2022</v>
      </c>
      <c r="I48" t="s">
        <v>24</v>
      </c>
      <c r="J48" t="s">
        <v>18</v>
      </c>
      <c r="K48">
        <v>0</v>
      </c>
      <c r="L48" t="b">
        <v>1</v>
      </c>
      <c r="M48" t="b">
        <v>0</v>
      </c>
      <c r="N48" t="b">
        <v>0</v>
      </c>
      <c r="O48" t="s">
        <v>371</v>
      </c>
      <c r="P48" t="s">
        <v>261</v>
      </c>
      <c r="Q48" t="s">
        <v>261</v>
      </c>
      <c r="S48">
        <v>5</v>
      </c>
      <c r="T48">
        <v>1</v>
      </c>
      <c r="U48">
        <v>1</v>
      </c>
      <c r="V48">
        <v>2</v>
      </c>
      <c r="W48" t="s">
        <v>133</v>
      </c>
      <c r="X48" s="11" t="str">
        <f t="shared" si="12"/>
        <v>No Data</v>
      </c>
      <c r="Y48" s="11" t="str">
        <f t="shared" si="19"/>
        <v>NO DATA</v>
      </c>
      <c r="Z48" s="3" t="str">
        <f t="shared" si="20"/>
        <v>No Data</v>
      </c>
      <c r="AA48" s="10" t="str">
        <f t="shared" si="21"/>
        <v>NO DATA</v>
      </c>
      <c r="AB48" s="12" t="b">
        <f t="shared" si="22"/>
        <v>1</v>
      </c>
      <c r="AC48" s="12" t="b">
        <f t="shared" si="23"/>
        <v>1</v>
      </c>
      <c r="AD48" s="2" t="b">
        <f t="shared" si="14"/>
        <v>1</v>
      </c>
      <c r="AE48" s="10" t="b">
        <f t="shared" si="24"/>
        <v>0</v>
      </c>
      <c r="AF48" s="2" t="b">
        <f t="shared" si="15"/>
        <v>1</v>
      </c>
      <c r="AG48" s="12" t="b">
        <f t="shared" si="25"/>
        <v>1</v>
      </c>
      <c r="AH48" s="12" t="b">
        <f t="shared" si="16"/>
        <v>0</v>
      </c>
      <c r="AI48" s="2" t="b">
        <f t="shared" si="26"/>
        <v>1</v>
      </c>
      <c r="AJ48" s="2" t="b">
        <f t="shared" si="17"/>
        <v>0</v>
      </c>
      <c r="AK48" s="1"/>
      <c r="AL48" s="5" t="b">
        <f t="shared" si="27"/>
        <v>0</v>
      </c>
      <c r="AM48" s="5" t="b">
        <f t="shared" si="28"/>
        <v>0</v>
      </c>
      <c r="AN48" s="5" t="b">
        <f t="shared" si="29"/>
        <v>0</v>
      </c>
      <c r="AO48" s="5" t="b">
        <f t="shared" si="18"/>
        <v>1</v>
      </c>
      <c r="AP48" s="5" t="str">
        <f t="shared" si="30"/>
        <v>N/A</v>
      </c>
      <c r="AQ48" s="5" t="str">
        <f t="shared" si="31"/>
        <v>N/A</v>
      </c>
    </row>
    <row r="49" spans="1:43" hidden="1" x14ac:dyDescent="0.35">
      <c r="A49">
        <v>102031</v>
      </c>
      <c r="B49" t="s">
        <v>0</v>
      </c>
      <c r="C49" t="s">
        <v>115</v>
      </c>
      <c r="D49" t="s">
        <v>134</v>
      </c>
      <c r="E49" t="s">
        <v>293</v>
      </c>
      <c r="F49" t="s">
        <v>362</v>
      </c>
      <c r="G49" t="s">
        <v>28</v>
      </c>
      <c r="H49">
        <v>2016</v>
      </c>
      <c r="I49" t="s">
        <v>29</v>
      </c>
      <c r="J49" t="s">
        <v>53</v>
      </c>
      <c r="K49">
        <v>0</v>
      </c>
      <c r="L49" t="b">
        <v>0</v>
      </c>
      <c r="M49" t="b">
        <v>0</v>
      </c>
      <c r="N49" t="b">
        <v>1</v>
      </c>
      <c r="O49" t="s">
        <v>6</v>
      </c>
      <c r="P49">
        <v>45.174999999999997</v>
      </c>
      <c r="Q49">
        <v>30.457000000000001</v>
      </c>
      <c r="R49">
        <v>2.2000000000000002</v>
      </c>
      <c r="S49">
        <v>3</v>
      </c>
      <c r="T49">
        <v>4</v>
      </c>
      <c r="U49">
        <v>3</v>
      </c>
      <c r="V49">
        <v>5</v>
      </c>
      <c r="W49" t="s">
        <v>135</v>
      </c>
      <c r="X49" s="11" t="b">
        <f t="shared" si="12"/>
        <v>1</v>
      </c>
      <c r="Y49" s="11" t="b">
        <f t="shared" si="19"/>
        <v>1</v>
      </c>
      <c r="Z49" s="3" t="b">
        <f t="shared" si="20"/>
        <v>1</v>
      </c>
      <c r="AA49" s="10" t="b">
        <f t="shared" si="21"/>
        <v>1</v>
      </c>
      <c r="AB49" s="12" t="b">
        <f t="shared" si="22"/>
        <v>1</v>
      </c>
      <c r="AC49" s="12" t="b">
        <f t="shared" si="23"/>
        <v>1</v>
      </c>
      <c r="AD49" s="2" t="b">
        <f t="shared" si="14"/>
        <v>1</v>
      </c>
      <c r="AE49" s="10" t="b">
        <f t="shared" si="24"/>
        <v>0</v>
      </c>
      <c r="AF49" s="2" t="b">
        <f t="shared" si="15"/>
        <v>1</v>
      </c>
      <c r="AG49" s="12" t="b">
        <f t="shared" si="25"/>
        <v>1</v>
      </c>
      <c r="AH49" s="12" t="b">
        <f t="shared" si="16"/>
        <v>0</v>
      </c>
      <c r="AI49" s="2" t="b">
        <f t="shared" si="26"/>
        <v>1</v>
      </c>
      <c r="AJ49" s="2" t="b">
        <f t="shared" si="17"/>
        <v>1</v>
      </c>
      <c r="AK49" s="1"/>
      <c r="AL49" s="5" t="b">
        <f t="shared" si="27"/>
        <v>1</v>
      </c>
      <c r="AM49" s="5" t="str">
        <f t="shared" si="28"/>
        <v>N/A</v>
      </c>
      <c r="AN49" s="5" t="str">
        <f t="shared" si="29"/>
        <v>N/A</v>
      </c>
      <c r="AO49" s="5" t="str">
        <f t="shared" si="18"/>
        <v>N/A</v>
      </c>
      <c r="AP49" s="5" t="str">
        <f t="shared" si="30"/>
        <v>N/A</v>
      </c>
      <c r="AQ49" s="5" t="str">
        <f t="shared" si="31"/>
        <v>N/A</v>
      </c>
    </row>
    <row r="50" spans="1:43" hidden="1" x14ac:dyDescent="0.35">
      <c r="A50">
        <v>102615</v>
      </c>
      <c r="B50" t="s">
        <v>0</v>
      </c>
      <c r="C50" t="s">
        <v>115</v>
      </c>
      <c r="D50" t="s">
        <v>136</v>
      </c>
      <c r="E50" t="s">
        <v>137</v>
      </c>
      <c r="F50" t="s">
        <v>364</v>
      </c>
      <c r="G50" t="s">
        <v>14</v>
      </c>
      <c r="H50">
        <v>2021</v>
      </c>
      <c r="I50" t="s">
        <v>138</v>
      </c>
      <c r="J50" t="s">
        <v>139</v>
      </c>
      <c r="K50">
        <v>0</v>
      </c>
      <c r="L50" t="b">
        <v>1</v>
      </c>
      <c r="M50" t="b">
        <v>0</v>
      </c>
      <c r="N50" t="b">
        <v>0</v>
      </c>
      <c r="O50" t="s">
        <v>6</v>
      </c>
      <c r="P50">
        <v>1.7130000000000001</v>
      </c>
      <c r="Q50">
        <v>1.2999999999999999E-2</v>
      </c>
      <c r="R50">
        <v>2.75</v>
      </c>
      <c r="S50">
        <v>2</v>
      </c>
      <c r="T50">
        <v>1</v>
      </c>
      <c r="U50">
        <v>5</v>
      </c>
      <c r="V50">
        <v>2</v>
      </c>
      <c r="W50" t="s">
        <v>140</v>
      </c>
      <c r="X50" s="11" t="b">
        <f t="shared" si="12"/>
        <v>0</v>
      </c>
      <c r="Y50" s="11" t="b">
        <f t="shared" si="19"/>
        <v>0</v>
      </c>
      <c r="Z50" s="3" t="b">
        <f t="shared" si="20"/>
        <v>0</v>
      </c>
      <c r="AA50" s="10" t="b">
        <f t="shared" si="21"/>
        <v>1</v>
      </c>
      <c r="AB50" s="12" t="b">
        <f t="shared" si="22"/>
        <v>1</v>
      </c>
      <c r="AC50" s="12" t="b">
        <f t="shared" si="23"/>
        <v>1</v>
      </c>
      <c r="AD50" s="2" t="b">
        <f t="shared" si="14"/>
        <v>1</v>
      </c>
      <c r="AE50" s="10" t="b">
        <f t="shared" si="24"/>
        <v>0</v>
      </c>
      <c r="AF50" s="2" t="b">
        <f t="shared" si="15"/>
        <v>0</v>
      </c>
      <c r="AG50" s="12" t="b">
        <f t="shared" si="25"/>
        <v>1</v>
      </c>
      <c r="AH50" s="12" t="b">
        <f t="shared" si="16"/>
        <v>1</v>
      </c>
      <c r="AI50" s="2" t="b">
        <f t="shared" si="26"/>
        <v>1</v>
      </c>
      <c r="AJ50" s="2" t="b">
        <f t="shared" si="17"/>
        <v>0</v>
      </c>
      <c r="AK50" s="1"/>
      <c r="AL50" s="5" t="b">
        <f t="shared" si="27"/>
        <v>0</v>
      </c>
      <c r="AM50" s="5" t="b">
        <f t="shared" si="28"/>
        <v>0</v>
      </c>
      <c r="AN50" s="5" t="b">
        <f t="shared" si="29"/>
        <v>0</v>
      </c>
      <c r="AO50" s="5" t="b">
        <f t="shared" si="18"/>
        <v>1</v>
      </c>
      <c r="AP50" s="5" t="b">
        <f t="shared" si="30"/>
        <v>1</v>
      </c>
      <c r="AQ50" s="5" t="str">
        <f t="shared" si="31"/>
        <v>N/A</v>
      </c>
    </row>
    <row r="51" spans="1:43" hidden="1" x14ac:dyDescent="0.35">
      <c r="A51">
        <v>100041</v>
      </c>
      <c r="B51" t="s">
        <v>0</v>
      </c>
      <c r="C51" t="s">
        <v>115</v>
      </c>
      <c r="D51" t="s">
        <v>141</v>
      </c>
      <c r="E51" t="s">
        <v>277</v>
      </c>
      <c r="F51" t="s">
        <v>351</v>
      </c>
      <c r="G51" t="s">
        <v>17</v>
      </c>
      <c r="H51">
        <v>2011</v>
      </c>
      <c r="I51" t="s">
        <v>24</v>
      </c>
      <c r="J51" t="s">
        <v>30</v>
      </c>
      <c r="K51">
        <v>0</v>
      </c>
      <c r="L51" t="b">
        <v>0</v>
      </c>
      <c r="M51" t="b">
        <v>1</v>
      </c>
      <c r="N51" t="b">
        <v>0</v>
      </c>
      <c r="O51" t="s">
        <v>371</v>
      </c>
      <c r="P51">
        <v>57.143000000000001</v>
      </c>
      <c r="Q51" t="s">
        <v>261</v>
      </c>
      <c r="S51">
        <v>4</v>
      </c>
      <c r="T51">
        <v>4</v>
      </c>
      <c r="U51">
        <v>4</v>
      </c>
      <c r="V51">
        <v>5</v>
      </c>
      <c r="W51" t="s">
        <v>142</v>
      </c>
      <c r="X51" s="11" t="b">
        <f t="shared" si="12"/>
        <v>1</v>
      </c>
      <c r="Y51" s="11" t="str">
        <f t="shared" si="19"/>
        <v>NO DATA</v>
      </c>
      <c r="Z51" s="3" t="b">
        <f t="shared" si="20"/>
        <v>1</v>
      </c>
      <c r="AA51" s="10" t="str">
        <f t="shared" si="21"/>
        <v>NO DATA</v>
      </c>
      <c r="AB51" s="12" t="b">
        <f t="shared" si="22"/>
        <v>1</v>
      </c>
      <c r="AC51" s="12" t="b">
        <f t="shared" si="23"/>
        <v>0</v>
      </c>
      <c r="AD51" s="2" t="b">
        <f t="shared" si="14"/>
        <v>1</v>
      </c>
      <c r="AE51" s="10" t="b">
        <f t="shared" si="24"/>
        <v>0</v>
      </c>
      <c r="AF51" s="2" t="b">
        <f t="shared" si="15"/>
        <v>1</v>
      </c>
      <c r="AG51" s="12" t="b">
        <f t="shared" si="25"/>
        <v>1</v>
      </c>
      <c r="AH51" s="12" t="b">
        <f t="shared" si="16"/>
        <v>1</v>
      </c>
      <c r="AI51" s="2" t="b">
        <f t="shared" si="26"/>
        <v>1</v>
      </c>
      <c r="AJ51" s="2" t="b">
        <f t="shared" si="17"/>
        <v>1</v>
      </c>
      <c r="AK51" s="1"/>
      <c r="AL51" s="5" t="b">
        <f t="shared" si="27"/>
        <v>1</v>
      </c>
      <c r="AM51" s="5" t="str">
        <f t="shared" si="28"/>
        <v>N/A</v>
      </c>
      <c r="AN51" s="5" t="str">
        <f t="shared" si="29"/>
        <v>N/A</v>
      </c>
      <c r="AO51" s="5" t="str">
        <f t="shared" si="18"/>
        <v>N/A</v>
      </c>
      <c r="AP51" s="5" t="str">
        <f t="shared" si="30"/>
        <v>N/A</v>
      </c>
      <c r="AQ51" s="5" t="str">
        <f t="shared" si="31"/>
        <v>N/A</v>
      </c>
    </row>
    <row r="52" spans="1:43" hidden="1" x14ac:dyDescent="0.35">
      <c r="A52">
        <v>102755</v>
      </c>
      <c r="B52" t="s">
        <v>0</v>
      </c>
      <c r="C52" t="s">
        <v>115</v>
      </c>
      <c r="D52" t="s">
        <v>143</v>
      </c>
      <c r="E52" t="s">
        <v>144</v>
      </c>
      <c r="F52" t="s">
        <v>364</v>
      </c>
      <c r="G52" t="s">
        <v>145</v>
      </c>
      <c r="H52">
        <v>2022</v>
      </c>
      <c r="I52" t="s">
        <v>146</v>
      </c>
      <c r="J52" t="s">
        <v>25</v>
      </c>
      <c r="K52">
        <v>0</v>
      </c>
      <c r="L52" t="b">
        <v>1</v>
      </c>
      <c r="M52" t="b">
        <v>1</v>
      </c>
      <c r="N52" t="b">
        <v>1</v>
      </c>
      <c r="O52" t="s">
        <v>371</v>
      </c>
      <c r="P52" t="s">
        <v>261</v>
      </c>
      <c r="Q52" t="s">
        <v>261</v>
      </c>
      <c r="S52">
        <v>3</v>
      </c>
      <c r="T52">
        <v>4</v>
      </c>
      <c r="U52">
        <v>4</v>
      </c>
      <c r="V52">
        <v>5</v>
      </c>
      <c r="W52" t="s">
        <v>147</v>
      </c>
      <c r="X52" s="11" t="str">
        <f t="shared" si="12"/>
        <v>No Data</v>
      </c>
      <c r="Y52" s="11" t="str">
        <f t="shared" si="19"/>
        <v>NO DATA</v>
      </c>
      <c r="Z52" s="3" t="str">
        <f t="shared" si="20"/>
        <v>No Data</v>
      </c>
      <c r="AA52" s="10" t="str">
        <f t="shared" si="21"/>
        <v>NO DATA</v>
      </c>
      <c r="AB52" s="12" t="b">
        <f t="shared" si="22"/>
        <v>1</v>
      </c>
      <c r="AC52" s="12" t="b">
        <f t="shared" si="23"/>
        <v>0</v>
      </c>
      <c r="AD52" s="2" t="b">
        <f t="shared" si="14"/>
        <v>1</v>
      </c>
      <c r="AE52" s="10" t="b">
        <f t="shared" si="24"/>
        <v>0</v>
      </c>
      <c r="AF52" s="2" t="b">
        <f t="shared" si="15"/>
        <v>1</v>
      </c>
      <c r="AG52" s="12" t="b">
        <f t="shared" si="25"/>
        <v>1</v>
      </c>
      <c r="AH52" s="12" t="b">
        <f t="shared" si="16"/>
        <v>1</v>
      </c>
      <c r="AI52" s="2" t="b">
        <f t="shared" si="26"/>
        <v>1</v>
      </c>
      <c r="AJ52" s="2" t="b">
        <f t="shared" si="17"/>
        <v>1</v>
      </c>
      <c r="AK52" s="1"/>
      <c r="AL52" s="5" t="b">
        <f t="shared" si="27"/>
        <v>0</v>
      </c>
      <c r="AM52" s="5" t="b">
        <f t="shared" si="28"/>
        <v>0</v>
      </c>
      <c r="AN52" s="5" t="b">
        <f t="shared" si="29"/>
        <v>0</v>
      </c>
      <c r="AO52" s="5" t="b">
        <f t="shared" si="18"/>
        <v>1</v>
      </c>
      <c r="AP52" s="5" t="str">
        <f t="shared" si="30"/>
        <v>N/A</v>
      </c>
      <c r="AQ52" s="5" t="str">
        <f t="shared" si="31"/>
        <v>N/A</v>
      </c>
    </row>
    <row r="53" spans="1:43" hidden="1" x14ac:dyDescent="0.35">
      <c r="A53">
        <v>102211</v>
      </c>
      <c r="B53" t="s">
        <v>0</v>
      </c>
      <c r="C53" t="s">
        <v>115</v>
      </c>
      <c r="D53" t="s">
        <v>148</v>
      </c>
      <c r="E53" t="s">
        <v>295</v>
      </c>
      <c r="F53" t="s">
        <v>350</v>
      </c>
      <c r="G53" t="s">
        <v>3</v>
      </c>
      <c r="H53">
        <v>2016</v>
      </c>
      <c r="I53" t="s">
        <v>4</v>
      </c>
      <c r="J53" t="s">
        <v>25</v>
      </c>
      <c r="K53">
        <v>0</v>
      </c>
      <c r="L53" t="b">
        <v>0</v>
      </c>
      <c r="M53" t="b">
        <v>0</v>
      </c>
      <c r="N53" t="b">
        <v>0</v>
      </c>
      <c r="O53" t="s">
        <v>371</v>
      </c>
      <c r="P53">
        <v>45.283000000000001</v>
      </c>
      <c r="Q53" t="s">
        <v>261</v>
      </c>
      <c r="S53">
        <v>2</v>
      </c>
      <c r="T53">
        <v>1</v>
      </c>
      <c r="U53">
        <v>2</v>
      </c>
      <c r="V53">
        <v>1</v>
      </c>
      <c r="W53" t="s">
        <v>149</v>
      </c>
      <c r="X53" s="11" t="b">
        <f t="shared" si="12"/>
        <v>1</v>
      </c>
      <c r="Y53" s="11" t="str">
        <f t="shared" si="19"/>
        <v>NO DATA</v>
      </c>
      <c r="Z53" s="3" t="b">
        <f t="shared" si="20"/>
        <v>1</v>
      </c>
      <c r="AA53" s="10" t="str">
        <f t="shared" si="21"/>
        <v>NO DATA</v>
      </c>
      <c r="AB53" s="12" t="b">
        <f t="shared" si="22"/>
        <v>1</v>
      </c>
      <c r="AC53" s="12" t="b">
        <f t="shared" si="23"/>
        <v>0</v>
      </c>
      <c r="AD53" s="2" t="b">
        <f t="shared" si="14"/>
        <v>1</v>
      </c>
      <c r="AE53" s="10" t="b">
        <f t="shared" si="24"/>
        <v>0</v>
      </c>
      <c r="AF53" s="2" t="b">
        <f t="shared" si="15"/>
        <v>0</v>
      </c>
      <c r="AG53" s="12" t="b">
        <f t="shared" si="25"/>
        <v>0</v>
      </c>
      <c r="AH53" s="12" t="b">
        <f t="shared" si="16"/>
        <v>0</v>
      </c>
      <c r="AI53" s="2" t="b">
        <f t="shared" si="26"/>
        <v>0</v>
      </c>
      <c r="AJ53" s="2" t="b">
        <f t="shared" si="17"/>
        <v>0</v>
      </c>
      <c r="AK53" s="1"/>
      <c r="AL53" s="5" t="b">
        <f t="shared" si="27"/>
        <v>0</v>
      </c>
      <c r="AM53" s="5" t="b">
        <f t="shared" si="28"/>
        <v>0</v>
      </c>
      <c r="AN53" s="5" t="b">
        <f t="shared" si="29"/>
        <v>1</v>
      </c>
      <c r="AO53" s="5" t="str">
        <f t="shared" si="18"/>
        <v>N/A</v>
      </c>
      <c r="AP53" s="5" t="str">
        <f t="shared" si="30"/>
        <v>N/A</v>
      </c>
      <c r="AQ53" s="5" t="str">
        <f t="shared" si="31"/>
        <v>N/A</v>
      </c>
    </row>
    <row r="54" spans="1:43" hidden="1" x14ac:dyDescent="0.35">
      <c r="A54">
        <v>101320</v>
      </c>
      <c r="B54" t="s">
        <v>0</v>
      </c>
      <c r="C54" t="s">
        <v>115</v>
      </c>
      <c r="D54" t="s">
        <v>150</v>
      </c>
      <c r="E54" t="s">
        <v>287</v>
      </c>
      <c r="F54" t="s">
        <v>351</v>
      </c>
      <c r="G54" t="s">
        <v>21</v>
      </c>
      <c r="H54">
        <v>2013</v>
      </c>
      <c r="I54" t="s">
        <v>24</v>
      </c>
      <c r="J54" t="s">
        <v>18</v>
      </c>
      <c r="K54">
        <v>0</v>
      </c>
      <c r="L54" t="b">
        <v>0</v>
      </c>
      <c r="M54" t="b">
        <v>1</v>
      </c>
      <c r="N54" t="b">
        <v>1</v>
      </c>
      <c r="O54" t="s">
        <v>371</v>
      </c>
      <c r="P54">
        <v>13.394</v>
      </c>
      <c r="Q54" t="s">
        <v>261</v>
      </c>
      <c r="S54">
        <v>3</v>
      </c>
      <c r="T54">
        <v>4</v>
      </c>
      <c r="U54">
        <v>5</v>
      </c>
      <c r="V54">
        <v>3</v>
      </c>
      <c r="W54" t="s">
        <v>151</v>
      </c>
      <c r="X54" s="11" t="b">
        <f t="shared" si="12"/>
        <v>0</v>
      </c>
      <c r="Y54" s="11" t="str">
        <f t="shared" si="19"/>
        <v>NO DATA</v>
      </c>
      <c r="Z54" s="3" t="b">
        <f t="shared" si="20"/>
        <v>0</v>
      </c>
      <c r="AA54" s="10" t="str">
        <f t="shared" si="21"/>
        <v>NO DATA</v>
      </c>
      <c r="AB54" s="12" t="b">
        <f t="shared" si="22"/>
        <v>1</v>
      </c>
      <c r="AC54" s="12" t="b">
        <f t="shared" si="23"/>
        <v>1</v>
      </c>
      <c r="AD54" s="2" t="b">
        <f t="shared" si="14"/>
        <v>1</v>
      </c>
      <c r="AE54" s="10" t="b">
        <f t="shared" si="24"/>
        <v>0</v>
      </c>
      <c r="AF54" s="2" t="b">
        <f t="shared" si="15"/>
        <v>1</v>
      </c>
      <c r="AG54" s="12" t="b">
        <f t="shared" si="25"/>
        <v>1</v>
      </c>
      <c r="AH54" s="12" t="b">
        <f t="shared" si="16"/>
        <v>1</v>
      </c>
      <c r="AI54" s="2" t="b">
        <f t="shared" si="26"/>
        <v>1</v>
      </c>
      <c r="AJ54" s="2" t="b">
        <f t="shared" si="17"/>
        <v>1</v>
      </c>
      <c r="AK54" s="1"/>
      <c r="AL54" s="5" t="b">
        <f t="shared" si="27"/>
        <v>0</v>
      </c>
      <c r="AM54" s="5" t="b">
        <f t="shared" si="28"/>
        <v>0</v>
      </c>
      <c r="AN54" s="5" t="b">
        <f t="shared" si="29"/>
        <v>0</v>
      </c>
      <c r="AO54" s="5" t="b">
        <f t="shared" si="18"/>
        <v>1</v>
      </c>
      <c r="AP54" s="5" t="b">
        <f t="shared" si="30"/>
        <v>0</v>
      </c>
      <c r="AQ54" s="5" t="str">
        <f t="shared" si="31"/>
        <v>N/A</v>
      </c>
    </row>
    <row r="55" spans="1:43" hidden="1" x14ac:dyDescent="0.35">
      <c r="A55">
        <v>101103</v>
      </c>
      <c r="B55" t="s">
        <v>0</v>
      </c>
      <c r="C55" t="s">
        <v>152</v>
      </c>
      <c r="D55" t="s">
        <v>153</v>
      </c>
      <c r="E55" t="s">
        <v>154</v>
      </c>
      <c r="F55" t="s">
        <v>351</v>
      </c>
      <c r="G55" t="s">
        <v>28</v>
      </c>
      <c r="H55">
        <v>2014</v>
      </c>
      <c r="I55" t="s">
        <v>24</v>
      </c>
      <c r="J55" t="s">
        <v>18</v>
      </c>
      <c r="K55">
        <v>0</v>
      </c>
      <c r="L55" t="b">
        <v>1</v>
      </c>
      <c r="M55" t="b">
        <v>1</v>
      </c>
      <c r="N55" t="b">
        <v>1</v>
      </c>
      <c r="O55" t="s">
        <v>6</v>
      </c>
      <c r="P55">
        <v>19.074999999999999</v>
      </c>
      <c r="Q55">
        <v>5.5129999999999999</v>
      </c>
      <c r="R55" t="s">
        <v>54</v>
      </c>
      <c r="S55">
        <v>5</v>
      </c>
      <c r="T55">
        <v>4</v>
      </c>
      <c r="U55">
        <v>4</v>
      </c>
      <c r="V55">
        <v>4</v>
      </c>
      <c r="W55" t="s">
        <v>155</v>
      </c>
      <c r="X55" s="11" t="b">
        <f t="shared" si="12"/>
        <v>0</v>
      </c>
      <c r="Y55" s="11" t="b">
        <f t="shared" si="19"/>
        <v>0</v>
      </c>
      <c r="Z55" s="3" t="b">
        <f t="shared" si="20"/>
        <v>0</v>
      </c>
      <c r="AA55" s="10" t="b">
        <f t="shared" si="21"/>
        <v>0</v>
      </c>
      <c r="AB55" s="12" t="b">
        <f t="shared" si="22"/>
        <v>1</v>
      </c>
      <c r="AC55" s="12" t="b">
        <f t="shared" si="23"/>
        <v>1</v>
      </c>
      <c r="AD55" s="2" t="b">
        <f t="shared" si="14"/>
        <v>1</v>
      </c>
      <c r="AE55" s="10" t="b">
        <f t="shared" si="24"/>
        <v>0</v>
      </c>
      <c r="AF55" s="2" t="b">
        <f t="shared" si="15"/>
        <v>1</v>
      </c>
      <c r="AG55" s="12" t="b">
        <f t="shared" si="25"/>
        <v>1</v>
      </c>
      <c r="AH55" s="12" t="b">
        <f t="shared" si="16"/>
        <v>1</v>
      </c>
      <c r="AI55" s="2" t="b">
        <f t="shared" si="26"/>
        <v>1</v>
      </c>
      <c r="AJ55" s="2" t="b">
        <f t="shared" si="17"/>
        <v>1</v>
      </c>
      <c r="AK55" s="1"/>
      <c r="AL55" s="5" t="b">
        <f t="shared" si="27"/>
        <v>0</v>
      </c>
      <c r="AM55" s="5" t="b">
        <f t="shared" si="28"/>
        <v>0</v>
      </c>
      <c r="AN55" s="5" t="b">
        <f t="shared" si="29"/>
        <v>0</v>
      </c>
      <c r="AO55" s="5" t="b">
        <f t="shared" si="18"/>
        <v>1</v>
      </c>
      <c r="AP55" s="5" t="b">
        <f t="shared" si="30"/>
        <v>0</v>
      </c>
      <c r="AQ55" s="5" t="str">
        <f t="shared" si="31"/>
        <v>N/A</v>
      </c>
    </row>
    <row r="56" spans="1:43" hidden="1" x14ac:dyDescent="0.35">
      <c r="A56">
        <v>103523</v>
      </c>
      <c r="B56" t="s">
        <v>0</v>
      </c>
      <c r="C56" t="s">
        <v>152</v>
      </c>
      <c r="D56" t="s">
        <v>156</v>
      </c>
      <c r="E56" t="s">
        <v>305</v>
      </c>
      <c r="F56" t="s">
        <v>366</v>
      </c>
      <c r="G56" t="s">
        <v>17</v>
      </c>
      <c r="H56">
        <v>2009</v>
      </c>
      <c r="I56" t="s">
        <v>4</v>
      </c>
      <c r="J56" t="s">
        <v>18</v>
      </c>
      <c r="K56">
        <v>0</v>
      </c>
      <c r="L56" t="b">
        <v>1</v>
      </c>
      <c r="M56" t="b">
        <v>0</v>
      </c>
      <c r="N56" t="b">
        <v>0</v>
      </c>
      <c r="O56" t="s">
        <v>371</v>
      </c>
      <c r="P56">
        <v>23.077000000000002</v>
      </c>
      <c r="Q56" t="s">
        <v>261</v>
      </c>
      <c r="S56">
        <v>3</v>
      </c>
      <c r="T56" t="s">
        <v>68</v>
      </c>
      <c r="U56">
        <v>3</v>
      </c>
      <c r="V56">
        <v>4</v>
      </c>
      <c r="W56" t="s">
        <v>157</v>
      </c>
      <c r="X56" s="11" t="b">
        <f t="shared" si="12"/>
        <v>0</v>
      </c>
      <c r="Y56" s="11" t="str">
        <f t="shared" si="19"/>
        <v>NO DATA</v>
      </c>
      <c r="Z56" s="3" t="b">
        <f t="shared" si="20"/>
        <v>0</v>
      </c>
      <c r="AA56" s="10" t="str">
        <f t="shared" si="21"/>
        <v>NO DATA</v>
      </c>
      <c r="AB56" s="12" t="b">
        <f t="shared" si="22"/>
        <v>1</v>
      </c>
      <c r="AC56" s="12" t="b">
        <f t="shared" si="23"/>
        <v>0</v>
      </c>
      <c r="AD56" s="2" t="b">
        <f t="shared" si="14"/>
        <v>1</v>
      </c>
      <c r="AE56" s="10" t="b">
        <f t="shared" si="24"/>
        <v>0</v>
      </c>
      <c r="AF56" s="2" t="b">
        <f t="shared" si="15"/>
        <v>1</v>
      </c>
      <c r="AG56" s="12" t="b">
        <f t="shared" si="25"/>
        <v>1</v>
      </c>
      <c r="AH56" s="12" t="b">
        <f t="shared" si="16"/>
        <v>0</v>
      </c>
      <c r="AI56" s="2" t="b">
        <f t="shared" si="26"/>
        <v>1</v>
      </c>
      <c r="AJ56" s="2" t="b">
        <f t="shared" si="17"/>
        <v>1</v>
      </c>
      <c r="AK56" s="1"/>
      <c r="AL56" s="5" t="b">
        <f t="shared" si="27"/>
        <v>0</v>
      </c>
      <c r="AM56" s="5" t="b">
        <f t="shared" si="28"/>
        <v>0</v>
      </c>
      <c r="AN56" s="5" t="b">
        <f t="shared" si="29"/>
        <v>0</v>
      </c>
      <c r="AO56" s="5" t="b">
        <f t="shared" si="18"/>
        <v>1</v>
      </c>
      <c r="AP56" s="5" t="b">
        <f t="shared" si="30"/>
        <v>0</v>
      </c>
      <c r="AQ56" s="5" t="str">
        <f t="shared" si="31"/>
        <v>N/A</v>
      </c>
    </row>
    <row r="57" spans="1:43" hidden="1" x14ac:dyDescent="0.35">
      <c r="A57">
        <v>103150</v>
      </c>
      <c r="B57" t="s">
        <v>0</v>
      </c>
      <c r="C57" t="s">
        <v>152</v>
      </c>
      <c r="D57" t="s">
        <v>158</v>
      </c>
      <c r="E57" t="s">
        <v>159</v>
      </c>
      <c r="F57" t="s">
        <v>361</v>
      </c>
      <c r="G57" t="s">
        <v>3</v>
      </c>
      <c r="H57">
        <v>2006</v>
      </c>
      <c r="I57" t="s">
        <v>4</v>
      </c>
      <c r="J57" t="s">
        <v>44</v>
      </c>
      <c r="K57">
        <v>0</v>
      </c>
      <c r="L57" t="b">
        <v>1</v>
      </c>
      <c r="M57" t="b">
        <v>0</v>
      </c>
      <c r="N57" t="b">
        <v>0</v>
      </c>
      <c r="O57" t="s">
        <v>6</v>
      </c>
      <c r="P57">
        <v>1.8520000000000001</v>
      </c>
      <c r="Q57">
        <v>3.6549999999999998</v>
      </c>
      <c r="R57" t="s">
        <v>54</v>
      </c>
      <c r="S57">
        <v>2</v>
      </c>
      <c r="T57" t="s">
        <v>68</v>
      </c>
      <c r="U57">
        <v>2</v>
      </c>
      <c r="V57">
        <v>2</v>
      </c>
      <c r="W57" t="s">
        <v>160</v>
      </c>
      <c r="X57" s="11" t="b">
        <f t="shared" si="12"/>
        <v>0</v>
      </c>
      <c r="Y57" s="11" t="b">
        <f t="shared" si="19"/>
        <v>0</v>
      </c>
      <c r="Z57" s="3" t="b">
        <f t="shared" si="20"/>
        <v>0</v>
      </c>
      <c r="AA57" s="10" t="b">
        <f t="shared" si="21"/>
        <v>0</v>
      </c>
      <c r="AB57" s="12" t="b">
        <f t="shared" si="22"/>
        <v>1</v>
      </c>
      <c r="AC57" s="12" t="b">
        <f t="shared" si="23"/>
        <v>0</v>
      </c>
      <c r="AD57" s="2" t="b">
        <f t="shared" si="14"/>
        <v>1</v>
      </c>
      <c r="AE57" s="10" t="b">
        <f t="shared" si="24"/>
        <v>0</v>
      </c>
      <c r="AF57" s="2" t="b">
        <f t="shared" si="15"/>
        <v>0</v>
      </c>
      <c r="AG57" s="12" t="b">
        <f t="shared" si="25"/>
        <v>1</v>
      </c>
      <c r="AH57" s="12" t="b">
        <f t="shared" si="16"/>
        <v>0</v>
      </c>
      <c r="AI57" s="2" t="b">
        <f t="shared" si="26"/>
        <v>1</v>
      </c>
      <c r="AJ57" s="2" t="b">
        <f t="shared" si="17"/>
        <v>0</v>
      </c>
      <c r="AK57" s="1"/>
      <c r="AL57" s="5" t="b">
        <f t="shared" si="27"/>
        <v>0</v>
      </c>
      <c r="AM57" s="5" t="b">
        <f t="shared" si="28"/>
        <v>0</v>
      </c>
      <c r="AN57" s="5" t="b">
        <f t="shared" si="29"/>
        <v>0</v>
      </c>
      <c r="AO57" s="5" t="b">
        <f t="shared" si="18"/>
        <v>1</v>
      </c>
      <c r="AP57" s="5" t="b">
        <f t="shared" si="30"/>
        <v>0</v>
      </c>
      <c r="AQ57" s="5" t="str">
        <f t="shared" si="31"/>
        <v>N/A</v>
      </c>
    </row>
    <row r="58" spans="1:43" hidden="1" x14ac:dyDescent="0.35">
      <c r="A58">
        <v>103488</v>
      </c>
      <c r="B58" t="s">
        <v>0</v>
      </c>
      <c r="C58" t="s">
        <v>152</v>
      </c>
      <c r="D58" t="s">
        <v>161</v>
      </c>
      <c r="E58" t="s">
        <v>304</v>
      </c>
      <c r="F58" t="s">
        <v>351</v>
      </c>
      <c r="G58" t="s">
        <v>28</v>
      </c>
      <c r="H58">
        <v>2014</v>
      </c>
      <c r="I58" t="s">
        <v>4</v>
      </c>
      <c r="J58" t="s">
        <v>5</v>
      </c>
      <c r="K58">
        <v>0</v>
      </c>
      <c r="L58" t="b">
        <v>0</v>
      </c>
      <c r="M58" t="b">
        <v>0</v>
      </c>
      <c r="N58" t="b">
        <v>0</v>
      </c>
      <c r="O58" t="s">
        <v>371</v>
      </c>
      <c r="P58">
        <v>52.631999999999998</v>
      </c>
      <c r="Q58" t="s">
        <v>261</v>
      </c>
      <c r="S58">
        <v>2</v>
      </c>
      <c r="T58">
        <v>1</v>
      </c>
      <c r="U58">
        <v>2</v>
      </c>
      <c r="V58">
        <v>2</v>
      </c>
      <c r="W58" t="s">
        <v>162</v>
      </c>
      <c r="X58" s="11" t="b">
        <f t="shared" si="12"/>
        <v>1</v>
      </c>
      <c r="Y58" s="11" t="str">
        <f t="shared" si="19"/>
        <v>NO DATA</v>
      </c>
      <c r="Z58" s="3" t="b">
        <f t="shared" si="20"/>
        <v>1</v>
      </c>
      <c r="AA58" s="10" t="str">
        <f t="shared" si="21"/>
        <v>NO DATA</v>
      </c>
      <c r="AB58" s="12" t="b">
        <f t="shared" si="22"/>
        <v>1</v>
      </c>
      <c r="AC58" s="12" t="b">
        <f t="shared" si="23"/>
        <v>1</v>
      </c>
      <c r="AD58" s="2" t="b">
        <f t="shared" si="14"/>
        <v>1</v>
      </c>
      <c r="AE58" s="10" t="b">
        <f t="shared" si="24"/>
        <v>0</v>
      </c>
      <c r="AF58" s="2" t="b">
        <f t="shared" si="15"/>
        <v>0</v>
      </c>
      <c r="AG58" s="12" t="b">
        <f t="shared" si="25"/>
        <v>0</v>
      </c>
      <c r="AH58" s="12" t="b">
        <f t="shared" si="16"/>
        <v>0</v>
      </c>
      <c r="AI58" s="2" t="b">
        <f t="shared" si="26"/>
        <v>0</v>
      </c>
      <c r="AJ58" s="2" t="b">
        <f t="shared" si="17"/>
        <v>0</v>
      </c>
      <c r="AK58" s="1"/>
      <c r="AL58" s="5" t="b">
        <f t="shared" si="27"/>
        <v>0</v>
      </c>
      <c r="AM58" s="5" t="b">
        <f t="shared" si="28"/>
        <v>0</v>
      </c>
      <c r="AN58" s="5" t="b">
        <f t="shared" si="29"/>
        <v>1</v>
      </c>
      <c r="AO58" s="5" t="str">
        <f t="shared" si="18"/>
        <v>N/A</v>
      </c>
      <c r="AP58" s="5" t="str">
        <f t="shared" si="30"/>
        <v>N/A</v>
      </c>
      <c r="AQ58" s="5" t="str">
        <f t="shared" si="31"/>
        <v>N/A</v>
      </c>
    </row>
    <row r="59" spans="1:43" hidden="1" x14ac:dyDescent="0.35">
      <c r="A59">
        <v>102027</v>
      </c>
      <c r="B59" t="s">
        <v>0</v>
      </c>
      <c r="C59" t="s">
        <v>163</v>
      </c>
      <c r="D59" t="s">
        <v>164</v>
      </c>
      <c r="E59" t="s">
        <v>292</v>
      </c>
      <c r="F59" t="s">
        <v>358</v>
      </c>
      <c r="G59" t="s">
        <v>3</v>
      </c>
      <c r="H59">
        <v>2013</v>
      </c>
      <c r="I59" t="s">
        <v>4</v>
      </c>
      <c r="J59" t="s">
        <v>18</v>
      </c>
      <c r="K59">
        <v>0</v>
      </c>
      <c r="L59" t="b">
        <v>0</v>
      </c>
      <c r="M59" t="b">
        <v>0</v>
      </c>
      <c r="N59" t="b">
        <v>0</v>
      </c>
      <c r="O59" t="s">
        <v>6</v>
      </c>
      <c r="P59">
        <v>61.243000000000002</v>
      </c>
      <c r="Q59">
        <v>57.869</v>
      </c>
      <c r="R59" t="s">
        <v>54</v>
      </c>
      <c r="S59">
        <v>3</v>
      </c>
      <c r="T59">
        <v>2</v>
      </c>
      <c r="U59">
        <v>5</v>
      </c>
      <c r="V59">
        <v>5</v>
      </c>
      <c r="W59" t="s">
        <v>165</v>
      </c>
      <c r="X59" s="11" t="b">
        <f t="shared" si="12"/>
        <v>1</v>
      </c>
      <c r="Y59" s="11" t="b">
        <f t="shared" si="19"/>
        <v>1</v>
      </c>
      <c r="Z59" s="3" t="b">
        <f t="shared" si="20"/>
        <v>1</v>
      </c>
      <c r="AA59" s="10" t="b">
        <f t="shared" si="21"/>
        <v>0</v>
      </c>
      <c r="AB59" s="12" t="b">
        <f t="shared" si="22"/>
        <v>1</v>
      </c>
      <c r="AC59" s="12" t="b">
        <f t="shared" si="23"/>
        <v>0</v>
      </c>
      <c r="AD59" s="2" t="b">
        <f t="shared" si="14"/>
        <v>1</v>
      </c>
      <c r="AE59" s="10" t="b">
        <f t="shared" si="24"/>
        <v>0</v>
      </c>
      <c r="AF59" s="2" t="b">
        <f t="shared" si="15"/>
        <v>1</v>
      </c>
      <c r="AG59" s="12" t="b">
        <f t="shared" si="25"/>
        <v>0</v>
      </c>
      <c r="AH59" s="12" t="b">
        <f t="shared" si="16"/>
        <v>1</v>
      </c>
      <c r="AI59" s="2" t="b">
        <f t="shared" si="26"/>
        <v>1</v>
      </c>
      <c r="AJ59" s="2" t="b">
        <f t="shared" si="17"/>
        <v>1</v>
      </c>
      <c r="AK59" s="1"/>
      <c r="AL59" s="5" t="b">
        <f t="shared" si="27"/>
        <v>1</v>
      </c>
      <c r="AM59" s="5" t="str">
        <f t="shared" si="28"/>
        <v>N/A</v>
      </c>
      <c r="AN59" s="5" t="str">
        <f t="shared" si="29"/>
        <v>N/A</v>
      </c>
      <c r="AO59" s="5" t="str">
        <f t="shared" si="18"/>
        <v>N/A</v>
      </c>
      <c r="AP59" s="5" t="str">
        <f t="shared" si="30"/>
        <v>N/A</v>
      </c>
      <c r="AQ59" s="5" t="str">
        <f t="shared" si="31"/>
        <v>N/A</v>
      </c>
    </row>
    <row r="60" spans="1:43" hidden="1" x14ac:dyDescent="0.35">
      <c r="A60">
        <v>107216</v>
      </c>
      <c r="B60" t="s">
        <v>166</v>
      </c>
      <c r="C60" t="s">
        <v>167</v>
      </c>
      <c r="D60" t="s">
        <v>168</v>
      </c>
      <c r="E60" t="s">
        <v>325</v>
      </c>
      <c r="F60" t="s">
        <v>356</v>
      </c>
      <c r="G60" t="s">
        <v>3</v>
      </c>
      <c r="H60">
        <v>2010</v>
      </c>
      <c r="I60" t="s">
        <v>4</v>
      </c>
      <c r="J60" t="s">
        <v>11</v>
      </c>
      <c r="K60">
        <v>0</v>
      </c>
      <c r="L60" t="b">
        <v>1</v>
      </c>
      <c r="M60" t="b">
        <v>0</v>
      </c>
      <c r="N60" t="b">
        <v>0</v>
      </c>
      <c r="O60" t="s">
        <v>371</v>
      </c>
      <c r="P60">
        <v>0.93799999999999994</v>
      </c>
      <c r="Q60" t="s">
        <v>261</v>
      </c>
      <c r="S60">
        <v>2</v>
      </c>
      <c r="T60">
        <v>4</v>
      </c>
      <c r="U60">
        <v>4</v>
      </c>
      <c r="V60">
        <v>2</v>
      </c>
      <c r="W60" t="s">
        <v>169</v>
      </c>
      <c r="X60" s="11" t="b">
        <f t="shared" si="12"/>
        <v>0</v>
      </c>
      <c r="Y60" s="11" t="str">
        <f t="shared" si="19"/>
        <v>NO DATA</v>
      </c>
      <c r="Z60" s="3" t="b">
        <f t="shared" si="20"/>
        <v>0</v>
      </c>
      <c r="AA60" s="10" t="str">
        <f t="shared" si="21"/>
        <v>NO DATA</v>
      </c>
      <c r="AB60" s="12" t="b">
        <f t="shared" si="22"/>
        <v>1</v>
      </c>
      <c r="AC60" s="12" t="b">
        <f t="shared" si="23"/>
        <v>0</v>
      </c>
      <c r="AD60" s="2" t="b">
        <f t="shared" si="14"/>
        <v>1</v>
      </c>
      <c r="AE60" s="10" t="b">
        <f t="shared" si="24"/>
        <v>0</v>
      </c>
      <c r="AF60" s="2" t="b">
        <f t="shared" si="15"/>
        <v>0</v>
      </c>
      <c r="AG60" s="12" t="b">
        <f t="shared" si="25"/>
        <v>1</v>
      </c>
      <c r="AH60" s="12" t="b">
        <f t="shared" si="16"/>
        <v>1</v>
      </c>
      <c r="AI60" s="2" t="b">
        <f t="shared" si="26"/>
        <v>1</v>
      </c>
      <c r="AJ60" s="2" t="b">
        <f t="shared" si="17"/>
        <v>0</v>
      </c>
      <c r="AK60" s="1"/>
      <c r="AL60" s="5" t="b">
        <f t="shared" si="27"/>
        <v>0</v>
      </c>
      <c r="AM60" s="5" t="b">
        <f t="shared" si="28"/>
        <v>0</v>
      </c>
      <c r="AN60" s="5" t="b">
        <f t="shared" si="29"/>
        <v>0</v>
      </c>
      <c r="AO60" s="5" t="b">
        <f t="shared" si="18"/>
        <v>1</v>
      </c>
      <c r="AP60" s="5" t="b">
        <f t="shared" si="30"/>
        <v>0</v>
      </c>
      <c r="AQ60" s="5" t="str">
        <f t="shared" si="31"/>
        <v>N/A</v>
      </c>
    </row>
    <row r="61" spans="1:43" hidden="1" x14ac:dyDescent="0.35">
      <c r="A61">
        <v>106748</v>
      </c>
      <c r="B61" t="s">
        <v>170</v>
      </c>
      <c r="C61" t="s">
        <v>171</v>
      </c>
      <c r="D61" t="s">
        <v>172</v>
      </c>
      <c r="E61" t="s">
        <v>324</v>
      </c>
      <c r="F61" t="s">
        <v>351</v>
      </c>
      <c r="G61" t="s">
        <v>50</v>
      </c>
      <c r="H61">
        <v>2022</v>
      </c>
      <c r="I61" t="s">
        <v>24</v>
      </c>
      <c r="J61" t="s">
        <v>5</v>
      </c>
      <c r="K61">
        <v>0</v>
      </c>
      <c r="L61" t="b">
        <v>0</v>
      </c>
      <c r="M61" t="b">
        <v>0</v>
      </c>
      <c r="N61" t="b">
        <v>1</v>
      </c>
      <c r="O61" t="s">
        <v>371</v>
      </c>
      <c r="P61">
        <v>80</v>
      </c>
      <c r="Q61" t="s">
        <v>261</v>
      </c>
      <c r="S61">
        <v>3</v>
      </c>
      <c r="T61">
        <v>4</v>
      </c>
      <c r="U61">
        <v>1</v>
      </c>
      <c r="V61">
        <v>3</v>
      </c>
      <c r="W61" t="s">
        <v>173</v>
      </c>
      <c r="X61" s="11" t="b">
        <f t="shared" si="12"/>
        <v>1</v>
      </c>
      <c r="Y61" s="11" t="str">
        <f t="shared" si="19"/>
        <v>NO DATA</v>
      </c>
      <c r="Z61" s="3" t="b">
        <f t="shared" si="20"/>
        <v>1</v>
      </c>
      <c r="AA61" s="10" t="str">
        <f t="shared" si="21"/>
        <v>NO DATA</v>
      </c>
      <c r="AB61" s="12" t="b">
        <f t="shared" si="22"/>
        <v>1</v>
      </c>
      <c r="AC61" s="12" t="b">
        <f t="shared" si="23"/>
        <v>1</v>
      </c>
      <c r="AD61" s="2" t="b">
        <f t="shared" si="14"/>
        <v>1</v>
      </c>
      <c r="AE61" s="10" t="b">
        <f t="shared" si="24"/>
        <v>0</v>
      </c>
      <c r="AF61" s="2" t="b">
        <f t="shared" si="15"/>
        <v>1</v>
      </c>
      <c r="AG61" s="12" t="b">
        <f t="shared" si="25"/>
        <v>1</v>
      </c>
      <c r="AH61" s="12" t="b">
        <f t="shared" si="16"/>
        <v>0</v>
      </c>
      <c r="AI61" s="2" t="b">
        <f t="shared" si="26"/>
        <v>1</v>
      </c>
      <c r="AJ61" s="2" t="b">
        <f t="shared" si="17"/>
        <v>1</v>
      </c>
      <c r="AK61" s="1"/>
      <c r="AL61" s="5" t="b">
        <f t="shared" si="27"/>
        <v>1</v>
      </c>
      <c r="AM61" s="5" t="str">
        <f t="shared" si="28"/>
        <v>N/A</v>
      </c>
      <c r="AN61" s="5" t="str">
        <f t="shared" si="29"/>
        <v>N/A</v>
      </c>
      <c r="AO61" s="5" t="str">
        <f t="shared" si="18"/>
        <v>N/A</v>
      </c>
      <c r="AP61" s="5" t="str">
        <f t="shared" si="30"/>
        <v>N/A</v>
      </c>
      <c r="AQ61" s="5" t="str">
        <f t="shared" si="31"/>
        <v>N/A</v>
      </c>
    </row>
    <row r="62" spans="1:43" hidden="1" x14ac:dyDescent="0.35">
      <c r="A62">
        <v>121272</v>
      </c>
      <c r="B62" t="s">
        <v>174</v>
      </c>
      <c r="C62" t="s">
        <v>175</v>
      </c>
      <c r="D62" t="s">
        <v>176</v>
      </c>
      <c r="E62" t="s">
        <v>177</v>
      </c>
      <c r="F62" t="s">
        <v>361</v>
      </c>
      <c r="G62" t="s">
        <v>28</v>
      </c>
      <c r="H62">
        <v>2010</v>
      </c>
      <c r="I62" t="s">
        <v>24</v>
      </c>
      <c r="J62" t="s">
        <v>139</v>
      </c>
      <c r="K62">
        <v>0</v>
      </c>
      <c r="L62" t="b">
        <v>0</v>
      </c>
      <c r="M62" t="b">
        <v>0</v>
      </c>
      <c r="N62" t="b">
        <v>0</v>
      </c>
      <c r="O62" t="s">
        <v>6</v>
      </c>
      <c r="P62">
        <v>10.714</v>
      </c>
      <c r="Q62">
        <v>0</v>
      </c>
      <c r="R62" t="s">
        <v>54</v>
      </c>
      <c r="S62">
        <v>3</v>
      </c>
      <c r="T62" t="s">
        <v>68</v>
      </c>
      <c r="U62">
        <v>2</v>
      </c>
      <c r="V62">
        <v>3</v>
      </c>
      <c r="W62" t="s">
        <v>178</v>
      </c>
      <c r="X62" s="11" t="b">
        <f t="shared" si="12"/>
        <v>0</v>
      </c>
      <c r="Y62" s="11" t="b">
        <f t="shared" si="19"/>
        <v>0</v>
      </c>
      <c r="Z62" s="3" t="b">
        <f t="shared" si="20"/>
        <v>0</v>
      </c>
      <c r="AA62" s="10" t="b">
        <f t="shared" si="21"/>
        <v>0</v>
      </c>
      <c r="AB62" s="12" t="b">
        <f t="shared" si="22"/>
        <v>1</v>
      </c>
      <c r="AC62" s="12" t="b">
        <f t="shared" si="23"/>
        <v>1</v>
      </c>
      <c r="AD62" s="2" t="b">
        <f t="shared" si="14"/>
        <v>1</v>
      </c>
      <c r="AE62" s="10" t="b">
        <f t="shared" si="24"/>
        <v>0</v>
      </c>
      <c r="AF62" s="2" t="b">
        <f t="shared" si="15"/>
        <v>1</v>
      </c>
      <c r="AG62" s="12" t="b">
        <f t="shared" si="25"/>
        <v>0</v>
      </c>
      <c r="AH62" s="12" t="b">
        <f t="shared" si="16"/>
        <v>0</v>
      </c>
      <c r="AI62" s="2" t="b">
        <f t="shared" si="26"/>
        <v>0</v>
      </c>
      <c r="AJ62" s="2" t="b">
        <f t="shared" si="17"/>
        <v>1</v>
      </c>
      <c r="AK62" s="1"/>
      <c r="AL62" s="5" t="b">
        <f t="shared" si="27"/>
        <v>0</v>
      </c>
      <c r="AM62" s="5" t="b">
        <f t="shared" si="28"/>
        <v>0</v>
      </c>
      <c r="AN62" s="5" t="b">
        <f t="shared" si="29"/>
        <v>0</v>
      </c>
      <c r="AO62" s="5" t="b">
        <f t="shared" si="18"/>
        <v>1</v>
      </c>
      <c r="AP62" s="5" t="b">
        <f t="shared" si="30"/>
        <v>0</v>
      </c>
      <c r="AQ62" s="5" t="str">
        <f t="shared" si="31"/>
        <v>N/A</v>
      </c>
    </row>
    <row r="63" spans="1:43" hidden="1" x14ac:dyDescent="0.35">
      <c r="A63">
        <v>159159</v>
      </c>
      <c r="B63" t="s">
        <v>179</v>
      </c>
      <c r="C63" t="s">
        <v>180</v>
      </c>
      <c r="D63" t="s">
        <v>181</v>
      </c>
      <c r="E63" t="s">
        <v>344</v>
      </c>
      <c r="F63" t="s">
        <v>367</v>
      </c>
      <c r="G63" t="s">
        <v>28</v>
      </c>
      <c r="H63">
        <v>2013</v>
      </c>
      <c r="I63" t="s">
        <v>24</v>
      </c>
      <c r="J63" t="s">
        <v>18</v>
      </c>
      <c r="K63">
        <v>0</v>
      </c>
      <c r="L63" t="b">
        <v>0</v>
      </c>
      <c r="M63" t="b">
        <v>0</v>
      </c>
      <c r="N63" t="b">
        <v>0</v>
      </c>
      <c r="O63" t="s">
        <v>6</v>
      </c>
      <c r="P63">
        <v>75</v>
      </c>
      <c r="Q63">
        <v>38.372999999999998</v>
      </c>
      <c r="R63" t="s">
        <v>54</v>
      </c>
      <c r="S63">
        <v>3</v>
      </c>
      <c r="T63">
        <v>1</v>
      </c>
      <c r="U63">
        <v>1</v>
      </c>
      <c r="V63">
        <v>4</v>
      </c>
      <c r="W63" t="s">
        <v>182</v>
      </c>
      <c r="X63" s="11" t="b">
        <f t="shared" si="12"/>
        <v>1</v>
      </c>
      <c r="Y63" s="11" t="b">
        <f t="shared" si="19"/>
        <v>1</v>
      </c>
      <c r="Z63" s="3" t="b">
        <f t="shared" si="20"/>
        <v>1</v>
      </c>
      <c r="AA63" s="10" t="b">
        <f t="shared" si="21"/>
        <v>0</v>
      </c>
      <c r="AB63" s="12" t="b">
        <f t="shared" si="22"/>
        <v>1</v>
      </c>
      <c r="AC63" s="12" t="b">
        <f t="shared" si="23"/>
        <v>1</v>
      </c>
      <c r="AD63" s="2" t="b">
        <f t="shared" si="14"/>
        <v>1</v>
      </c>
      <c r="AE63" s="10" t="b">
        <f t="shared" si="24"/>
        <v>0</v>
      </c>
      <c r="AF63" s="2" t="b">
        <f t="shared" si="15"/>
        <v>1</v>
      </c>
      <c r="AG63" s="12" t="b">
        <f t="shared" si="25"/>
        <v>0</v>
      </c>
      <c r="AH63" s="12" t="b">
        <f t="shared" si="16"/>
        <v>0</v>
      </c>
      <c r="AI63" s="2" t="b">
        <f t="shared" si="26"/>
        <v>0</v>
      </c>
      <c r="AJ63" s="2" t="b">
        <f t="shared" si="17"/>
        <v>1</v>
      </c>
      <c r="AK63" s="1"/>
      <c r="AL63" s="5" t="b">
        <f t="shared" si="27"/>
        <v>0</v>
      </c>
      <c r="AM63" s="5" t="b">
        <f t="shared" si="28"/>
        <v>1</v>
      </c>
      <c r="AN63" s="5" t="str">
        <f t="shared" si="29"/>
        <v>N/A</v>
      </c>
      <c r="AO63" s="5" t="str">
        <f t="shared" si="18"/>
        <v>N/A</v>
      </c>
      <c r="AP63" s="5" t="str">
        <f t="shared" si="30"/>
        <v>N/A</v>
      </c>
      <c r="AQ63" s="5" t="str">
        <f t="shared" si="31"/>
        <v>N/A</v>
      </c>
    </row>
    <row r="64" spans="1:43" hidden="1" x14ac:dyDescent="0.35">
      <c r="A64">
        <v>128690</v>
      </c>
      <c r="B64" t="s">
        <v>179</v>
      </c>
      <c r="C64" t="s">
        <v>180</v>
      </c>
      <c r="D64" t="s">
        <v>183</v>
      </c>
      <c r="E64" t="s">
        <v>326</v>
      </c>
      <c r="F64" t="s">
        <v>365</v>
      </c>
      <c r="G64" t="s">
        <v>28</v>
      </c>
      <c r="H64">
        <v>2019</v>
      </c>
      <c r="I64" t="s">
        <v>24</v>
      </c>
      <c r="J64" t="s">
        <v>11</v>
      </c>
      <c r="K64">
        <v>0</v>
      </c>
      <c r="L64" t="b">
        <v>0</v>
      </c>
      <c r="M64" t="b">
        <v>1</v>
      </c>
      <c r="N64" t="b">
        <v>0</v>
      </c>
      <c r="O64" t="s">
        <v>6</v>
      </c>
      <c r="P64">
        <v>40</v>
      </c>
      <c r="Q64">
        <v>26.280999999999999</v>
      </c>
      <c r="R64" t="s">
        <v>54</v>
      </c>
      <c r="S64">
        <v>3</v>
      </c>
      <c r="T64">
        <v>1</v>
      </c>
      <c r="U64">
        <v>2</v>
      </c>
      <c r="V64">
        <v>3</v>
      </c>
      <c r="W64" t="s">
        <v>184</v>
      </c>
      <c r="X64" s="11" t="b">
        <f t="shared" si="12"/>
        <v>1</v>
      </c>
      <c r="Y64" s="11" t="b">
        <f t="shared" si="19"/>
        <v>0</v>
      </c>
      <c r="Z64" s="3" t="b">
        <f t="shared" si="20"/>
        <v>1</v>
      </c>
      <c r="AA64" s="10" t="b">
        <f t="shared" si="21"/>
        <v>0</v>
      </c>
      <c r="AB64" s="12" t="b">
        <f t="shared" si="22"/>
        <v>1</v>
      </c>
      <c r="AC64" s="12" t="b">
        <f t="shared" si="23"/>
        <v>1</v>
      </c>
      <c r="AD64" s="2" t="b">
        <f t="shared" si="14"/>
        <v>1</v>
      </c>
      <c r="AE64" s="10" t="b">
        <f t="shared" si="24"/>
        <v>0</v>
      </c>
      <c r="AF64" s="2" t="b">
        <f t="shared" si="15"/>
        <v>1</v>
      </c>
      <c r="AG64" s="12" t="b">
        <f t="shared" si="25"/>
        <v>1</v>
      </c>
      <c r="AH64" s="12" t="b">
        <f t="shared" si="16"/>
        <v>0</v>
      </c>
      <c r="AI64" s="2" t="b">
        <f t="shared" si="26"/>
        <v>1</v>
      </c>
      <c r="AJ64" s="2" t="b">
        <f t="shared" si="17"/>
        <v>1</v>
      </c>
      <c r="AK64" s="1"/>
      <c r="AL64" s="5" t="b">
        <f t="shared" si="27"/>
        <v>1</v>
      </c>
      <c r="AM64" s="5" t="str">
        <f t="shared" si="28"/>
        <v>N/A</v>
      </c>
      <c r="AN64" s="5" t="str">
        <f t="shared" si="29"/>
        <v>N/A</v>
      </c>
      <c r="AO64" s="5" t="str">
        <f t="shared" si="18"/>
        <v>N/A</v>
      </c>
      <c r="AP64" s="5" t="str">
        <f t="shared" si="30"/>
        <v>N/A</v>
      </c>
      <c r="AQ64" s="5" t="str">
        <f t="shared" si="31"/>
        <v>N/A</v>
      </c>
    </row>
    <row r="65" spans="1:43" hidden="1" x14ac:dyDescent="0.35">
      <c r="A65">
        <v>147602</v>
      </c>
      <c r="B65" t="s">
        <v>179</v>
      </c>
      <c r="C65" t="s">
        <v>180</v>
      </c>
      <c r="D65" t="s">
        <v>185</v>
      </c>
      <c r="E65" t="s">
        <v>186</v>
      </c>
      <c r="F65" t="s">
        <v>361</v>
      </c>
      <c r="G65" t="s">
        <v>28</v>
      </c>
      <c r="H65">
        <v>2011</v>
      </c>
      <c r="I65" t="s">
        <v>24</v>
      </c>
      <c r="J65" t="s">
        <v>187</v>
      </c>
      <c r="K65">
        <v>0</v>
      </c>
      <c r="L65" t="b">
        <v>0</v>
      </c>
      <c r="M65" t="b">
        <v>0</v>
      </c>
      <c r="N65" t="b">
        <v>0</v>
      </c>
      <c r="O65" t="s">
        <v>6</v>
      </c>
      <c r="P65">
        <v>20</v>
      </c>
      <c r="Q65">
        <v>8.7249999999999996</v>
      </c>
      <c r="R65">
        <v>3</v>
      </c>
      <c r="S65">
        <v>2</v>
      </c>
      <c r="T65">
        <v>1</v>
      </c>
      <c r="U65">
        <v>3</v>
      </c>
      <c r="V65">
        <v>2</v>
      </c>
      <c r="W65" t="s">
        <v>188</v>
      </c>
      <c r="X65" s="11" t="b">
        <f t="shared" si="12"/>
        <v>0</v>
      </c>
      <c r="Y65" s="11" t="b">
        <f t="shared" si="19"/>
        <v>0</v>
      </c>
      <c r="Z65" s="3" t="b">
        <f t="shared" si="20"/>
        <v>0</v>
      </c>
      <c r="AA65" s="10" t="b">
        <f t="shared" si="21"/>
        <v>0</v>
      </c>
      <c r="AB65" s="12" t="b">
        <f t="shared" si="22"/>
        <v>1</v>
      </c>
      <c r="AC65" s="12" t="b">
        <f t="shared" si="23"/>
        <v>1</v>
      </c>
      <c r="AD65" s="2" t="b">
        <f t="shared" si="14"/>
        <v>1</v>
      </c>
      <c r="AE65" s="10" t="b">
        <f t="shared" si="24"/>
        <v>0</v>
      </c>
      <c r="AF65" s="2" t="b">
        <f t="shared" si="15"/>
        <v>0</v>
      </c>
      <c r="AG65" s="12" t="b">
        <f t="shared" si="25"/>
        <v>0</v>
      </c>
      <c r="AH65" s="12" t="b">
        <f t="shared" si="16"/>
        <v>0</v>
      </c>
      <c r="AI65" s="2" t="b">
        <f t="shared" si="26"/>
        <v>0</v>
      </c>
      <c r="AJ65" s="2" t="b">
        <f t="shared" si="17"/>
        <v>0</v>
      </c>
      <c r="AK65" s="1"/>
      <c r="AL65" s="5" t="b">
        <f t="shared" si="27"/>
        <v>0</v>
      </c>
      <c r="AM65" s="5" t="b">
        <f t="shared" si="28"/>
        <v>0</v>
      </c>
      <c r="AN65" s="5" t="b">
        <f t="shared" si="29"/>
        <v>0</v>
      </c>
      <c r="AO65" s="5" t="b">
        <f t="shared" si="18"/>
        <v>1</v>
      </c>
      <c r="AP65" s="5" t="b">
        <f t="shared" si="30"/>
        <v>0</v>
      </c>
      <c r="AQ65" s="5" t="str">
        <f t="shared" si="31"/>
        <v>N/A</v>
      </c>
    </row>
    <row r="66" spans="1:43" hidden="1" x14ac:dyDescent="0.35">
      <c r="A66">
        <v>136348</v>
      </c>
      <c r="B66" t="s">
        <v>179</v>
      </c>
      <c r="C66" t="s">
        <v>180</v>
      </c>
      <c r="D66" t="s">
        <v>189</v>
      </c>
      <c r="E66" t="s">
        <v>334</v>
      </c>
      <c r="F66" t="s">
        <v>356</v>
      </c>
      <c r="G66" t="s">
        <v>14</v>
      </c>
      <c r="H66">
        <v>2020</v>
      </c>
      <c r="I66" t="s">
        <v>190</v>
      </c>
      <c r="J66" t="s">
        <v>95</v>
      </c>
      <c r="K66">
        <v>0</v>
      </c>
      <c r="L66" t="b">
        <v>0</v>
      </c>
      <c r="M66" t="b">
        <v>0</v>
      </c>
      <c r="N66" t="b">
        <v>1</v>
      </c>
      <c r="O66" t="s">
        <v>6</v>
      </c>
      <c r="P66">
        <v>0</v>
      </c>
      <c r="Q66">
        <v>0.13300000000000001</v>
      </c>
      <c r="R66">
        <v>2.5</v>
      </c>
      <c r="S66">
        <v>5</v>
      </c>
      <c r="T66">
        <v>4</v>
      </c>
      <c r="U66">
        <v>2</v>
      </c>
      <c r="V66">
        <v>3</v>
      </c>
      <c r="W66" t="s">
        <v>191</v>
      </c>
      <c r="X66" s="11" t="b">
        <f t="shared" si="12"/>
        <v>0</v>
      </c>
      <c r="Y66" s="11" t="b">
        <f t="shared" ref="Y66:Y88" si="32">IF(O66="yes",IF(Q66&gt;30,TRUE,FALSE),"NO DATA")</f>
        <v>0</v>
      </c>
      <c r="Z66" s="3" t="b">
        <f t="shared" ref="Z66:Z88" si="33">IF(AND(X66="No Data",Y66="No Data")=TRUE,"No Data",OR(X66=TRUE,Y66=TRUE))</f>
        <v>0</v>
      </c>
      <c r="AA66" s="10" t="b">
        <f t="shared" ref="AA66:AA88" si="34">IF(R66&lt;&gt;"",IF(R66&lt;3,TRUE,FALSE),"NO DATA")</f>
        <v>1</v>
      </c>
      <c r="AB66" s="12" t="b">
        <f t="shared" ref="AB66:AB88" si="35">IF(I66&lt;&gt;"",TRUE,FALSE)</f>
        <v>1</v>
      </c>
      <c r="AC66" s="12" t="b">
        <f t="shared" ref="AC66:AC88" si="36">AND(OR(G66="G1",G66="G2",G66="T1",G66="t2"),K66=0)</f>
        <v>1</v>
      </c>
      <c r="AD66" s="2" t="b">
        <f t="shared" si="14"/>
        <v>1</v>
      </c>
      <c r="AE66" s="10" t="b">
        <f t="shared" ref="AE66:AE88" si="37">AND(J66="U = Unknown",H66&gt;2011)</f>
        <v>0</v>
      </c>
      <c r="AF66" s="2" t="b">
        <f t="shared" si="15"/>
        <v>1</v>
      </c>
      <c r="AG66" s="12" t="b">
        <f t="shared" ref="AG66:AG88" si="38">OR(L66=TRUE,M66=TRUE,N66=TRUE)</f>
        <v>1</v>
      </c>
      <c r="AH66" s="12" t="b">
        <f t="shared" si="16"/>
        <v>0</v>
      </c>
      <c r="AI66" s="2" t="b">
        <f t="shared" ref="AI66:AI88" si="39">OR(AG66=TRUE,AH66=TRUE)</f>
        <v>1</v>
      </c>
      <c r="AJ66" s="2" t="b">
        <f t="shared" si="17"/>
        <v>1</v>
      </c>
      <c r="AK66" s="1"/>
      <c r="AL66" s="5" t="b">
        <f t="shared" ref="AL66:AL88" si="40">AND(Z66=TRUE,AD66=TRUE,AF66=TRUE,AI66=TRUE,AJ66=TRUE)</f>
        <v>0</v>
      </c>
      <c r="AM66" s="5" t="b">
        <f t="shared" ref="AM66:AM88" si="41">IF(AL66=FALSE,IF(AND(Z66=TRUE,AD66=TRUE,AF66=TRUE)=TRUE,TRUE,FALSE),"N/A")</f>
        <v>0</v>
      </c>
      <c r="AN66" s="5" t="b">
        <f t="shared" ref="AN66:AN88" si="42">IF(AM66="N/A","N/A",IF(AM66=FALSE,IF(AND(Z66=TRUE,AD66=TRUE)=TRUE,TRUE,FALSE),"N/A"))</f>
        <v>0</v>
      </c>
      <c r="AO66" s="5" t="b">
        <f t="shared" si="18"/>
        <v>1</v>
      </c>
      <c r="AP66" s="5" t="b">
        <f t="shared" ref="AP66:AP88" si="43">IF(Z66=FALSE,IF(AA66=TRUE,TRUE,FALSE),"N/A")</f>
        <v>1</v>
      </c>
      <c r="AQ66" s="5" t="str">
        <f t="shared" si="31"/>
        <v>N/A</v>
      </c>
    </row>
    <row r="67" spans="1:43" hidden="1" x14ac:dyDescent="0.35">
      <c r="A67">
        <v>161697</v>
      </c>
      <c r="B67" t="s">
        <v>179</v>
      </c>
      <c r="C67" t="s">
        <v>180</v>
      </c>
      <c r="D67" t="s">
        <v>192</v>
      </c>
      <c r="E67" t="s">
        <v>346</v>
      </c>
      <c r="F67" t="s">
        <v>351</v>
      </c>
      <c r="G67" t="s">
        <v>50</v>
      </c>
      <c r="H67">
        <v>2015</v>
      </c>
      <c r="I67" t="s">
        <v>24</v>
      </c>
      <c r="J67" t="s">
        <v>11</v>
      </c>
      <c r="K67">
        <v>0</v>
      </c>
      <c r="L67" t="b">
        <v>1</v>
      </c>
      <c r="M67" t="b">
        <v>1</v>
      </c>
      <c r="N67" t="b">
        <v>0</v>
      </c>
      <c r="O67" t="s">
        <v>371</v>
      </c>
      <c r="P67">
        <v>4.5449999999999999</v>
      </c>
      <c r="Q67" t="s">
        <v>261</v>
      </c>
      <c r="S67">
        <v>1</v>
      </c>
      <c r="T67">
        <v>1</v>
      </c>
      <c r="U67">
        <v>1</v>
      </c>
      <c r="V67">
        <v>1</v>
      </c>
      <c r="W67" t="s">
        <v>193</v>
      </c>
      <c r="X67" s="11" t="b">
        <f t="shared" ref="X67:X88" si="44">IF(P67="No Data","No Data",IF(P67&gt;30,TRUE,FALSE))</f>
        <v>0</v>
      </c>
      <c r="Y67" s="11" t="str">
        <f t="shared" si="32"/>
        <v>NO DATA</v>
      </c>
      <c r="Z67" s="3" t="b">
        <f t="shared" si="33"/>
        <v>0</v>
      </c>
      <c r="AA67" s="10" t="str">
        <f t="shared" si="34"/>
        <v>NO DATA</v>
      </c>
      <c r="AB67" s="12" t="b">
        <f t="shared" si="35"/>
        <v>1</v>
      </c>
      <c r="AC67" s="12" t="b">
        <f t="shared" si="36"/>
        <v>1</v>
      </c>
      <c r="AD67" s="2" t="b">
        <f t="shared" ref="AD67:AD88" si="45">OR(AB67=TRUE,AC67=TRUE)</f>
        <v>1</v>
      </c>
      <c r="AE67" s="10" t="b">
        <f t="shared" si="37"/>
        <v>0</v>
      </c>
      <c r="AF67" s="2" t="b">
        <f t="shared" ref="AF67:AF88" si="46">IF(S67&gt;2,TRUE,FALSE)</f>
        <v>0</v>
      </c>
      <c r="AG67" s="12" t="b">
        <f t="shared" si="38"/>
        <v>1</v>
      </c>
      <c r="AH67" s="12" t="b">
        <f t="shared" ref="AH67:AH88" si="47">IF(U67&gt;3,TRUE,FALSE)</f>
        <v>0</v>
      </c>
      <c r="AI67" s="2" t="b">
        <f t="shared" si="39"/>
        <v>1</v>
      </c>
      <c r="AJ67" s="2" t="b">
        <f t="shared" ref="AJ67:AJ88" si="48">IF(V67&gt;2,TRUE,FALSE)</f>
        <v>0</v>
      </c>
      <c r="AK67" s="1"/>
      <c r="AL67" s="5" t="b">
        <f t="shared" si="40"/>
        <v>0</v>
      </c>
      <c r="AM67" s="5" t="b">
        <f t="shared" si="41"/>
        <v>0</v>
      </c>
      <c r="AN67" s="5" t="b">
        <f t="shared" si="42"/>
        <v>0</v>
      </c>
      <c r="AO67" s="5" t="b">
        <f t="shared" ref="AO67:AO88" si="49">IF(AN67="N/A","N/A",IF(AN67=FALSE,TRUE,"N/A"))</f>
        <v>1</v>
      </c>
      <c r="AP67" s="5" t="b">
        <f t="shared" si="43"/>
        <v>0</v>
      </c>
      <c r="AQ67" s="5" t="str">
        <f t="shared" ref="AQ67:AQ88" si="50">IF(AD67=FALSE,IF(AE67=TRUE,TRUE,FALSE),"N/A")</f>
        <v>N/A</v>
      </c>
    </row>
    <row r="68" spans="1:43" hidden="1" x14ac:dyDescent="0.35">
      <c r="A68">
        <v>161587</v>
      </c>
      <c r="B68" t="s">
        <v>179</v>
      </c>
      <c r="C68" t="s">
        <v>180</v>
      </c>
      <c r="D68" t="s">
        <v>194</v>
      </c>
      <c r="E68" t="s">
        <v>328</v>
      </c>
      <c r="F68" t="s">
        <v>356</v>
      </c>
      <c r="G68" t="s">
        <v>195</v>
      </c>
      <c r="H68">
        <v>2007</v>
      </c>
      <c r="I68" t="s">
        <v>85</v>
      </c>
      <c r="K68">
        <v>0</v>
      </c>
      <c r="L68" t="b">
        <v>0</v>
      </c>
      <c r="M68" t="b">
        <v>0</v>
      </c>
      <c r="N68" t="b">
        <v>1</v>
      </c>
      <c r="O68" t="s">
        <v>371</v>
      </c>
      <c r="P68" t="s">
        <v>261</v>
      </c>
      <c r="Q68" t="s">
        <v>261</v>
      </c>
      <c r="S68">
        <v>4</v>
      </c>
      <c r="T68">
        <v>4</v>
      </c>
      <c r="U68">
        <v>2</v>
      </c>
      <c r="V68">
        <v>3</v>
      </c>
      <c r="W68" t="s">
        <v>196</v>
      </c>
      <c r="X68" s="11" t="str">
        <f t="shared" si="44"/>
        <v>No Data</v>
      </c>
      <c r="Y68" s="11" t="str">
        <f t="shared" si="32"/>
        <v>NO DATA</v>
      </c>
      <c r="Z68" s="3" t="str">
        <f t="shared" si="33"/>
        <v>No Data</v>
      </c>
      <c r="AA68" s="10" t="str">
        <f t="shared" si="34"/>
        <v>NO DATA</v>
      </c>
      <c r="AB68" s="12" t="b">
        <f t="shared" si="35"/>
        <v>1</v>
      </c>
      <c r="AC68" s="12" t="b">
        <f t="shared" si="36"/>
        <v>0</v>
      </c>
      <c r="AD68" s="2" t="b">
        <f t="shared" si="45"/>
        <v>1</v>
      </c>
      <c r="AE68" s="10" t="b">
        <f t="shared" si="37"/>
        <v>0</v>
      </c>
      <c r="AF68" s="2" t="b">
        <f t="shared" si="46"/>
        <v>1</v>
      </c>
      <c r="AG68" s="12" t="b">
        <f t="shared" si="38"/>
        <v>1</v>
      </c>
      <c r="AH68" s="12" t="b">
        <f t="shared" si="47"/>
        <v>0</v>
      </c>
      <c r="AI68" s="2" t="b">
        <f t="shared" si="39"/>
        <v>1</v>
      </c>
      <c r="AJ68" s="2" t="b">
        <f t="shared" si="48"/>
        <v>1</v>
      </c>
      <c r="AK68" s="1"/>
      <c r="AL68" s="5" t="b">
        <f t="shared" si="40"/>
        <v>0</v>
      </c>
      <c r="AM68" s="5" t="b">
        <f t="shared" si="41"/>
        <v>0</v>
      </c>
      <c r="AN68" s="5" t="b">
        <f t="shared" si="42"/>
        <v>0</v>
      </c>
      <c r="AO68" s="5" t="b">
        <f t="shared" si="49"/>
        <v>1</v>
      </c>
      <c r="AP68" s="5" t="str">
        <f t="shared" si="43"/>
        <v>N/A</v>
      </c>
      <c r="AQ68" s="5" t="str">
        <f t="shared" si="50"/>
        <v>N/A</v>
      </c>
    </row>
    <row r="69" spans="1:43" hidden="1" x14ac:dyDescent="0.35">
      <c r="A69">
        <v>135004</v>
      </c>
      <c r="B69" t="s">
        <v>179</v>
      </c>
      <c r="C69" t="s">
        <v>180</v>
      </c>
      <c r="D69" t="s">
        <v>197</v>
      </c>
      <c r="E69" t="s">
        <v>331</v>
      </c>
      <c r="F69" t="s">
        <v>361</v>
      </c>
      <c r="G69" t="s">
        <v>28</v>
      </c>
      <c r="H69">
        <v>2019</v>
      </c>
      <c r="I69" t="s">
        <v>190</v>
      </c>
      <c r="J69" t="s">
        <v>95</v>
      </c>
      <c r="K69">
        <v>0</v>
      </c>
      <c r="L69" t="b">
        <v>0</v>
      </c>
      <c r="M69" t="b">
        <v>0</v>
      </c>
      <c r="N69" t="b">
        <v>0</v>
      </c>
      <c r="O69" t="s">
        <v>6</v>
      </c>
      <c r="P69">
        <v>100</v>
      </c>
      <c r="Q69">
        <v>63.206000000000003</v>
      </c>
      <c r="R69" t="s">
        <v>54</v>
      </c>
      <c r="S69">
        <v>3</v>
      </c>
      <c r="T69">
        <v>5</v>
      </c>
      <c r="U69">
        <v>2</v>
      </c>
      <c r="V69">
        <v>2</v>
      </c>
      <c r="W69" t="s">
        <v>198</v>
      </c>
      <c r="X69" s="11" t="b">
        <f t="shared" si="44"/>
        <v>1</v>
      </c>
      <c r="Y69" s="11" t="b">
        <f t="shared" si="32"/>
        <v>1</v>
      </c>
      <c r="Z69" s="3" t="b">
        <f t="shared" si="33"/>
        <v>1</v>
      </c>
      <c r="AA69" s="10" t="b">
        <f t="shared" si="34"/>
        <v>0</v>
      </c>
      <c r="AB69" s="12" t="b">
        <f t="shared" si="35"/>
        <v>1</v>
      </c>
      <c r="AC69" s="12" t="b">
        <f t="shared" si="36"/>
        <v>1</v>
      </c>
      <c r="AD69" s="2" t="b">
        <f t="shared" si="45"/>
        <v>1</v>
      </c>
      <c r="AE69" s="10" t="b">
        <f t="shared" si="37"/>
        <v>0</v>
      </c>
      <c r="AF69" s="2" t="b">
        <f t="shared" si="46"/>
        <v>1</v>
      </c>
      <c r="AG69" s="12" t="b">
        <f t="shared" si="38"/>
        <v>0</v>
      </c>
      <c r="AH69" s="12" t="b">
        <f t="shared" si="47"/>
        <v>0</v>
      </c>
      <c r="AI69" s="2" t="b">
        <f t="shared" si="39"/>
        <v>0</v>
      </c>
      <c r="AJ69" s="2" t="b">
        <f t="shared" si="48"/>
        <v>0</v>
      </c>
      <c r="AK69" s="1"/>
      <c r="AL69" s="5" t="b">
        <f t="shared" si="40"/>
        <v>0</v>
      </c>
      <c r="AM69" s="5" t="b">
        <f t="shared" si="41"/>
        <v>1</v>
      </c>
      <c r="AN69" s="5" t="str">
        <f t="shared" si="42"/>
        <v>N/A</v>
      </c>
      <c r="AO69" s="5" t="str">
        <f t="shared" si="49"/>
        <v>N/A</v>
      </c>
      <c r="AP69" s="5" t="str">
        <f t="shared" si="43"/>
        <v>N/A</v>
      </c>
      <c r="AQ69" s="5" t="str">
        <f t="shared" si="50"/>
        <v>N/A</v>
      </c>
    </row>
    <row r="70" spans="1:43" hidden="1" x14ac:dyDescent="0.35">
      <c r="A70">
        <v>160209</v>
      </c>
      <c r="B70" t="s">
        <v>179</v>
      </c>
      <c r="C70" t="s">
        <v>180</v>
      </c>
      <c r="D70" t="s">
        <v>199</v>
      </c>
      <c r="E70" t="s">
        <v>345</v>
      </c>
      <c r="F70" t="s">
        <v>357</v>
      </c>
      <c r="G70" t="s">
        <v>14</v>
      </c>
      <c r="H70">
        <v>2009</v>
      </c>
      <c r="I70" t="s">
        <v>4</v>
      </c>
      <c r="J70" t="s">
        <v>200</v>
      </c>
      <c r="K70">
        <v>0</v>
      </c>
      <c r="L70" t="b">
        <v>0</v>
      </c>
      <c r="M70" t="b">
        <v>1</v>
      </c>
      <c r="N70" t="b">
        <v>0</v>
      </c>
      <c r="O70" t="s">
        <v>6</v>
      </c>
      <c r="P70">
        <v>94.15</v>
      </c>
      <c r="Q70">
        <v>64.480999999999995</v>
      </c>
      <c r="R70" t="s">
        <v>54</v>
      </c>
      <c r="S70">
        <v>3</v>
      </c>
      <c r="T70">
        <v>2</v>
      </c>
      <c r="U70">
        <v>2</v>
      </c>
      <c r="V70">
        <v>4</v>
      </c>
      <c r="W70" t="s">
        <v>201</v>
      </c>
      <c r="X70" s="11" t="b">
        <f t="shared" si="44"/>
        <v>1</v>
      </c>
      <c r="Y70" s="11" t="b">
        <f t="shared" si="32"/>
        <v>1</v>
      </c>
      <c r="Z70" s="3" t="b">
        <f t="shared" si="33"/>
        <v>1</v>
      </c>
      <c r="AA70" s="10" t="b">
        <f t="shared" si="34"/>
        <v>0</v>
      </c>
      <c r="AB70" s="12" t="b">
        <f t="shared" si="35"/>
        <v>1</v>
      </c>
      <c r="AC70" s="12" t="b">
        <f t="shared" si="36"/>
        <v>1</v>
      </c>
      <c r="AD70" s="2" t="b">
        <f t="shared" si="45"/>
        <v>1</v>
      </c>
      <c r="AE70" s="10" t="b">
        <f t="shared" si="37"/>
        <v>0</v>
      </c>
      <c r="AF70" s="2" t="b">
        <f t="shared" si="46"/>
        <v>1</v>
      </c>
      <c r="AG70" s="12" t="b">
        <f t="shared" si="38"/>
        <v>1</v>
      </c>
      <c r="AH70" s="12" t="b">
        <f t="shared" si="47"/>
        <v>0</v>
      </c>
      <c r="AI70" s="2" t="b">
        <f t="shared" si="39"/>
        <v>1</v>
      </c>
      <c r="AJ70" s="2" t="b">
        <f t="shared" si="48"/>
        <v>1</v>
      </c>
      <c r="AK70" s="1"/>
      <c r="AL70" s="5" t="b">
        <f t="shared" si="40"/>
        <v>1</v>
      </c>
      <c r="AM70" s="5" t="str">
        <f t="shared" si="41"/>
        <v>N/A</v>
      </c>
      <c r="AN70" s="5" t="str">
        <f t="shared" si="42"/>
        <v>N/A</v>
      </c>
      <c r="AO70" s="5" t="str">
        <f t="shared" si="49"/>
        <v>N/A</v>
      </c>
      <c r="AP70" s="5" t="str">
        <f t="shared" si="43"/>
        <v>N/A</v>
      </c>
      <c r="AQ70" s="5" t="str">
        <f t="shared" si="50"/>
        <v>N/A</v>
      </c>
    </row>
    <row r="71" spans="1:43" hidden="1" x14ac:dyDescent="0.35">
      <c r="A71">
        <v>137180</v>
      </c>
      <c r="B71" t="s">
        <v>179</v>
      </c>
      <c r="C71" t="s">
        <v>180</v>
      </c>
      <c r="D71" t="s">
        <v>202</v>
      </c>
      <c r="E71" t="s">
        <v>203</v>
      </c>
      <c r="F71" t="s">
        <v>355</v>
      </c>
      <c r="G71" t="s">
        <v>28</v>
      </c>
      <c r="H71">
        <v>2012</v>
      </c>
      <c r="I71" t="s">
        <v>4</v>
      </c>
      <c r="J71" t="s">
        <v>44</v>
      </c>
      <c r="K71">
        <v>0</v>
      </c>
      <c r="L71" t="b">
        <v>0</v>
      </c>
      <c r="M71" t="b">
        <v>0</v>
      </c>
      <c r="N71" t="b">
        <v>0</v>
      </c>
      <c r="O71" t="s">
        <v>6</v>
      </c>
      <c r="P71">
        <v>100</v>
      </c>
      <c r="Q71">
        <v>92.977000000000004</v>
      </c>
      <c r="R71">
        <v>4</v>
      </c>
      <c r="S71">
        <v>3</v>
      </c>
      <c r="T71">
        <v>4</v>
      </c>
      <c r="U71">
        <v>2</v>
      </c>
      <c r="V71">
        <v>3</v>
      </c>
      <c r="W71" t="s">
        <v>204</v>
      </c>
      <c r="X71" s="11" t="b">
        <f t="shared" si="44"/>
        <v>1</v>
      </c>
      <c r="Y71" s="11" t="b">
        <f t="shared" si="32"/>
        <v>1</v>
      </c>
      <c r="Z71" s="3" t="b">
        <f t="shared" si="33"/>
        <v>1</v>
      </c>
      <c r="AA71" s="10" t="b">
        <f t="shared" si="34"/>
        <v>0</v>
      </c>
      <c r="AB71" s="12" t="b">
        <f t="shared" si="35"/>
        <v>1</v>
      </c>
      <c r="AC71" s="12" t="b">
        <f t="shared" si="36"/>
        <v>1</v>
      </c>
      <c r="AD71" s="2" t="b">
        <f t="shared" si="45"/>
        <v>1</v>
      </c>
      <c r="AE71" s="10" t="b">
        <f t="shared" si="37"/>
        <v>1</v>
      </c>
      <c r="AF71" s="2" t="b">
        <f t="shared" si="46"/>
        <v>1</v>
      </c>
      <c r="AG71" s="12" t="b">
        <f t="shared" si="38"/>
        <v>0</v>
      </c>
      <c r="AH71" s="12" t="b">
        <f t="shared" si="47"/>
        <v>0</v>
      </c>
      <c r="AI71" s="2" t="b">
        <f t="shared" si="39"/>
        <v>0</v>
      </c>
      <c r="AJ71" s="2" t="b">
        <f t="shared" si="48"/>
        <v>1</v>
      </c>
      <c r="AK71" s="1"/>
      <c r="AL71" s="5" t="b">
        <f t="shared" si="40"/>
        <v>0</v>
      </c>
      <c r="AM71" s="5" t="b">
        <f t="shared" si="41"/>
        <v>1</v>
      </c>
      <c r="AN71" s="5" t="str">
        <f t="shared" si="42"/>
        <v>N/A</v>
      </c>
      <c r="AO71" s="5" t="str">
        <f t="shared" si="49"/>
        <v>N/A</v>
      </c>
      <c r="AP71" s="5" t="str">
        <f t="shared" si="43"/>
        <v>N/A</v>
      </c>
      <c r="AQ71" s="5" t="str">
        <f t="shared" si="50"/>
        <v>N/A</v>
      </c>
    </row>
    <row r="72" spans="1:43" hidden="1" x14ac:dyDescent="0.35">
      <c r="A72">
        <v>151674</v>
      </c>
      <c r="B72" t="s">
        <v>179</v>
      </c>
      <c r="C72" t="s">
        <v>180</v>
      </c>
      <c r="D72" t="s">
        <v>205</v>
      </c>
      <c r="E72" t="s">
        <v>341</v>
      </c>
      <c r="F72" t="s">
        <v>352</v>
      </c>
      <c r="G72" t="s">
        <v>21</v>
      </c>
      <c r="H72">
        <v>2022</v>
      </c>
      <c r="I72" t="s">
        <v>24</v>
      </c>
      <c r="J72" t="s">
        <v>18</v>
      </c>
      <c r="K72">
        <v>0</v>
      </c>
      <c r="L72" t="b">
        <v>1</v>
      </c>
      <c r="M72" t="b">
        <v>0</v>
      </c>
      <c r="N72" t="b">
        <v>0</v>
      </c>
      <c r="O72" t="s">
        <v>371</v>
      </c>
      <c r="P72">
        <v>21.951000000000001</v>
      </c>
      <c r="Q72" t="s">
        <v>261</v>
      </c>
      <c r="S72">
        <v>2</v>
      </c>
      <c r="T72">
        <v>4</v>
      </c>
      <c r="U72">
        <v>1</v>
      </c>
      <c r="V72">
        <v>2</v>
      </c>
      <c r="W72" t="s">
        <v>206</v>
      </c>
      <c r="X72" s="11" t="b">
        <f t="shared" si="44"/>
        <v>0</v>
      </c>
      <c r="Y72" s="11" t="str">
        <f t="shared" si="32"/>
        <v>NO DATA</v>
      </c>
      <c r="Z72" s="3" t="b">
        <f t="shared" si="33"/>
        <v>0</v>
      </c>
      <c r="AA72" s="10" t="str">
        <f t="shared" si="34"/>
        <v>NO DATA</v>
      </c>
      <c r="AB72" s="12" t="b">
        <f t="shared" si="35"/>
        <v>1</v>
      </c>
      <c r="AC72" s="12" t="b">
        <f t="shared" si="36"/>
        <v>1</v>
      </c>
      <c r="AD72" s="2" t="b">
        <f t="shared" si="45"/>
        <v>1</v>
      </c>
      <c r="AE72" s="10" t="b">
        <f t="shared" si="37"/>
        <v>0</v>
      </c>
      <c r="AF72" s="2" t="b">
        <f t="shared" si="46"/>
        <v>0</v>
      </c>
      <c r="AG72" s="12" t="b">
        <f t="shared" si="38"/>
        <v>1</v>
      </c>
      <c r="AH72" s="12" t="b">
        <f t="shared" si="47"/>
        <v>0</v>
      </c>
      <c r="AI72" s="2" t="b">
        <f t="shared" si="39"/>
        <v>1</v>
      </c>
      <c r="AJ72" s="2" t="b">
        <f t="shared" si="48"/>
        <v>0</v>
      </c>
      <c r="AK72" s="1"/>
      <c r="AL72" s="5" t="b">
        <f t="shared" si="40"/>
        <v>0</v>
      </c>
      <c r="AM72" s="5" t="b">
        <f t="shared" si="41"/>
        <v>0</v>
      </c>
      <c r="AN72" s="5" t="b">
        <f t="shared" si="42"/>
        <v>0</v>
      </c>
      <c r="AO72" s="5" t="b">
        <f t="shared" si="49"/>
        <v>1</v>
      </c>
      <c r="AP72" s="5" t="b">
        <f t="shared" si="43"/>
        <v>0</v>
      </c>
      <c r="AQ72" s="5" t="str">
        <f t="shared" si="50"/>
        <v>N/A</v>
      </c>
    </row>
    <row r="73" spans="1:43" hidden="1" x14ac:dyDescent="0.35">
      <c r="A73">
        <v>133801</v>
      </c>
      <c r="B73" t="s">
        <v>179</v>
      </c>
      <c r="C73" t="s">
        <v>180</v>
      </c>
      <c r="D73" t="s">
        <v>207</v>
      </c>
      <c r="E73" t="s">
        <v>330</v>
      </c>
      <c r="F73" t="s">
        <v>356</v>
      </c>
      <c r="G73" t="s">
        <v>28</v>
      </c>
      <c r="H73">
        <v>2012</v>
      </c>
      <c r="I73" t="s">
        <v>24</v>
      </c>
      <c r="J73" t="s">
        <v>5</v>
      </c>
      <c r="K73">
        <v>0</v>
      </c>
      <c r="L73" t="b">
        <v>1</v>
      </c>
      <c r="M73" t="b">
        <v>0</v>
      </c>
      <c r="N73" t="b">
        <v>1</v>
      </c>
      <c r="O73" t="s">
        <v>6</v>
      </c>
      <c r="P73">
        <v>38.234999999999999</v>
      </c>
      <c r="Q73">
        <v>11.878</v>
      </c>
      <c r="R73">
        <v>2</v>
      </c>
      <c r="S73">
        <v>3</v>
      </c>
      <c r="T73">
        <v>4</v>
      </c>
      <c r="U73">
        <v>5</v>
      </c>
      <c r="V73">
        <v>3</v>
      </c>
      <c r="W73" t="s">
        <v>208</v>
      </c>
      <c r="X73" s="11" t="b">
        <f t="shared" si="44"/>
        <v>1</v>
      </c>
      <c r="Y73" s="11" t="b">
        <f t="shared" si="32"/>
        <v>0</v>
      </c>
      <c r="Z73" s="3" t="b">
        <f t="shared" si="33"/>
        <v>1</v>
      </c>
      <c r="AA73" s="10" t="b">
        <f t="shared" si="34"/>
        <v>1</v>
      </c>
      <c r="AB73" s="12" t="b">
        <f t="shared" si="35"/>
        <v>1</v>
      </c>
      <c r="AC73" s="12" t="b">
        <f t="shared" si="36"/>
        <v>1</v>
      </c>
      <c r="AD73" s="2" t="b">
        <f t="shared" si="45"/>
        <v>1</v>
      </c>
      <c r="AE73" s="10" t="b">
        <f t="shared" si="37"/>
        <v>0</v>
      </c>
      <c r="AF73" s="2" t="b">
        <f t="shared" si="46"/>
        <v>1</v>
      </c>
      <c r="AG73" s="12" t="b">
        <f t="shared" si="38"/>
        <v>1</v>
      </c>
      <c r="AH73" s="12" t="b">
        <f t="shared" si="47"/>
        <v>1</v>
      </c>
      <c r="AI73" s="2" t="b">
        <f t="shared" si="39"/>
        <v>1</v>
      </c>
      <c r="AJ73" s="2" t="b">
        <f t="shared" si="48"/>
        <v>1</v>
      </c>
      <c r="AK73" s="1"/>
      <c r="AL73" s="5" t="b">
        <f t="shared" si="40"/>
        <v>1</v>
      </c>
      <c r="AM73" s="5" t="str">
        <f t="shared" si="41"/>
        <v>N/A</v>
      </c>
      <c r="AN73" s="5" t="str">
        <f t="shared" si="42"/>
        <v>N/A</v>
      </c>
      <c r="AO73" s="5" t="str">
        <f t="shared" si="49"/>
        <v>N/A</v>
      </c>
      <c r="AP73" s="5" t="str">
        <f t="shared" si="43"/>
        <v>N/A</v>
      </c>
      <c r="AQ73" s="5" t="str">
        <f t="shared" si="50"/>
        <v>N/A</v>
      </c>
    </row>
    <row r="74" spans="1:43" hidden="1" x14ac:dyDescent="0.35">
      <c r="A74">
        <v>148885</v>
      </c>
      <c r="B74" t="s">
        <v>179</v>
      </c>
      <c r="C74" t="s">
        <v>180</v>
      </c>
      <c r="D74" t="s">
        <v>209</v>
      </c>
      <c r="E74" t="s">
        <v>339</v>
      </c>
      <c r="F74" t="s">
        <v>357</v>
      </c>
      <c r="G74" t="s">
        <v>28</v>
      </c>
      <c r="H74">
        <v>2021</v>
      </c>
      <c r="I74" t="s">
        <v>4</v>
      </c>
      <c r="J74" t="s">
        <v>5</v>
      </c>
      <c r="K74">
        <v>0</v>
      </c>
      <c r="L74" t="b">
        <v>0</v>
      </c>
      <c r="M74" t="b">
        <v>0</v>
      </c>
      <c r="N74" t="b">
        <v>1</v>
      </c>
      <c r="O74" t="s">
        <v>6</v>
      </c>
      <c r="P74">
        <v>31.579000000000001</v>
      </c>
      <c r="Q74">
        <v>10.554</v>
      </c>
      <c r="R74">
        <v>5</v>
      </c>
      <c r="S74">
        <v>3</v>
      </c>
      <c r="T74">
        <v>2</v>
      </c>
      <c r="U74">
        <v>3</v>
      </c>
      <c r="V74">
        <v>4</v>
      </c>
      <c r="W74" t="s">
        <v>210</v>
      </c>
      <c r="X74" s="11" t="b">
        <f t="shared" si="44"/>
        <v>1</v>
      </c>
      <c r="Y74" s="11" t="b">
        <f t="shared" si="32"/>
        <v>0</v>
      </c>
      <c r="Z74" s="3" t="b">
        <f t="shared" si="33"/>
        <v>1</v>
      </c>
      <c r="AA74" s="10" t="b">
        <f t="shared" si="34"/>
        <v>0</v>
      </c>
      <c r="AB74" s="12" t="b">
        <f t="shared" si="35"/>
        <v>1</v>
      </c>
      <c r="AC74" s="12" t="b">
        <f t="shared" si="36"/>
        <v>1</v>
      </c>
      <c r="AD74" s="2" t="b">
        <f t="shared" si="45"/>
        <v>1</v>
      </c>
      <c r="AE74" s="10" t="b">
        <f t="shared" si="37"/>
        <v>0</v>
      </c>
      <c r="AF74" s="2" t="b">
        <f t="shared" si="46"/>
        <v>1</v>
      </c>
      <c r="AG74" s="12" t="b">
        <f t="shared" si="38"/>
        <v>1</v>
      </c>
      <c r="AH74" s="12" t="b">
        <f t="shared" si="47"/>
        <v>0</v>
      </c>
      <c r="AI74" s="2" t="b">
        <f t="shared" si="39"/>
        <v>1</v>
      </c>
      <c r="AJ74" s="2" t="b">
        <f t="shared" si="48"/>
        <v>1</v>
      </c>
      <c r="AK74" s="1"/>
      <c r="AL74" s="5" t="b">
        <f t="shared" si="40"/>
        <v>1</v>
      </c>
      <c r="AM74" s="5" t="str">
        <f t="shared" si="41"/>
        <v>N/A</v>
      </c>
      <c r="AN74" s="5" t="str">
        <f t="shared" si="42"/>
        <v>N/A</v>
      </c>
      <c r="AO74" s="5" t="str">
        <f t="shared" si="49"/>
        <v>N/A</v>
      </c>
      <c r="AP74" s="5" t="str">
        <f t="shared" si="43"/>
        <v>N/A</v>
      </c>
      <c r="AQ74" s="5" t="str">
        <f t="shared" si="50"/>
        <v>N/A</v>
      </c>
    </row>
    <row r="75" spans="1:43" hidden="1" x14ac:dyDescent="0.35">
      <c r="A75">
        <v>146981</v>
      </c>
      <c r="B75" t="s">
        <v>179</v>
      </c>
      <c r="C75" t="s">
        <v>180</v>
      </c>
      <c r="D75" t="s">
        <v>211</v>
      </c>
      <c r="E75" t="s">
        <v>338</v>
      </c>
      <c r="F75" t="s">
        <v>352</v>
      </c>
      <c r="G75" t="s">
        <v>21</v>
      </c>
      <c r="H75">
        <v>2013</v>
      </c>
      <c r="I75" t="s">
        <v>24</v>
      </c>
      <c r="J75" t="s">
        <v>18</v>
      </c>
      <c r="K75">
        <v>0</v>
      </c>
      <c r="L75" t="b">
        <v>0</v>
      </c>
      <c r="M75" t="b">
        <v>0</v>
      </c>
      <c r="N75" t="b">
        <v>1</v>
      </c>
      <c r="O75" t="s">
        <v>371</v>
      </c>
      <c r="P75">
        <v>28.302</v>
      </c>
      <c r="Q75" t="s">
        <v>261</v>
      </c>
      <c r="S75">
        <v>3</v>
      </c>
      <c r="T75">
        <v>2</v>
      </c>
      <c r="U75">
        <v>1</v>
      </c>
      <c r="V75">
        <v>3</v>
      </c>
      <c r="W75" t="s">
        <v>212</v>
      </c>
      <c r="X75" s="11" t="b">
        <f t="shared" si="44"/>
        <v>0</v>
      </c>
      <c r="Y75" s="11" t="str">
        <f t="shared" si="32"/>
        <v>NO DATA</v>
      </c>
      <c r="Z75" s="3" t="b">
        <f t="shared" si="33"/>
        <v>0</v>
      </c>
      <c r="AA75" s="10" t="str">
        <f t="shared" si="34"/>
        <v>NO DATA</v>
      </c>
      <c r="AB75" s="12" t="b">
        <f t="shared" si="35"/>
        <v>1</v>
      </c>
      <c r="AC75" s="12" t="b">
        <f t="shared" si="36"/>
        <v>1</v>
      </c>
      <c r="AD75" s="2" t="b">
        <f t="shared" si="45"/>
        <v>1</v>
      </c>
      <c r="AE75" s="10" t="b">
        <f t="shared" si="37"/>
        <v>0</v>
      </c>
      <c r="AF75" s="2" t="b">
        <f t="shared" si="46"/>
        <v>1</v>
      </c>
      <c r="AG75" s="12" t="b">
        <f t="shared" si="38"/>
        <v>1</v>
      </c>
      <c r="AH75" s="12" t="b">
        <f t="shared" si="47"/>
        <v>0</v>
      </c>
      <c r="AI75" s="2" t="b">
        <f t="shared" si="39"/>
        <v>1</v>
      </c>
      <c r="AJ75" s="2" t="b">
        <f t="shared" si="48"/>
        <v>1</v>
      </c>
      <c r="AK75" s="1"/>
      <c r="AL75" s="5" t="b">
        <f t="shared" si="40"/>
        <v>0</v>
      </c>
      <c r="AM75" s="5" t="b">
        <f t="shared" si="41"/>
        <v>0</v>
      </c>
      <c r="AN75" s="5" t="b">
        <f t="shared" si="42"/>
        <v>0</v>
      </c>
      <c r="AO75" s="5" t="b">
        <f t="shared" si="49"/>
        <v>1</v>
      </c>
      <c r="AP75" s="5" t="b">
        <f t="shared" si="43"/>
        <v>0</v>
      </c>
      <c r="AQ75" s="5" t="str">
        <f t="shared" si="50"/>
        <v>N/A</v>
      </c>
    </row>
    <row r="76" spans="1:43" hidden="1" x14ac:dyDescent="0.35">
      <c r="A76">
        <v>135060</v>
      </c>
      <c r="B76" t="s">
        <v>179</v>
      </c>
      <c r="C76" t="s">
        <v>180</v>
      </c>
      <c r="D76" t="s">
        <v>213</v>
      </c>
      <c r="E76" t="s">
        <v>333</v>
      </c>
      <c r="F76" t="s">
        <v>364</v>
      </c>
      <c r="G76" t="s">
        <v>28</v>
      </c>
      <c r="H76">
        <v>2010</v>
      </c>
      <c r="I76" t="s">
        <v>24</v>
      </c>
      <c r="J76" t="s">
        <v>214</v>
      </c>
      <c r="K76">
        <v>0</v>
      </c>
      <c r="L76" t="b">
        <v>0</v>
      </c>
      <c r="M76" t="b">
        <v>0</v>
      </c>
      <c r="N76" t="b">
        <v>1</v>
      </c>
      <c r="O76" t="s">
        <v>6</v>
      </c>
      <c r="P76">
        <v>44.905999999999999</v>
      </c>
      <c r="Q76">
        <v>3.2000000000000001E-2</v>
      </c>
      <c r="R76">
        <v>1</v>
      </c>
      <c r="S76">
        <v>3</v>
      </c>
      <c r="T76">
        <v>2</v>
      </c>
      <c r="U76">
        <v>2</v>
      </c>
      <c r="V76">
        <v>4</v>
      </c>
      <c r="W76" t="s">
        <v>215</v>
      </c>
      <c r="X76" s="11" t="b">
        <f t="shared" si="44"/>
        <v>1</v>
      </c>
      <c r="Y76" s="11" t="b">
        <f t="shared" si="32"/>
        <v>0</v>
      </c>
      <c r="Z76" s="3" t="b">
        <f t="shared" si="33"/>
        <v>1</v>
      </c>
      <c r="AA76" s="10" t="b">
        <f t="shared" si="34"/>
        <v>1</v>
      </c>
      <c r="AB76" s="12" t="b">
        <f t="shared" si="35"/>
        <v>1</v>
      </c>
      <c r="AC76" s="12" t="b">
        <f t="shared" si="36"/>
        <v>1</v>
      </c>
      <c r="AD76" s="2" t="b">
        <f t="shared" si="45"/>
        <v>1</v>
      </c>
      <c r="AE76" s="10" t="b">
        <f t="shared" si="37"/>
        <v>0</v>
      </c>
      <c r="AF76" s="2" t="b">
        <f t="shared" si="46"/>
        <v>1</v>
      </c>
      <c r="AG76" s="12" t="b">
        <f t="shared" si="38"/>
        <v>1</v>
      </c>
      <c r="AH76" s="12" t="b">
        <f t="shared" si="47"/>
        <v>0</v>
      </c>
      <c r="AI76" s="2" t="b">
        <f t="shared" si="39"/>
        <v>1</v>
      </c>
      <c r="AJ76" s="2" t="b">
        <f t="shared" si="48"/>
        <v>1</v>
      </c>
      <c r="AK76" s="1"/>
      <c r="AL76" s="5" t="b">
        <f t="shared" si="40"/>
        <v>1</v>
      </c>
      <c r="AM76" s="5" t="str">
        <f t="shared" si="41"/>
        <v>N/A</v>
      </c>
      <c r="AN76" s="5" t="str">
        <f t="shared" si="42"/>
        <v>N/A</v>
      </c>
      <c r="AO76" s="5" t="str">
        <f t="shared" si="49"/>
        <v>N/A</v>
      </c>
      <c r="AP76" s="5" t="str">
        <f t="shared" si="43"/>
        <v>N/A</v>
      </c>
      <c r="AQ76" s="5" t="str">
        <f t="shared" si="50"/>
        <v>N/A</v>
      </c>
    </row>
    <row r="77" spans="1:43" hidden="1" x14ac:dyDescent="0.35">
      <c r="A77">
        <v>144802</v>
      </c>
      <c r="B77" t="s">
        <v>179</v>
      </c>
      <c r="C77" t="s">
        <v>180</v>
      </c>
      <c r="D77" t="s">
        <v>216</v>
      </c>
      <c r="E77" t="s">
        <v>337</v>
      </c>
      <c r="F77" t="s">
        <v>355</v>
      </c>
      <c r="G77" t="s">
        <v>14</v>
      </c>
      <c r="H77">
        <v>2022</v>
      </c>
      <c r="J77" t="s">
        <v>25</v>
      </c>
      <c r="K77">
        <v>0</v>
      </c>
      <c r="L77" t="b">
        <v>0</v>
      </c>
      <c r="M77" t="b">
        <v>1</v>
      </c>
      <c r="N77" t="b">
        <v>1</v>
      </c>
      <c r="O77" t="s">
        <v>6</v>
      </c>
      <c r="P77">
        <v>80</v>
      </c>
      <c r="Q77">
        <v>65.813000000000002</v>
      </c>
      <c r="R77">
        <v>2</v>
      </c>
      <c r="S77">
        <v>3</v>
      </c>
      <c r="T77" t="s">
        <v>68</v>
      </c>
      <c r="U77">
        <v>2</v>
      </c>
      <c r="V77">
        <v>2</v>
      </c>
      <c r="W77" t="s">
        <v>217</v>
      </c>
      <c r="X77" s="11" t="b">
        <f t="shared" si="44"/>
        <v>1</v>
      </c>
      <c r="Y77" s="11" t="b">
        <f t="shared" si="32"/>
        <v>1</v>
      </c>
      <c r="Z77" s="3" t="b">
        <f t="shared" si="33"/>
        <v>1</v>
      </c>
      <c r="AA77" s="10" t="b">
        <f t="shared" si="34"/>
        <v>1</v>
      </c>
      <c r="AB77" s="12" t="b">
        <f t="shared" si="35"/>
        <v>0</v>
      </c>
      <c r="AC77" s="12" t="b">
        <f t="shared" si="36"/>
        <v>1</v>
      </c>
      <c r="AD77" s="2" t="b">
        <f t="shared" si="45"/>
        <v>1</v>
      </c>
      <c r="AE77" s="10" t="b">
        <f t="shared" si="37"/>
        <v>0</v>
      </c>
      <c r="AF77" s="2" t="b">
        <f t="shared" si="46"/>
        <v>1</v>
      </c>
      <c r="AG77" s="12" t="b">
        <f t="shared" si="38"/>
        <v>1</v>
      </c>
      <c r="AH77" s="12" t="b">
        <f t="shared" si="47"/>
        <v>0</v>
      </c>
      <c r="AI77" s="2" t="b">
        <f t="shared" si="39"/>
        <v>1</v>
      </c>
      <c r="AJ77" s="2" t="b">
        <f t="shared" si="48"/>
        <v>0</v>
      </c>
      <c r="AK77" s="1"/>
      <c r="AL77" s="5" t="b">
        <f t="shared" si="40"/>
        <v>0</v>
      </c>
      <c r="AM77" s="5" t="b">
        <f t="shared" si="41"/>
        <v>1</v>
      </c>
      <c r="AN77" s="5" t="str">
        <f t="shared" si="42"/>
        <v>N/A</v>
      </c>
      <c r="AO77" s="5" t="str">
        <f t="shared" si="49"/>
        <v>N/A</v>
      </c>
      <c r="AP77" s="5" t="str">
        <f t="shared" si="43"/>
        <v>N/A</v>
      </c>
      <c r="AQ77" s="5" t="str">
        <f t="shared" si="50"/>
        <v>N/A</v>
      </c>
    </row>
    <row r="78" spans="1:43" hidden="1" x14ac:dyDescent="0.35">
      <c r="A78">
        <v>138184</v>
      </c>
      <c r="B78" t="s">
        <v>179</v>
      </c>
      <c r="C78" t="s">
        <v>180</v>
      </c>
      <c r="D78" t="s">
        <v>218</v>
      </c>
      <c r="E78" t="s">
        <v>335</v>
      </c>
      <c r="F78" t="s">
        <v>355</v>
      </c>
      <c r="G78" t="s">
        <v>14</v>
      </c>
      <c r="H78">
        <v>2020</v>
      </c>
      <c r="I78" t="s">
        <v>24</v>
      </c>
      <c r="J78" t="s">
        <v>5</v>
      </c>
      <c r="K78">
        <v>0</v>
      </c>
      <c r="L78" t="b">
        <v>0</v>
      </c>
      <c r="M78" t="b">
        <v>0</v>
      </c>
      <c r="N78" t="b">
        <v>0</v>
      </c>
      <c r="O78" t="s">
        <v>6</v>
      </c>
      <c r="P78">
        <v>81.817999999999998</v>
      </c>
      <c r="Q78">
        <v>61.534999999999997</v>
      </c>
      <c r="R78">
        <v>2</v>
      </c>
      <c r="S78">
        <v>3</v>
      </c>
      <c r="T78">
        <v>4</v>
      </c>
      <c r="U78">
        <v>2</v>
      </c>
      <c r="V78">
        <v>3</v>
      </c>
      <c r="W78" t="s">
        <v>219</v>
      </c>
      <c r="X78" s="11" t="b">
        <f t="shared" si="44"/>
        <v>1</v>
      </c>
      <c r="Y78" s="11" t="b">
        <f t="shared" si="32"/>
        <v>1</v>
      </c>
      <c r="Z78" s="3" t="b">
        <f t="shared" si="33"/>
        <v>1</v>
      </c>
      <c r="AA78" s="10" t="b">
        <f t="shared" si="34"/>
        <v>1</v>
      </c>
      <c r="AB78" s="12" t="b">
        <f t="shared" si="35"/>
        <v>1</v>
      </c>
      <c r="AC78" s="12" t="b">
        <f t="shared" si="36"/>
        <v>1</v>
      </c>
      <c r="AD78" s="2" t="b">
        <f t="shared" si="45"/>
        <v>1</v>
      </c>
      <c r="AE78" s="10" t="b">
        <f t="shared" si="37"/>
        <v>0</v>
      </c>
      <c r="AF78" s="2" t="b">
        <f t="shared" si="46"/>
        <v>1</v>
      </c>
      <c r="AG78" s="12" t="b">
        <f t="shared" si="38"/>
        <v>0</v>
      </c>
      <c r="AH78" s="12" t="b">
        <f t="shared" si="47"/>
        <v>0</v>
      </c>
      <c r="AI78" s="2" t="b">
        <f t="shared" si="39"/>
        <v>0</v>
      </c>
      <c r="AJ78" s="2" t="b">
        <f t="shared" si="48"/>
        <v>1</v>
      </c>
      <c r="AK78" s="1"/>
      <c r="AL78" s="5" t="b">
        <f t="shared" si="40"/>
        <v>0</v>
      </c>
      <c r="AM78" s="5" t="b">
        <f t="shared" si="41"/>
        <v>1</v>
      </c>
      <c r="AN78" s="5" t="str">
        <f t="shared" si="42"/>
        <v>N/A</v>
      </c>
      <c r="AO78" s="5" t="str">
        <f t="shared" si="49"/>
        <v>N/A</v>
      </c>
      <c r="AP78" s="5" t="str">
        <f t="shared" si="43"/>
        <v>N/A</v>
      </c>
      <c r="AQ78" s="5" t="str">
        <f t="shared" si="50"/>
        <v>N/A</v>
      </c>
    </row>
    <row r="79" spans="1:43" hidden="1" x14ac:dyDescent="0.35">
      <c r="A79">
        <v>832412</v>
      </c>
      <c r="B79" t="s">
        <v>179</v>
      </c>
      <c r="C79" t="s">
        <v>180</v>
      </c>
      <c r="D79" t="s">
        <v>220</v>
      </c>
      <c r="E79" t="s">
        <v>349</v>
      </c>
      <c r="F79" t="s">
        <v>355</v>
      </c>
      <c r="G79" t="s">
        <v>14</v>
      </c>
      <c r="H79">
        <v>2012</v>
      </c>
      <c r="I79" t="s">
        <v>4</v>
      </c>
      <c r="J79" t="s">
        <v>44</v>
      </c>
      <c r="K79">
        <v>0</v>
      </c>
      <c r="L79" t="b">
        <v>0</v>
      </c>
      <c r="M79" t="b">
        <v>1</v>
      </c>
      <c r="N79" t="b">
        <v>0</v>
      </c>
      <c r="O79" t="s">
        <v>6</v>
      </c>
      <c r="P79">
        <v>88.679000000000002</v>
      </c>
      <c r="Q79">
        <v>73.123999999999995</v>
      </c>
      <c r="R79">
        <v>3</v>
      </c>
      <c r="S79">
        <v>2</v>
      </c>
      <c r="T79">
        <v>4</v>
      </c>
      <c r="U79">
        <v>2</v>
      </c>
      <c r="V79">
        <v>3</v>
      </c>
      <c r="W79" t="s">
        <v>221</v>
      </c>
      <c r="X79" s="11" t="b">
        <f t="shared" si="44"/>
        <v>1</v>
      </c>
      <c r="Y79" s="11" t="b">
        <f t="shared" si="32"/>
        <v>1</v>
      </c>
      <c r="Z79" s="3" t="b">
        <f t="shared" si="33"/>
        <v>1</v>
      </c>
      <c r="AA79" s="10" t="b">
        <f t="shared" si="34"/>
        <v>0</v>
      </c>
      <c r="AB79" s="12" t="b">
        <f t="shared" si="35"/>
        <v>1</v>
      </c>
      <c r="AC79" s="12" t="b">
        <f t="shared" si="36"/>
        <v>1</v>
      </c>
      <c r="AD79" s="2" t="b">
        <f t="shared" si="45"/>
        <v>1</v>
      </c>
      <c r="AE79" s="10" t="b">
        <f t="shared" si="37"/>
        <v>1</v>
      </c>
      <c r="AF79" s="2" t="b">
        <f t="shared" si="46"/>
        <v>0</v>
      </c>
      <c r="AG79" s="12" t="b">
        <f t="shared" si="38"/>
        <v>1</v>
      </c>
      <c r="AH79" s="12" t="b">
        <f t="shared" si="47"/>
        <v>0</v>
      </c>
      <c r="AI79" s="2" t="b">
        <f t="shared" si="39"/>
        <v>1</v>
      </c>
      <c r="AJ79" s="2" t="b">
        <f t="shared" si="48"/>
        <v>1</v>
      </c>
      <c r="AK79" s="1"/>
      <c r="AL79" s="5" t="b">
        <f t="shared" si="40"/>
        <v>0</v>
      </c>
      <c r="AM79" s="5" t="b">
        <f t="shared" si="41"/>
        <v>0</v>
      </c>
      <c r="AN79" s="5" t="b">
        <f t="shared" si="42"/>
        <v>1</v>
      </c>
      <c r="AO79" s="5" t="str">
        <f t="shared" si="49"/>
        <v>N/A</v>
      </c>
      <c r="AP79" s="5" t="str">
        <f t="shared" si="43"/>
        <v>N/A</v>
      </c>
      <c r="AQ79" s="5" t="str">
        <f t="shared" si="50"/>
        <v>N/A</v>
      </c>
    </row>
    <row r="80" spans="1:43" hidden="1" x14ac:dyDescent="0.35">
      <c r="A80">
        <v>134012</v>
      </c>
      <c r="B80" t="s">
        <v>179</v>
      </c>
      <c r="C80" t="s">
        <v>180</v>
      </c>
      <c r="D80" t="s">
        <v>222</v>
      </c>
      <c r="E80" t="s">
        <v>223</v>
      </c>
      <c r="F80" t="s">
        <v>361</v>
      </c>
      <c r="G80" t="s">
        <v>14</v>
      </c>
      <c r="H80">
        <v>2012</v>
      </c>
      <c r="I80" t="s">
        <v>4</v>
      </c>
      <c r="J80" t="s">
        <v>18</v>
      </c>
      <c r="K80">
        <v>0</v>
      </c>
      <c r="L80" t="b">
        <v>0</v>
      </c>
      <c r="M80" t="b">
        <v>0</v>
      </c>
      <c r="N80" t="b">
        <v>0</v>
      </c>
      <c r="O80" t="s">
        <v>6</v>
      </c>
      <c r="P80">
        <v>11.864000000000001</v>
      </c>
      <c r="Q80">
        <v>6.78</v>
      </c>
      <c r="R80">
        <v>3</v>
      </c>
      <c r="S80">
        <v>2</v>
      </c>
      <c r="T80">
        <v>2</v>
      </c>
      <c r="U80">
        <v>2</v>
      </c>
      <c r="V80">
        <v>2</v>
      </c>
      <c r="W80" t="s">
        <v>224</v>
      </c>
      <c r="X80" s="11" t="b">
        <f t="shared" si="44"/>
        <v>0</v>
      </c>
      <c r="Y80" s="11" t="b">
        <f t="shared" si="32"/>
        <v>0</v>
      </c>
      <c r="Z80" s="3" t="b">
        <f t="shared" si="33"/>
        <v>0</v>
      </c>
      <c r="AA80" s="10" t="b">
        <f t="shared" si="34"/>
        <v>0</v>
      </c>
      <c r="AB80" s="12" t="b">
        <f t="shared" si="35"/>
        <v>1</v>
      </c>
      <c r="AC80" s="12" t="b">
        <f t="shared" si="36"/>
        <v>1</v>
      </c>
      <c r="AD80" s="2" t="b">
        <f t="shared" si="45"/>
        <v>1</v>
      </c>
      <c r="AE80" s="10" t="b">
        <f t="shared" si="37"/>
        <v>0</v>
      </c>
      <c r="AF80" s="2" t="b">
        <f t="shared" si="46"/>
        <v>0</v>
      </c>
      <c r="AG80" s="12" t="b">
        <f t="shared" si="38"/>
        <v>0</v>
      </c>
      <c r="AH80" s="12" t="b">
        <f t="shared" si="47"/>
        <v>0</v>
      </c>
      <c r="AI80" s="2" t="b">
        <f t="shared" si="39"/>
        <v>0</v>
      </c>
      <c r="AJ80" s="2" t="b">
        <f t="shared" si="48"/>
        <v>0</v>
      </c>
      <c r="AK80" s="1"/>
      <c r="AL80" s="5" t="b">
        <f t="shared" si="40"/>
        <v>0</v>
      </c>
      <c r="AM80" s="5" t="b">
        <f t="shared" si="41"/>
        <v>0</v>
      </c>
      <c r="AN80" s="5" t="b">
        <f t="shared" si="42"/>
        <v>0</v>
      </c>
      <c r="AO80" s="5" t="b">
        <f t="shared" si="49"/>
        <v>1</v>
      </c>
      <c r="AP80" s="5" t="b">
        <f t="shared" si="43"/>
        <v>0</v>
      </c>
      <c r="AQ80" s="5" t="str">
        <f t="shared" si="50"/>
        <v>N/A</v>
      </c>
    </row>
    <row r="81" spans="1:43" hidden="1" x14ac:dyDescent="0.35">
      <c r="A81">
        <v>135057</v>
      </c>
      <c r="B81" t="s">
        <v>179</v>
      </c>
      <c r="C81" t="s">
        <v>180</v>
      </c>
      <c r="D81" t="s">
        <v>225</v>
      </c>
      <c r="E81" t="s">
        <v>332</v>
      </c>
      <c r="F81" t="s">
        <v>356</v>
      </c>
      <c r="G81" t="s">
        <v>14</v>
      </c>
      <c r="H81">
        <v>2016</v>
      </c>
      <c r="I81" t="s">
        <v>190</v>
      </c>
      <c r="J81" t="s">
        <v>226</v>
      </c>
      <c r="K81">
        <v>0</v>
      </c>
      <c r="L81" t="b">
        <v>1</v>
      </c>
      <c r="M81" t="b">
        <v>0</v>
      </c>
      <c r="N81" t="b">
        <v>1</v>
      </c>
      <c r="O81" t="s">
        <v>6</v>
      </c>
      <c r="P81">
        <v>1.0529999999999999</v>
      </c>
      <c r="Q81">
        <v>1.5649999999999999</v>
      </c>
      <c r="R81">
        <v>3.5</v>
      </c>
      <c r="S81">
        <v>2</v>
      </c>
      <c r="T81">
        <v>4</v>
      </c>
      <c r="U81">
        <v>1</v>
      </c>
      <c r="V81">
        <v>2</v>
      </c>
      <c r="W81" t="s">
        <v>227</v>
      </c>
      <c r="X81" s="11" t="b">
        <f t="shared" si="44"/>
        <v>0</v>
      </c>
      <c r="Y81" s="11" t="b">
        <f t="shared" si="32"/>
        <v>0</v>
      </c>
      <c r="Z81" s="3" t="b">
        <f t="shared" si="33"/>
        <v>0</v>
      </c>
      <c r="AA81" s="10" t="b">
        <f t="shared" si="34"/>
        <v>0</v>
      </c>
      <c r="AB81" s="12" t="b">
        <f t="shared" si="35"/>
        <v>1</v>
      </c>
      <c r="AC81" s="12" t="b">
        <f t="shared" si="36"/>
        <v>1</v>
      </c>
      <c r="AD81" s="2" t="b">
        <f t="shared" si="45"/>
        <v>1</v>
      </c>
      <c r="AE81" s="10" t="b">
        <f t="shared" si="37"/>
        <v>0</v>
      </c>
      <c r="AF81" s="2" t="b">
        <f t="shared" si="46"/>
        <v>0</v>
      </c>
      <c r="AG81" s="12" t="b">
        <f t="shared" si="38"/>
        <v>1</v>
      </c>
      <c r="AH81" s="12" t="b">
        <f t="shared" si="47"/>
        <v>0</v>
      </c>
      <c r="AI81" s="2" t="b">
        <f t="shared" si="39"/>
        <v>1</v>
      </c>
      <c r="AJ81" s="2" t="b">
        <f t="shared" si="48"/>
        <v>0</v>
      </c>
      <c r="AK81" s="1"/>
      <c r="AL81" s="5" t="b">
        <f t="shared" si="40"/>
        <v>0</v>
      </c>
      <c r="AM81" s="5" t="b">
        <f t="shared" si="41"/>
        <v>0</v>
      </c>
      <c r="AN81" s="5" t="b">
        <f t="shared" si="42"/>
        <v>0</v>
      </c>
      <c r="AO81" s="5" t="b">
        <f t="shared" si="49"/>
        <v>1</v>
      </c>
      <c r="AP81" s="5" t="b">
        <f t="shared" si="43"/>
        <v>0</v>
      </c>
      <c r="AQ81" s="5" t="str">
        <f t="shared" si="50"/>
        <v>N/A</v>
      </c>
    </row>
    <row r="82" spans="1:43" hidden="1" x14ac:dyDescent="0.35">
      <c r="A82">
        <v>132941</v>
      </c>
      <c r="B82" t="s">
        <v>179</v>
      </c>
      <c r="C82" t="s">
        <v>180</v>
      </c>
      <c r="D82" t="s">
        <v>228</v>
      </c>
      <c r="E82" t="s">
        <v>329</v>
      </c>
      <c r="F82" t="s">
        <v>368</v>
      </c>
      <c r="G82" t="s">
        <v>14</v>
      </c>
      <c r="H82">
        <v>2013</v>
      </c>
      <c r="I82" t="s">
        <v>4</v>
      </c>
      <c r="J82" t="s">
        <v>18</v>
      </c>
      <c r="K82">
        <v>0</v>
      </c>
      <c r="L82" t="b">
        <v>0</v>
      </c>
      <c r="M82" t="b">
        <v>0</v>
      </c>
      <c r="N82" t="b">
        <v>1</v>
      </c>
      <c r="O82" t="s">
        <v>6</v>
      </c>
      <c r="P82">
        <v>28.99</v>
      </c>
      <c r="Q82">
        <v>2.8029999999999999</v>
      </c>
      <c r="R82">
        <v>3.5</v>
      </c>
      <c r="S82">
        <v>3</v>
      </c>
      <c r="T82">
        <v>4</v>
      </c>
      <c r="U82">
        <v>3</v>
      </c>
      <c r="V82">
        <v>5</v>
      </c>
      <c r="W82" t="s">
        <v>229</v>
      </c>
      <c r="X82" s="11" t="b">
        <f t="shared" si="44"/>
        <v>0</v>
      </c>
      <c r="Y82" s="11" t="b">
        <f t="shared" si="32"/>
        <v>0</v>
      </c>
      <c r="Z82" s="3" t="b">
        <f t="shared" si="33"/>
        <v>0</v>
      </c>
      <c r="AA82" s="10" t="b">
        <f t="shared" si="34"/>
        <v>0</v>
      </c>
      <c r="AB82" s="12" t="b">
        <f t="shared" si="35"/>
        <v>1</v>
      </c>
      <c r="AC82" s="12" t="b">
        <f t="shared" si="36"/>
        <v>1</v>
      </c>
      <c r="AD82" s="2" t="b">
        <f t="shared" si="45"/>
        <v>1</v>
      </c>
      <c r="AE82" s="10" t="b">
        <f t="shared" si="37"/>
        <v>0</v>
      </c>
      <c r="AF82" s="2" t="b">
        <f t="shared" si="46"/>
        <v>1</v>
      </c>
      <c r="AG82" s="12" t="b">
        <f t="shared" si="38"/>
        <v>1</v>
      </c>
      <c r="AH82" s="12" t="b">
        <f t="shared" si="47"/>
        <v>0</v>
      </c>
      <c r="AI82" s="2" t="b">
        <f t="shared" si="39"/>
        <v>1</v>
      </c>
      <c r="AJ82" s="2" t="b">
        <f t="shared" si="48"/>
        <v>1</v>
      </c>
      <c r="AK82" s="1"/>
      <c r="AL82" s="5" t="b">
        <f t="shared" si="40"/>
        <v>0</v>
      </c>
      <c r="AM82" s="5" t="b">
        <f t="shared" si="41"/>
        <v>0</v>
      </c>
      <c r="AN82" s="5" t="b">
        <f t="shared" si="42"/>
        <v>0</v>
      </c>
      <c r="AO82" s="5" t="b">
        <f t="shared" si="49"/>
        <v>1</v>
      </c>
      <c r="AP82" s="5" t="b">
        <f t="shared" si="43"/>
        <v>0</v>
      </c>
      <c r="AQ82" s="5" t="str">
        <f t="shared" si="50"/>
        <v>N/A</v>
      </c>
    </row>
    <row r="83" spans="1:43" hidden="1" x14ac:dyDescent="0.35">
      <c r="A83">
        <v>777927</v>
      </c>
      <c r="B83" t="s">
        <v>179</v>
      </c>
      <c r="C83" t="s">
        <v>180</v>
      </c>
      <c r="D83" t="s">
        <v>230</v>
      </c>
      <c r="E83" t="s">
        <v>347</v>
      </c>
      <c r="F83" t="s">
        <v>352</v>
      </c>
      <c r="G83" t="s">
        <v>28</v>
      </c>
      <c r="H83">
        <v>2013</v>
      </c>
      <c r="I83" t="s">
        <v>24</v>
      </c>
      <c r="J83" t="s">
        <v>18</v>
      </c>
      <c r="K83">
        <v>0</v>
      </c>
      <c r="L83" t="b">
        <v>0</v>
      </c>
      <c r="M83" t="b">
        <v>0</v>
      </c>
      <c r="N83" t="b">
        <v>0</v>
      </c>
      <c r="O83" t="s">
        <v>6</v>
      </c>
      <c r="P83">
        <v>100</v>
      </c>
      <c r="Q83">
        <v>91.292000000000002</v>
      </c>
      <c r="R83" t="s">
        <v>54</v>
      </c>
      <c r="S83">
        <v>2</v>
      </c>
      <c r="T83" t="s">
        <v>68</v>
      </c>
      <c r="U83">
        <v>3</v>
      </c>
      <c r="V83">
        <v>2</v>
      </c>
      <c r="W83" t="s">
        <v>231</v>
      </c>
      <c r="X83" s="11" t="b">
        <f t="shared" si="44"/>
        <v>1</v>
      </c>
      <c r="Y83" s="11" t="b">
        <f t="shared" si="32"/>
        <v>1</v>
      </c>
      <c r="Z83" s="3" t="b">
        <f t="shared" si="33"/>
        <v>1</v>
      </c>
      <c r="AA83" s="10" t="b">
        <f t="shared" si="34"/>
        <v>0</v>
      </c>
      <c r="AB83" s="12" t="b">
        <f t="shared" si="35"/>
        <v>1</v>
      </c>
      <c r="AC83" s="12" t="b">
        <f t="shared" si="36"/>
        <v>1</v>
      </c>
      <c r="AD83" s="2" t="b">
        <f t="shared" si="45"/>
        <v>1</v>
      </c>
      <c r="AE83" s="10" t="b">
        <f t="shared" si="37"/>
        <v>0</v>
      </c>
      <c r="AF83" s="2" t="b">
        <f t="shared" si="46"/>
        <v>0</v>
      </c>
      <c r="AG83" s="12" t="b">
        <f t="shared" si="38"/>
        <v>0</v>
      </c>
      <c r="AH83" s="12" t="b">
        <f t="shared" si="47"/>
        <v>0</v>
      </c>
      <c r="AI83" s="2" t="b">
        <f t="shared" si="39"/>
        <v>0</v>
      </c>
      <c r="AJ83" s="2" t="b">
        <f t="shared" si="48"/>
        <v>0</v>
      </c>
      <c r="AK83" s="1"/>
      <c r="AL83" s="5" t="b">
        <f t="shared" si="40"/>
        <v>0</v>
      </c>
      <c r="AM83" s="5" t="b">
        <f t="shared" si="41"/>
        <v>0</v>
      </c>
      <c r="AN83" s="5" t="b">
        <f t="shared" si="42"/>
        <v>1</v>
      </c>
      <c r="AO83" s="5" t="str">
        <f t="shared" si="49"/>
        <v>N/A</v>
      </c>
      <c r="AP83" s="5" t="str">
        <f t="shared" si="43"/>
        <v>N/A</v>
      </c>
      <c r="AQ83" s="5" t="str">
        <f t="shared" si="50"/>
        <v>N/A</v>
      </c>
    </row>
    <row r="84" spans="1:43" hidden="1" x14ac:dyDescent="0.35">
      <c r="A84">
        <v>139252</v>
      </c>
      <c r="B84" t="s">
        <v>179</v>
      </c>
      <c r="C84" t="s">
        <v>180</v>
      </c>
      <c r="D84" t="s">
        <v>232</v>
      </c>
      <c r="E84" t="s">
        <v>336</v>
      </c>
      <c r="F84" t="s">
        <v>356</v>
      </c>
      <c r="G84" t="s">
        <v>28</v>
      </c>
      <c r="H84">
        <v>2007</v>
      </c>
      <c r="I84" t="s">
        <v>24</v>
      </c>
      <c r="J84" t="s">
        <v>47</v>
      </c>
      <c r="K84">
        <v>0</v>
      </c>
      <c r="L84" t="b">
        <v>0</v>
      </c>
      <c r="M84" t="b">
        <v>1</v>
      </c>
      <c r="N84" t="b">
        <v>0</v>
      </c>
      <c r="O84" t="s">
        <v>371</v>
      </c>
      <c r="P84">
        <v>100</v>
      </c>
      <c r="Q84" t="s">
        <v>261</v>
      </c>
      <c r="R84">
        <v>3</v>
      </c>
      <c r="S84">
        <v>4</v>
      </c>
      <c r="T84">
        <v>4</v>
      </c>
      <c r="U84">
        <v>2</v>
      </c>
      <c r="V84">
        <v>3</v>
      </c>
      <c r="W84" t="s">
        <v>233</v>
      </c>
      <c r="X84" s="11" t="b">
        <f t="shared" si="44"/>
        <v>1</v>
      </c>
      <c r="Y84" s="11" t="str">
        <f t="shared" si="32"/>
        <v>NO DATA</v>
      </c>
      <c r="Z84" s="3" t="b">
        <f t="shared" si="33"/>
        <v>1</v>
      </c>
      <c r="AA84" s="10" t="b">
        <f t="shared" si="34"/>
        <v>0</v>
      </c>
      <c r="AB84" s="12" t="b">
        <f t="shared" si="35"/>
        <v>1</v>
      </c>
      <c r="AC84" s="12" t="b">
        <f t="shared" si="36"/>
        <v>1</v>
      </c>
      <c r="AD84" s="2" t="b">
        <f t="shared" si="45"/>
        <v>1</v>
      </c>
      <c r="AE84" s="10" t="b">
        <f t="shared" si="37"/>
        <v>0</v>
      </c>
      <c r="AF84" s="2" t="b">
        <f t="shared" si="46"/>
        <v>1</v>
      </c>
      <c r="AG84" s="12" t="b">
        <f t="shared" si="38"/>
        <v>1</v>
      </c>
      <c r="AH84" s="12" t="b">
        <f t="shared" si="47"/>
        <v>0</v>
      </c>
      <c r="AI84" s="2" t="b">
        <f t="shared" si="39"/>
        <v>1</v>
      </c>
      <c r="AJ84" s="2" t="b">
        <f t="shared" si="48"/>
        <v>1</v>
      </c>
      <c r="AK84" s="1"/>
      <c r="AL84" s="5" t="b">
        <f t="shared" si="40"/>
        <v>1</v>
      </c>
      <c r="AM84" s="5" t="str">
        <f t="shared" si="41"/>
        <v>N/A</v>
      </c>
      <c r="AN84" s="5" t="str">
        <f t="shared" si="42"/>
        <v>N/A</v>
      </c>
      <c r="AO84" s="5" t="str">
        <f t="shared" si="49"/>
        <v>N/A</v>
      </c>
      <c r="AP84" s="5" t="str">
        <f t="shared" si="43"/>
        <v>N/A</v>
      </c>
      <c r="AQ84" s="5" t="str">
        <f t="shared" si="50"/>
        <v>N/A</v>
      </c>
    </row>
    <row r="85" spans="1:43" hidden="1" x14ac:dyDescent="0.35">
      <c r="A85">
        <v>150568</v>
      </c>
      <c r="B85" t="s">
        <v>179</v>
      </c>
      <c r="C85" t="s">
        <v>180</v>
      </c>
      <c r="D85" t="s">
        <v>234</v>
      </c>
      <c r="E85" t="s">
        <v>340</v>
      </c>
      <c r="F85" t="s">
        <v>364</v>
      </c>
      <c r="G85" t="s">
        <v>28</v>
      </c>
      <c r="H85">
        <v>1997</v>
      </c>
      <c r="I85" t="s">
        <v>4</v>
      </c>
      <c r="J85" t="s">
        <v>5</v>
      </c>
      <c r="K85">
        <v>0</v>
      </c>
      <c r="L85" t="b">
        <v>0</v>
      </c>
      <c r="M85" t="b">
        <v>0</v>
      </c>
      <c r="N85" t="b">
        <v>1</v>
      </c>
      <c r="O85" t="s">
        <v>6</v>
      </c>
      <c r="P85">
        <v>100</v>
      </c>
      <c r="Q85">
        <v>96.522999999999996</v>
      </c>
      <c r="R85" t="s">
        <v>54</v>
      </c>
      <c r="S85">
        <v>3</v>
      </c>
      <c r="T85">
        <v>5</v>
      </c>
      <c r="U85">
        <v>1</v>
      </c>
      <c r="V85">
        <v>3</v>
      </c>
      <c r="W85" t="s">
        <v>235</v>
      </c>
      <c r="X85" s="11" t="b">
        <f t="shared" si="44"/>
        <v>1</v>
      </c>
      <c r="Y85" s="11" t="b">
        <f t="shared" si="32"/>
        <v>1</v>
      </c>
      <c r="Z85" s="3" t="b">
        <f t="shared" si="33"/>
        <v>1</v>
      </c>
      <c r="AA85" s="10" t="b">
        <f t="shared" si="34"/>
        <v>0</v>
      </c>
      <c r="AB85" s="12" t="b">
        <f t="shared" si="35"/>
        <v>1</v>
      </c>
      <c r="AC85" s="12" t="b">
        <f t="shared" si="36"/>
        <v>1</v>
      </c>
      <c r="AD85" s="2" t="b">
        <f t="shared" si="45"/>
        <v>1</v>
      </c>
      <c r="AE85" s="10" t="b">
        <f t="shared" si="37"/>
        <v>0</v>
      </c>
      <c r="AF85" s="2" t="b">
        <f t="shared" si="46"/>
        <v>1</v>
      </c>
      <c r="AG85" s="12" t="b">
        <f t="shared" si="38"/>
        <v>1</v>
      </c>
      <c r="AH85" s="12" t="b">
        <f t="shared" si="47"/>
        <v>0</v>
      </c>
      <c r="AI85" s="2" t="b">
        <f t="shared" si="39"/>
        <v>1</v>
      </c>
      <c r="AJ85" s="2" t="b">
        <f t="shared" si="48"/>
        <v>1</v>
      </c>
      <c r="AK85" s="1"/>
      <c r="AL85" s="5" t="b">
        <f t="shared" si="40"/>
        <v>1</v>
      </c>
      <c r="AM85" s="5" t="str">
        <f t="shared" si="41"/>
        <v>N/A</v>
      </c>
      <c r="AN85" s="5" t="str">
        <f t="shared" si="42"/>
        <v>N/A</v>
      </c>
      <c r="AO85" s="5" t="str">
        <f t="shared" si="49"/>
        <v>N/A</v>
      </c>
      <c r="AP85" s="5" t="str">
        <f t="shared" si="43"/>
        <v>N/A</v>
      </c>
      <c r="AQ85" s="5" t="str">
        <f t="shared" si="50"/>
        <v>N/A</v>
      </c>
    </row>
    <row r="86" spans="1:43" hidden="1" x14ac:dyDescent="0.35">
      <c r="A86">
        <v>158328</v>
      </c>
      <c r="B86" t="s">
        <v>179</v>
      </c>
      <c r="C86" t="s">
        <v>236</v>
      </c>
      <c r="D86" t="s">
        <v>237</v>
      </c>
      <c r="E86" t="s">
        <v>343</v>
      </c>
      <c r="F86" t="s">
        <v>354</v>
      </c>
      <c r="G86" t="s">
        <v>14</v>
      </c>
      <c r="H86">
        <v>2020</v>
      </c>
      <c r="I86" t="s">
        <v>24</v>
      </c>
      <c r="J86" t="s">
        <v>18</v>
      </c>
      <c r="K86">
        <v>0</v>
      </c>
      <c r="L86" t="b">
        <v>0</v>
      </c>
      <c r="M86" t="b">
        <v>1</v>
      </c>
      <c r="N86" t="b">
        <v>0</v>
      </c>
      <c r="O86" t="s">
        <v>6</v>
      </c>
      <c r="P86">
        <v>85.064999999999998</v>
      </c>
      <c r="Q86">
        <v>43.430999999999997</v>
      </c>
      <c r="R86">
        <v>4</v>
      </c>
      <c r="S86">
        <v>4</v>
      </c>
      <c r="T86">
        <v>4</v>
      </c>
      <c r="U86">
        <v>2</v>
      </c>
      <c r="V86">
        <v>3</v>
      </c>
      <c r="W86" t="s">
        <v>238</v>
      </c>
      <c r="X86" s="11" t="b">
        <f t="shared" si="44"/>
        <v>1</v>
      </c>
      <c r="Y86" s="11" t="b">
        <f t="shared" si="32"/>
        <v>1</v>
      </c>
      <c r="Z86" s="3" t="b">
        <f t="shared" si="33"/>
        <v>1</v>
      </c>
      <c r="AA86" s="10" t="b">
        <f t="shared" si="34"/>
        <v>0</v>
      </c>
      <c r="AB86" s="12" t="b">
        <f t="shared" si="35"/>
        <v>1</v>
      </c>
      <c r="AC86" s="12" t="b">
        <f t="shared" si="36"/>
        <v>1</v>
      </c>
      <c r="AD86" s="2" t="b">
        <f t="shared" si="45"/>
        <v>1</v>
      </c>
      <c r="AE86" s="10" t="b">
        <f t="shared" si="37"/>
        <v>0</v>
      </c>
      <c r="AF86" s="2" t="b">
        <f t="shared" si="46"/>
        <v>1</v>
      </c>
      <c r="AG86" s="12" t="b">
        <f t="shared" si="38"/>
        <v>1</v>
      </c>
      <c r="AH86" s="12" t="b">
        <f t="shared" si="47"/>
        <v>0</v>
      </c>
      <c r="AI86" s="2" t="b">
        <f t="shared" si="39"/>
        <v>1</v>
      </c>
      <c r="AJ86" s="2" t="b">
        <f t="shared" si="48"/>
        <v>1</v>
      </c>
      <c r="AK86" s="1"/>
      <c r="AL86" s="5" t="b">
        <f t="shared" si="40"/>
        <v>1</v>
      </c>
      <c r="AM86" s="5" t="str">
        <f t="shared" si="41"/>
        <v>N/A</v>
      </c>
      <c r="AN86" s="5" t="str">
        <f t="shared" si="42"/>
        <v>N/A</v>
      </c>
      <c r="AO86" s="5" t="str">
        <f t="shared" si="49"/>
        <v>N/A</v>
      </c>
      <c r="AP86" s="5" t="str">
        <f t="shared" si="43"/>
        <v>N/A</v>
      </c>
      <c r="AQ86" s="5" t="str">
        <f t="shared" si="50"/>
        <v>N/A</v>
      </c>
    </row>
    <row r="87" spans="1:43" hidden="1" x14ac:dyDescent="0.35">
      <c r="A87">
        <v>157883</v>
      </c>
      <c r="B87" t="s">
        <v>179</v>
      </c>
      <c r="C87" t="s">
        <v>236</v>
      </c>
      <c r="D87" t="s">
        <v>239</v>
      </c>
      <c r="E87" t="s">
        <v>342</v>
      </c>
      <c r="F87" t="s">
        <v>356</v>
      </c>
      <c r="G87" t="s">
        <v>28</v>
      </c>
      <c r="H87">
        <v>2015</v>
      </c>
      <c r="I87" t="s">
        <v>24</v>
      </c>
      <c r="J87" t="s">
        <v>200</v>
      </c>
      <c r="K87">
        <v>0</v>
      </c>
      <c r="L87" t="b">
        <v>1</v>
      </c>
      <c r="M87" t="b">
        <v>1</v>
      </c>
      <c r="N87" t="b">
        <v>1</v>
      </c>
      <c r="O87" t="s">
        <v>6</v>
      </c>
      <c r="P87">
        <v>2.7029999999999998</v>
      </c>
      <c r="Q87">
        <v>0.92900000000000005</v>
      </c>
      <c r="R87">
        <v>3.3333333330000001</v>
      </c>
      <c r="S87">
        <v>3</v>
      </c>
      <c r="T87">
        <v>4</v>
      </c>
      <c r="U87">
        <v>2</v>
      </c>
      <c r="V87">
        <v>2</v>
      </c>
      <c r="W87" t="s">
        <v>240</v>
      </c>
      <c r="X87" s="11" t="b">
        <f t="shared" si="44"/>
        <v>0</v>
      </c>
      <c r="Y87" s="11" t="b">
        <f t="shared" si="32"/>
        <v>0</v>
      </c>
      <c r="Z87" s="3" t="b">
        <f t="shared" si="33"/>
        <v>0</v>
      </c>
      <c r="AA87" s="10" t="b">
        <f t="shared" si="34"/>
        <v>0</v>
      </c>
      <c r="AB87" s="12" t="b">
        <f t="shared" si="35"/>
        <v>1</v>
      </c>
      <c r="AC87" s="12" t="b">
        <f t="shared" si="36"/>
        <v>1</v>
      </c>
      <c r="AD87" s="2" t="b">
        <f t="shared" si="45"/>
        <v>1</v>
      </c>
      <c r="AE87" s="10" t="b">
        <f t="shared" si="37"/>
        <v>0</v>
      </c>
      <c r="AF87" s="2" t="b">
        <f t="shared" si="46"/>
        <v>1</v>
      </c>
      <c r="AG87" s="12" t="b">
        <f t="shared" si="38"/>
        <v>1</v>
      </c>
      <c r="AH87" s="12" t="b">
        <f t="shared" si="47"/>
        <v>0</v>
      </c>
      <c r="AI87" s="2" t="b">
        <f t="shared" si="39"/>
        <v>1</v>
      </c>
      <c r="AJ87" s="2" t="b">
        <f t="shared" si="48"/>
        <v>0</v>
      </c>
      <c r="AK87" s="1"/>
      <c r="AL87" s="5" t="b">
        <f t="shared" si="40"/>
        <v>0</v>
      </c>
      <c r="AM87" s="5" t="b">
        <f t="shared" si="41"/>
        <v>0</v>
      </c>
      <c r="AN87" s="5" t="b">
        <f t="shared" si="42"/>
        <v>0</v>
      </c>
      <c r="AO87" s="5" t="b">
        <f t="shared" si="49"/>
        <v>1</v>
      </c>
      <c r="AP87" s="5" t="b">
        <f t="shared" si="43"/>
        <v>0</v>
      </c>
      <c r="AQ87" s="5" t="str">
        <f t="shared" si="50"/>
        <v>N/A</v>
      </c>
    </row>
    <row r="88" spans="1:43" hidden="1" x14ac:dyDescent="0.35">
      <c r="A88">
        <v>129296</v>
      </c>
      <c r="B88" t="s">
        <v>179</v>
      </c>
      <c r="C88" t="s">
        <v>236</v>
      </c>
      <c r="D88" t="s">
        <v>241</v>
      </c>
      <c r="E88" t="s">
        <v>327</v>
      </c>
      <c r="F88" t="s">
        <v>364</v>
      </c>
      <c r="G88" t="s">
        <v>14</v>
      </c>
      <c r="H88">
        <v>2020</v>
      </c>
      <c r="I88" t="s">
        <v>4</v>
      </c>
      <c r="J88" t="s">
        <v>18</v>
      </c>
      <c r="K88">
        <v>0</v>
      </c>
      <c r="L88" t="b">
        <v>1</v>
      </c>
      <c r="M88" t="b">
        <v>0</v>
      </c>
      <c r="N88" t="b">
        <v>1</v>
      </c>
      <c r="O88" t="s">
        <v>6</v>
      </c>
      <c r="P88">
        <v>67.397000000000006</v>
      </c>
      <c r="Q88">
        <v>4.6449999999999996</v>
      </c>
      <c r="R88">
        <v>2.6</v>
      </c>
      <c r="S88">
        <v>4</v>
      </c>
      <c r="T88">
        <v>5</v>
      </c>
      <c r="U88">
        <v>4</v>
      </c>
      <c r="V88">
        <v>5</v>
      </c>
      <c r="W88" t="s">
        <v>242</v>
      </c>
      <c r="X88" s="11" t="b">
        <f t="shared" si="44"/>
        <v>1</v>
      </c>
      <c r="Y88" s="11" t="b">
        <f t="shared" si="32"/>
        <v>0</v>
      </c>
      <c r="Z88" s="3" t="b">
        <f t="shared" si="33"/>
        <v>1</v>
      </c>
      <c r="AA88" s="10" t="b">
        <f t="shared" si="34"/>
        <v>1</v>
      </c>
      <c r="AB88" s="12" t="b">
        <f t="shared" si="35"/>
        <v>1</v>
      </c>
      <c r="AC88" s="12" t="b">
        <f t="shared" si="36"/>
        <v>1</v>
      </c>
      <c r="AD88" s="2" t="b">
        <f t="shared" si="45"/>
        <v>1</v>
      </c>
      <c r="AE88" s="10" t="b">
        <f t="shared" si="37"/>
        <v>0</v>
      </c>
      <c r="AF88" s="2" t="b">
        <f t="shared" si="46"/>
        <v>1</v>
      </c>
      <c r="AG88" s="12" t="b">
        <f t="shared" si="38"/>
        <v>1</v>
      </c>
      <c r="AH88" s="12" t="b">
        <f t="shared" si="47"/>
        <v>1</v>
      </c>
      <c r="AI88" s="2" t="b">
        <f t="shared" si="39"/>
        <v>1</v>
      </c>
      <c r="AJ88" s="2" t="b">
        <f t="shared" si="48"/>
        <v>1</v>
      </c>
      <c r="AK88" s="1"/>
      <c r="AL88" s="5" t="b">
        <f t="shared" si="40"/>
        <v>1</v>
      </c>
      <c r="AM88" s="5" t="str">
        <f t="shared" si="41"/>
        <v>N/A</v>
      </c>
      <c r="AN88" s="5" t="str">
        <f t="shared" si="42"/>
        <v>N/A</v>
      </c>
      <c r="AO88" s="5" t="str">
        <f t="shared" si="49"/>
        <v>N/A</v>
      </c>
      <c r="AP88" s="5" t="str">
        <f t="shared" si="43"/>
        <v>N/A</v>
      </c>
      <c r="AQ88" s="5" t="str">
        <f t="shared" si="50"/>
        <v>N/A</v>
      </c>
    </row>
  </sheetData>
  <autoFilter ref="A1:AQ88" xr:uid="{EAE14B9F-FDFE-487C-A504-CE5A18BA5B89}">
    <filterColumn colId="4">
      <filters>
        <filter val="Gunnison sagegrouse"/>
      </filters>
    </filterColumn>
  </autoFilter>
  <pageMargins left="0.7" right="0.7" top="0.75" bottom="0.75" header="0.3" footer="0.3"/>
  <ignoredErrors>
    <ignoredError sqref="AG2:AG88"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1B5C6AFF577243ADD40F77C0B67565" ma:contentTypeVersion="8" ma:contentTypeDescription="Create a new document." ma:contentTypeScope="" ma:versionID="060e9841013b43aef0117ece4cffdf1d">
  <xsd:schema xmlns:xsd="http://www.w3.org/2001/XMLSchema" xmlns:xs="http://www.w3.org/2001/XMLSchema" xmlns:p="http://schemas.microsoft.com/office/2006/metadata/properties" xmlns:ns2="c093c2d3-ea8f-4e63-a415-d2b263973ba4" xmlns:ns3="2b670237-9e75-4275-9543-bde52900948d" targetNamespace="http://schemas.microsoft.com/office/2006/metadata/properties" ma:root="true" ma:fieldsID="94252785c661a4b18e801f5551834b07" ns2:_="" ns3:_="">
    <xsd:import namespace="c093c2d3-ea8f-4e63-a415-d2b263973ba4"/>
    <xsd:import namespace="2b670237-9e75-4275-9543-bde52900948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3c2d3-ea8f-4e63-a415-d2b263973b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b670237-9e75-4275-9543-bde52900948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3B93F4-A6E2-411D-ADB2-C35EEF292C72}">
  <ds:schemaRefs>
    <ds:schemaRef ds:uri="c093c2d3-ea8f-4e63-a415-d2b263973ba4"/>
    <ds:schemaRef ds:uri="http://purl.org/dc/terms/"/>
    <ds:schemaRef ds:uri="2b670237-9e75-4275-9543-bde52900948d"/>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C4613EF5-6B82-4CFB-AE87-F63D736E9043}">
  <ds:schemaRefs>
    <ds:schemaRef ds:uri="http://schemas.microsoft.com/sharepoint/v3/contenttype/forms"/>
  </ds:schemaRefs>
</ds:datastoreItem>
</file>

<file path=customXml/itemProps3.xml><?xml version="1.0" encoding="utf-8"?>
<ds:datastoreItem xmlns:ds="http://schemas.openxmlformats.org/officeDocument/2006/customXml" ds:itemID="{BA313948-E919-4905-A9B5-BB77D284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3c2d3-ea8f-4e63-a415-d2b263973ba4"/>
    <ds:schemaRef ds:uri="2b670237-9e75-4275-9543-bde5290094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Rule Set</vt:lpstr>
      <vt:lpstr>Results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Young</dc:creator>
  <cp:lastModifiedBy>Max Tarjan, PhD</cp:lastModifiedBy>
  <dcterms:created xsi:type="dcterms:W3CDTF">2022-08-06T00:23:35Z</dcterms:created>
  <dcterms:modified xsi:type="dcterms:W3CDTF">2022-08-12T22:33:04Z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0x010100101B5C6AFF577243ADD40F77C0B67565</vt:lpwstr>
  </property>
</Properties>
</file>